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eorge/Documents/Finance and accounting /Assignment Prep /"/>
    </mc:Choice>
  </mc:AlternateContent>
  <xr:revisionPtr revIDLastSave="0" documentId="13_ncr:1_{5D5B50BE-978C-5544-AC1D-9088D629C17D}" xr6:coauthVersionLast="47" xr6:coauthVersionMax="47" xr10:uidLastSave="{00000000-0000-0000-0000-000000000000}"/>
  <bookViews>
    <workbookView xWindow="0" yWindow="460" windowWidth="25600" windowHeight="14160" xr2:uid="{00000000-000D-0000-FFFF-FFFF00000000}"/>
  </bookViews>
  <sheets>
    <sheet name="Blank spreadsheet" sheetId="8" r:id="rId1"/>
    <sheet name="Adjustments" sheetId="9" r:id="rId2"/>
    <sheet name="SDB" sheetId="3" r:id="rId3"/>
    <sheet name="PDB" sheetId="4" r:id="rId4"/>
    <sheet name="CBP" sheetId="6" r:id="rId5"/>
    <sheet name="CBR" sheetId="5" r:id="rId6"/>
    <sheet name="PCB" sheetId="7" r:id="rId7"/>
    <sheet name="Accounts" sheetId="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2" l="1"/>
  <c r="T44" i="8"/>
  <c r="O31" i="8"/>
  <c r="P26" i="8"/>
  <c r="P11" i="8"/>
  <c r="S25" i="8"/>
  <c r="G72" i="2" s="1"/>
  <c r="S24" i="8"/>
  <c r="V19" i="8"/>
  <c r="G79" i="2"/>
  <c r="G78" i="2"/>
  <c r="G76" i="2"/>
  <c r="G74" i="2"/>
  <c r="G73" i="2"/>
  <c r="G71" i="2"/>
  <c r="H65" i="2"/>
  <c r="H58" i="2"/>
  <c r="H56" i="2"/>
  <c r="H55" i="2"/>
  <c r="H52" i="2"/>
  <c r="H42" i="2"/>
  <c r="H40" i="2"/>
  <c r="H33" i="2"/>
  <c r="F26" i="2"/>
  <c r="F25" i="2"/>
  <c r="F20" i="2"/>
  <c r="F19" i="2"/>
  <c r="F18" i="2"/>
  <c r="F17" i="2"/>
  <c r="F16" i="2"/>
  <c r="F15" i="2"/>
  <c r="F14" i="2"/>
  <c r="F9" i="2"/>
  <c r="F10" i="2"/>
  <c r="S32" i="8"/>
  <c r="G77" i="2" s="1"/>
  <c r="G70" i="2"/>
  <c r="S22" i="8"/>
  <c r="G75" i="2" s="1"/>
  <c r="G9" i="2"/>
  <c r="V8" i="8"/>
  <c r="G10" i="2" s="1"/>
  <c r="Q44" i="8"/>
  <c r="P44" i="8"/>
  <c r="O10" i="8"/>
  <c r="O12" i="8"/>
  <c r="K15" i="8"/>
  <c r="K44" i="8" s="1"/>
  <c r="E44" i="8"/>
  <c r="F44" i="8"/>
  <c r="G44" i="8"/>
  <c r="H44" i="8"/>
  <c r="I44" i="8"/>
  <c r="J44" i="8"/>
  <c r="L44" i="8"/>
  <c r="M44" i="8"/>
  <c r="N44" i="8"/>
  <c r="R44" i="8"/>
  <c r="U44" i="8"/>
  <c r="D44" i="8"/>
  <c r="F13" i="7"/>
  <c r="E13" i="7"/>
  <c r="F31" i="6"/>
  <c r="G13" i="7"/>
  <c r="F20" i="6"/>
  <c r="H80" i="2" l="1"/>
  <c r="H9" i="2"/>
  <c r="H60" i="2"/>
  <c r="H62" i="2" s="1"/>
  <c r="G28" i="2"/>
  <c r="G22" i="2"/>
  <c r="H10" i="2"/>
  <c r="S44" i="8"/>
  <c r="V44" i="8"/>
  <c r="O44" i="8"/>
  <c r="H20" i="6"/>
  <c r="D20" i="6"/>
  <c r="D17" i="4"/>
  <c r="E17" i="4"/>
  <c r="H17" i="4"/>
  <c r="E15" i="3"/>
  <c r="F15" i="3"/>
  <c r="G15" i="3"/>
  <c r="G17" i="5"/>
  <c r="H17" i="5"/>
  <c r="F17" i="5"/>
  <c r="E20" i="6"/>
  <c r="K20" i="6"/>
  <c r="I20" i="6"/>
  <c r="J20" i="6"/>
  <c r="J17" i="4"/>
  <c r="E17" i="5"/>
  <c r="H29" i="2" l="1"/>
  <c r="J17" i="5"/>
  <c r="H44" i="2" l="1"/>
  <c r="H11" i="2"/>
  <c r="H36" i="2" s="1"/>
  <c r="H67" i="2"/>
  <c r="H82" i="2" s="1"/>
  <c r="I17" i="5" l="1"/>
  <c r="L17" i="5"/>
  <c r="I17" i="4"/>
  <c r="C44" i="8" l="1"/>
</calcChain>
</file>

<file path=xl/sharedStrings.xml><?xml version="1.0" encoding="utf-8"?>
<sst xmlns="http://schemas.openxmlformats.org/spreadsheetml/2006/main" count="312" uniqueCount="200">
  <si>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</si>
  <si>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</si>
  <si>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</si>
  <si>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</si>
  <si>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</si>
  <si>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</si>
  <si>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</si>
  <si>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</si>
  <si>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</si>
  <si>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</si>
  <si>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</si>
  <si>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</si>
  <si>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</si>
  <si>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</si>
  <si>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</si>
  <si>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</si>
  <si>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</si>
  <si>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</si>
  <si>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</si>
  <si>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</si>
  <si>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</si>
  <si>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</si>
  <si>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</si>
  <si>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</si>
  <si>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</si>
  <si>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</si>
  <si>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</si>
  <si>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</si>
  <si>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</si>
  <si>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</si>
  <si>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</si>
  <si>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</si>
  <si>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Profit and Loss</t>
  </si>
  <si>
    <t>Balance Sheet</t>
  </si>
  <si>
    <t>Prepayments</t>
  </si>
  <si>
    <t>Profit for the Period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</si>
  <si>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</si>
  <si>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</si>
  <si>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</si>
  <si>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</si>
  <si>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</si>
  <si>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</si>
  <si>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</si>
  <si>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</si>
  <si>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</si>
  <si>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</si>
  <si>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</si>
  <si>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</si>
  <si>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</si>
  <si>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</si>
  <si>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</si>
  <si>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</si>
  <si>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</si>
  <si>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</si>
  <si>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</si>
  <si>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</si>
  <si>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</si>
  <si>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</si>
  <si>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</si>
  <si>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</si>
  <si>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</si>
  <si>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</si>
  <si>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</si>
  <si>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</si>
  <si>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</si>
  <si>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</si>
  <si>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</si>
  <si>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</si>
  <si>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</si>
  <si>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</si>
  <si>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</si>
  <si>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</si>
  <si>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</si>
  <si>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</si>
  <si>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</si>
  <si>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</si>
  <si>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</si>
  <si>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</si>
  <si>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</si>
  <si>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</si>
  <si>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</si>
  <si>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</si>
  <si>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</si>
  <si>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</si>
  <si>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</si>
  <si>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</si>
  <si>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</si>
  <si>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</si>
  <si>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</si>
  <si>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</si>
  <si>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</si>
  <si>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</si>
  <si>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</si>
  <si>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</si>
  <si>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</si>
  <si>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Bal b/f</t>
  </si>
  <si>
    <t xml:space="preserve">Bank loan </t>
  </si>
  <si>
    <t xml:space="preserve">Fixtures and Equipment </t>
  </si>
  <si>
    <t>Provision for Dep'n (F&amp;E)</t>
  </si>
  <si>
    <t>Accrued Gas</t>
  </si>
  <si>
    <t xml:space="preserve">Accrued Electricity </t>
  </si>
  <si>
    <t xml:space="preserve">Black </t>
  </si>
  <si>
    <t xml:space="preserve">White </t>
  </si>
  <si>
    <t xml:space="preserve">Stamps </t>
  </si>
  <si>
    <t xml:space="preserve">Claret </t>
  </si>
  <si>
    <t xml:space="preserve">Grey </t>
  </si>
  <si>
    <t xml:space="preserve">Orange </t>
  </si>
  <si>
    <t xml:space="preserve">HM Customs </t>
  </si>
  <si>
    <t>Stock at 1-1-2021</t>
  </si>
  <si>
    <t xml:space="preserve">Telephone </t>
  </si>
  <si>
    <t xml:space="preserve">Gas </t>
  </si>
  <si>
    <t xml:space="preserve">Insurance </t>
  </si>
  <si>
    <t xml:space="preserve">Electricity </t>
  </si>
  <si>
    <t xml:space="preserve">Legal Fees </t>
  </si>
  <si>
    <t>Legal Fees</t>
  </si>
  <si>
    <t>Payment of Telephone</t>
  </si>
  <si>
    <t>Payment of Gas</t>
  </si>
  <si>
    <t xml:space="preserve">Yellow </t>
  </si>
  <si>
    <t>Silver</t>
  </si>
  <si>
    <t>Capital Injected</t>
  </si>
  <si>
    <t xml:space="preserve">Capital </t>
  </si>
  <si>
    <t xml:space="preserve">Cash Sales </t>
  </si>
  <si>
    <t>White</t>
  </si>
  <si>
    <t>Equipment at Cost</t>
  </si>
  <si>
    <t>Yellow</t>
  </si>
  <si>
    <t>Vehicle Cost</t>
  </si>
  <si>
    <t xml:space="preserve">Petty Cash Top Up </t>
  </si>
  <si>
    <t>Gas</t>
  </si>
  <si>
    <t xml:space="preserve">Vehicle </t>
  </si>
  <si>
    <t xml:space="preserve">Equip at Cost </t>
  </si>
  <si>
    <t>Insurance</t>
  </si>
  <si>
    <t xml:space="preserve">Electricty </t>
  </si>
  <si>
    <t>HMRC</t>
  </si>
  <si>
    <t xml:space="preserve">Petty Cash </t>
  </si>
  <si>
    <t>Electricity</t>
  </si>
  <si>
    <t xml:space="preserve">Stationery </t>
  </si>
  <si>
    <t xml:space="preserve">Drawings </t>
  </si>
  <si>
    <t xml:space="preserve">Accrued rent </t>
  </si>
  <si>
    <t xml:space="preserve">Rent </t>
  </si>
  <si>
    <t>Non - Current Liabilities</t>
  </si>
  <si>
    <t>Fixtures &amp; Equipment</t>
  </si>
  <si>
    <t>Net Assets</t>
  </si>
  <si>
    <t>Non Current Assets</t>
  </si>
  <si>
    <t xml:space="preserve">    Depreciation</t>
  </si>
  <si>
    <t>Balance Sheet at 31st March 2021</t>
  </si>
  <si>
    <t xml:space="preserve">     month ended 31st March 2021</t>
  </si>
  <si>
    <t xml:space="preserve">    Petty Cash </t>
  </si>
  <si>
    <t xml:space="preserve">    VAT </t>
  </si>
  <si>
    <t xml:space="preserve">    Bank Loan </t>
  </si>
  <si>
    <t xml:space="preserve">     Capital</t>
  </si>
  <si>
    <t xml:space="preserve">     Profit for the year</t>
  </si>
  <si>
    <t xml:space="preserve">     less : Drawings</t>
  </si>
  <si>
    <t xml:space="preserve">    Sundry Income</t>
  </si>
  <si>
    <t xml:space="preserve">    Gross Profit</t>
  </si>
  <si>
    <t xml:space="preserve">    Gas </t>
  </si>
  <si>
    <t xml:space="preserve">    Insurance </t>
  </si>
  <si>
    <t xml:space="preserve">    Legal Fees </t>
  </si>
  <si>
    <t xml:space="preserve">    Electricity</t>
  </si>
  <si>
    <t xml:space="preserve">    Stationery </t>
  </si>
  <si>
    <t xml:space="preserve">    Rent</t>
  </si>
  <si>
    <t xml:space="preserve"> </t>
  </si>
  <si>
    <t>Adjustment workings</t>
  </si>
  <si>
    <r>
      <rPr>
        <sz val="16"/>
        <rFont val="Arial"/>
        <family val="2"/>
      </rPr>
      <t xml:space="preserve">1. Straight line depreciation of motor vehicle </t>
    </r>
    <r>
      <rPr>
        <sz val="10"/>
        <rFont val="Arial"/>
        <family val="2"/>
      </rPr>
      <t xml:space="preserve"> </t>
    </r>
  </si>
  <si>
    <t>Cost = 14,850</t>
  </si>
  <si>
    <t xml:space="preserve">Reducing balance depreciation of Fixtures and fittings </t>
  </si>
  <si>
    <t xml:space="preserve">2. Rent </t>
  </si>
  <si>
    <t xml:space="preserve">3. Drawings </t>
  </si>
  <si>
    <t>Debit drawings = 220</t>
  </si>
  <si>
    <t xml:space="preserve">4. Accrued Expenses </t>
  </si>
  <si>
    <t xml:space="preserve">5. Closing stock </t>
  </si>
  <si>
    <t>Less: Goods drawn by proprietor</t>
  </si>
  <si>
    <t xml:space="preserve">6. Insurance Premium </t>
  </si>
  <si>
    <t xml:space="preserve">3 months relating to current year end and 9 months prepaid. </t>
  </si>
  <si>
    <t>Cost = 25,394 - 9,578 = 15,816</t>
  </si>
  <si>
    <t>10 % of 15,816 = 1,581</t>
  </si>
  <si>
    <t>1,581 / 12 x 3 = 395</t>
  </si>
  <si>
    <t xml:space="preserve">10 % of 6,400 = 640 </t>
  </si>
  <si>
    <t>640 / 12 x 3 = 53</t>
  </si>
  <si>
    <t>Total depreciation =</t>
  </si>
  <si>
    <t xml:space="preserve">Total depreciation = </t>
  </si>
  <si>
    <r>
      <t xml:space="preserve">395 + 53 = </t>
    </r>
    <r>
      <rPr>
        <b/>
        <sz val="16"/>
        <rFont val="Arial"/>
        <family val="2"/>
      </rPr>
      <t>448</t>
    </r>
  </si>
  <si>
    <r>
      <t xml:space="preserve">Credit purchases = </t>
    </r>
    <r>
      <rPr>
        <b/>
        <sz val="16"/>
        <rFont val="Arial"/>
        <family val="2"/>
      </rPr>
      <t>220</t>
    </r>
  </si>
  <si>
    <r>
      <t xml:space="preserve">Debit Gas = </t>
    </r>
    <r>
      <rPr>
        <b/>
        <sz val="16"/>
        <rFont val="Arial"/>
        <family val="2"/>
      </rPr>
      <t>240</t>
    </r>
  </si>
  <si>
    <r>
      <t xml:space="preserve">Credit accrued gas= </t>
    </r>
    <r>
      <rPr>
        <b/>
        <sz val="16"/>
        <rFont val="Arial"/>
        <family val="2"/>
      </rPr>
      <t xml:space="preserve">240 </t>
    </r>
  </si>
  <si>
    <r>
      <t xml:space="preserve">Debit telephone = </t>
    </r>
    <r>
      <rPr>
        <b/>
        <sz val="16"/>
        <rFont val="Arial"/>
        <family val="2"/>
      </rPr>
      <t>60</t>
    </r>
    <r>
      <rPr>
        <sz val="16"/>
        <rFont val="Arial"/>
        <family val="2"/>
      </rPr>
      <t xml:space="preserve"> </t>
    </r>
  </si>
  <si>
    <r>
      <t xml:space="preserve">Credit accrued telephone= </t>
    </r>
    <r>
      <rPr>
        <b/>
        <sz val="16"/>
        <rFont val="Arial"/>
        <family val="2"/>
      </rPr>
      <t>60</t>
    </r>
  </si>
  <si>
    <r>
      <t xml:space="preserve">Debit electricity = </t>
    </r>
    <r>
      <rPr>
        <b/>
        <sz val="16"/>
        <rFont val="Arial"/>
        <family val="2"/>
      </rPr>
      <t>120</t>
    </r>
  </si>
  <si>
    <r>
      <t xml:space="preserve">Credit accrued electricity = </t>
    </r>
    <r>
      <rPr>
        <b/>
        <sz val="16"/>
        <rFont val="Arial"/>
        <family val="2"/>
      </rPr>
      <t>120</t>
    </r>
    <r>
      <rPr>
        <sz val="16"/>
        <rFont val="Arial"/>
        <family val="2"/>
      </rPr>
      <t xml:space="preserve"> </t>
    </r>
  </si>
  <si>
    <r>
      <t xml:space="preserve">Prepaid expense = 2,200 x 9/12 = </t>
    </r>
    <r>
      <rPr>
        <b/>
        <sz val="16"/>
        <rFont val="Arial"/>
        <family val="2"/>
      </rPr>
      <t>1,650</t>
    </r>
  </si>
  <si>
    <r>
      <t xml:space="preserve">Debit prepaid expense = </t>
    </r>
    <r>
      <rPr>
        <b/>
        <sz val="16"/>
        <rFont val="Arial"/>
        <family val="2"/>
      </rPr>
      <t>1650</t>
    </r>
    <r>
      <rPr>
        <sz val="16"/>
        <rFont val="Arial"/>
        <family val="2"/>
      </rPr>
      <t xml:space="preserve"> </t>
    </r>
  </si>
  <si>
    <r>
      <t xml:space="preserve">Credit Insurance = </t>
    </r>
    <r>
      <rPr>
        <b/>
        <sz val="16"/>
        <rFont val="Arial"/>
        <family val="2"/>
      </rPr>
      <t>1650</t>
    </r>
  </si>
  <si>
    <t xml:space="preserve">1800 / 12 = 150 </t>
  </si>
  <si>
    <r>
      <t xml:space="preserve">150 X 3 = </t>
    </r>
    <r>
      <rPr>
        <b/>
        <sz val="16"/>
        <rFont val="Arial"/>
        <family val="2"/>
      </rPr>
      <t>450</t>
    </r>
    <r>
      <rPr>
        <sz val="16"/>
        <rFont val="Arial"/>
        <family val="2"/>
      </rPr>
      <t xml:space="preserve"> </t>
    </r>
  </si>
  <si>
    <t xml:space="preserve">Cost = 27,176 </t>
  </si>
  <si>
    <t>20% of 27,176 = 5,435.20</t>
  </si>
  <si>
    <t>5,435.20 / 12 = 452</t>
  </si>
  <si>
    <t xml:space="preserve">452 x 3 = 1,358 </t>
  </si>
  <si>
    <t xml:space="preserve">20% of 14,850 = 2,970 </t>
  </si>
  <si>
    <t xml:space="preserve">2,970 / 12 = 247 </t>
  </si>
  <si>
    <t>1,358 + 247 = 1,605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</si>
</sst>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4"/>
      <color rgb="FFFF0000"/>
      <name val="Arial"/>
      <family val="2"/>
    </font>
    <font>
      <sz val="14"/>
      <color theme="4"/>
      <name val="Arial"/>
      <family val="2"/>
    </font>
    <font>
      <sz val="10"/>
      <color theme="4"/>
      <name val="Arial"/>
      <family val="2"/>
    </font>
    <font>
      <sz val="14"/>
      <color rgb="FF00B050"/>
      <name val="Arial"/>
      <family val="2"/>
    </font>
    <font>
      <sz val="14"/>
      <color rgb="FF7030A0"/>
      <name val="Arial"/>
      <family val="2"/>
    </font>
    <font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sz val="10"/>
      <color rgb="FFFFFF00"/>
      <name val="Arial"/>
      <family val="2"/>
    </font>
    <font>
      <sz val="10"/>
      <color theme="9" tint="-0.249977111117893"/>
      <name val="Arial"/>
      <family val="2"/>
    </font>
    <font>
      <sz val="14"/>
      <color theme="9" tint="-0.249977111117893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6" xfId="0" applyNumberFormat="1" applyFont="1" applyBorder="1"/>
    <xf numFmtId="37" fontId="1" fillId="0" borderId="7" xfId="0" applyNumberFormat="1" applyFont="1" applyBorder="1"/>
    <xf numFmtId="37" fontId="1" fillId="0" borderId="2" xfId="0" applyNumberFormat="1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4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Border="1"/>
    <xf numFmtId="3" fontId="0" fillId="0" borderId="1" xfId="0" applyNumberFormat="1" applyFill="1" applyBorder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/>
    <xf numFmtId="0" fontId="6" fillId="0" borderId="0" xfId="0" applyFont="1"/>
    <xf numFmtId="0" fontId="6" fillId="0" borderId="1" xfId="0" applyFont="1" applyBorder="1"/>
    <xf numFmtId="3" fontId="6" fillId="0" borderId="0" xfId="0" applyNumberFormat="1" applyFont="1"/>
    <xf numFmtId="3" fontId="6" fillId="0" borderId="1" xfId="0" applyNumberFormat="1" applyFont="1" applyBorder="1"/>
    <xf numFmtId="0" fontId="5" fillId="0" borderId="0" xfId="0" applyFont="1" applyFill="1" applyBorder="1"/>
    <xf numFmtId="0" fontId="0" fillId="0" borderId="0" xfId="0" applyFont="1" applyFill="1" applyBorder="1"/>
    <xf numFmtId="1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3" fontId="1" fillId="0" borderId="2" xfId="0" applyNumberFormat="1" applyFont="1" applyBorder="1"/>
    <xf numFmtId="0" fontId="7" fillId="0" borderId="0" xfId="0" applyFont="1"/>
    <xf numFmtId="3" fontId="8" fillId="0" borderId="0" xfId="0" applyNumberFormat="1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3" fontId="7" fillId="0" borderId="0" xfId="0" applyNumberFormat="1" applyFont="1"/>
    <xf numFmtId="3" fontId="13" fillId="0" borderId="0" xfId="0" applyNumberFormat="1" applyFont="1"/>
    <xf numFmtId="0" fontId="13" fillId="0" borderId="1" xfId="0" applyFont="1" applyBorder="1"/>
    <xf numFmtId="0" fontId="13" fillId="0" borderId="0" xfId="0" applyFont="1"/>
    <xf numFmtId="3" fontId="13" fillId="0" borderId="1" xfId="0" applyNumberFormat="1" applyFont="1" applyBorder="1"/>
    <xf numFmtId="0" fontId="14" fillId="0" borderId="1" xfId="0" applyFont="1" applyBorder="1"/>
    <xf numFmtId="0" fontId="14" fillId="0" borderId="0" xfId="0" applyFont="1"/>
    <xf numFmtId="3" fontId="9" fillId="0" borderId="0" xfId="0" applyNumberFormat="1" applyFont="1"/>
    <xf numFmtId="0" fontId="9" fillId="0" borderId="1" xfId="0" applyFont="1" applyBorder="1"/>
    <xf numFmtId="3" fontId="9" fillId="0" borderId="1" xfId="0" applyNumberFormat="1" applyFont="1" applyBorder="1"/>
    <xf numFmtId="3" fontId="11" fillId="0" borderId="0" xfId="0" applyNumberFormat="1" applyFont="1"/>
    <xf numFmtId="3" fontId="12" fillId="0" borderId="1" xfId="0" applyNumberFormat="1" applyFont="1" applyBorder="1"/>
    <xf numFmtId="0" fontId="12" fillId="0" borderId="1" xfId="0" applyFont="1" applyBorder="1"/>
    <xf numFmtId="3" fontId="12" fillId="0" borderId="0" xfId="0" applyNumberFormat="1" applyFont="1"/>
    <xf numFmtId="3" fontId="10" fillId="0" borderId="0" xfId="0" applyNumberFormat="1" applyFont="1"/>
    <xf numFmtId="0" fontId="15" fillId="0" borderId="0" xfId="0" applyFont="1"/>
    <xf numFmtId="0" fontId="15" fillId="0" borderId="1" xfId="0" applyFont="1" applyBorder="1"/>
    <xf numFmtId="0" fontId="15" fillId="0" borderId="0" xfId="0" applyFont="1" applyFill="1" applyBorder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7" fillId="0" borderId="1" xfId="0" applyFont="1" applyBorder="1"/>
    <xf numFmtId="0" fontId="18" fillId="0" borderId="0" xfId="0" applyFont="1"/>
    <xf numFmtId="3" fontId="15" fillId="0" borderId="0" xfId="0" applyNumberFormat="1" applyFont="1"/>
    <xf numFmtId="3" fontId="15" fillId="0" borderId="1" xfId="0" applyNumberFormat="1" applyFont="1" applyBorder="1"/>
    <xf numFmtId="3" fontId="0" fillId="0" borderId="1" xfId="0" applyNumberFormat="1" applyBorder="1"/>
    <xf numFmtId="3" fontId="0" fillId="0" borderId="0" xfId="0" applyNumberFormat="1"/>
    <xf numFmtId="3" fontId="0" fillId="0" borderId="4" xfId="0" applyNumberFormat="1" applyBorder="1"/>
    <xf numFmtId="3" fontId="0" fillId="0" borderId="0" xfId="0" applyNumberFormat="1" applyFill="1" applyBorder="1"/>
    <xf numFmtId="37" fontId="4" fillId="0" borderId="0" xfId="0" applyNumberFormat="1" applyFont="1"/>
    <xf numFmtId="4" fontId="0" fillId="0" borderId="1" xfId="0" applyNumberFormat="1" applyBorder="1"/>
    <xf numFmtId="0" fontId="5" fillId="0" borderId="0" xfId="0" applyFont="1"/>
    <xf numFmtId="0" fontId="19" fillId="0" borderId="0" xfId="0" applyFont="1"/>
    <xf numFmtId="3" fontId="19" fillId="0" borderId="0" xfId="0" applyNumberFormat="1" applyFont="1"/>
    <xf numFmtId="3" fontId="20" fillId="0" borderId="0" xfId="0" applyNumberFormat="1" applyFont="1"/>
    <xf numFmtId="3" fontId="0" fillId="0" borderId="5" xfId="0" applyNumberFormat="1" applyBorder="1"/>
    <xf numFmtId="3" fontId="21" fillId="0" borderId="1" xfId="0" applyNumberFormat="1" applyFont="1" applyBorder="1"/>
    <xf numFmtId="3" fontId="21" fillId="0" borderId="0" xfId="0" applyNumberFormat="1" applyFont="1"/>
    <xf numFmtId="37" fontId="4" fillId="0" borderId="2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50"/>
  <sheetViews>
    <sheetView tabSelected="1" topLeftCell="A27" zoomScale="136" workbookViewId="0">
      <pane xSplit="1" topLeftCell="M1" activePane="topRight" state="frozen"/>
      <selection pane="topRight" activeCell="U49" sqref="U49"/>
    </sheetView>
  </sheetViews>
  <sheetFormatPr baseColWidth="10" defaultColWidth="8.83203125" defaultRowHeight="13" x14ac:dyDescent="0.15"/>
  <cols>
    <col min="1" max="1" width="29.5" customWidth="1"/>
  </cols>
  <sheetData>
    <row r="2" spans="1:22" x14ac:dyDescent="0.15">
      <c r="A2" s="2" t="s">
        <v>14</v>
      </c>
      <c r="B2" s="7"/>
      <c r="C2" s="12" t="s">
        <v>10</v>
      </c>
      <c r="D2" s="14" t="s">
        <v>11</v>
      </c>
      <c r="E2" s="12" t="s">
        <v>12</v>
      </c>
      <c r="F2" s="14" t="s">
        <v>13</v>
      </c>
      <c r="G2" t="s">
        <v>16</v>
      </c>
      <c r="H2" s="1" t="s">
        <v>17</v>
      </c>
      <c r="I2" s="12" t="s">
        <v>20</v>
      </c>
      <c r="J2" s="14" t="s">
        <v>19</v>
      </c>
      <c r="K2" s="12" t="s">
        <v>20</v>
      </c>
      <c r="L2" s="14" t="s">
        <v>21</v>
      </c>
      <c r="M2" s="12" t="s">
        <v>24</v>
      </c>
      <c r="N2" s="14" t="s">
        <v>13</v>
      </c>
      <c r="O2" s="12" t="s">
        <v>26</v>
      </c>
      <c r="P2" s="14" t="s">
        <v>11</v>
      </c>
      <c r="Q2" s="95" t="s">
        <v>27</v>
      </c>
      <c r="R2" s="96"/>
      <c r="S2" s="97" t="s">
        <v>32</v>
      </c>
      <c r="T2" s="98"/>
      <c r="U2" s="95" t="s">
        <v>33</v>
      </c>
      <c r="V2" s="98"/>
    </row>
    <row r="3" spans="1:22" x14ac:dyDescent="0.15">
      <c r="A3" s="2"/>
      <c r="B3" s="7"/>
      <c r="C3" s="12"/>
      <c r="D3" s="14"/>
      <c r="E3" s="12"/>
      <c r="F3" s="14"/>
      <c r="H3" s="1"/>
      <c r="I3" s="12"/>
      <c r="J3" s="14"/>
      <c r="K3" s="12"/>
      <c r="L3" s="14"/>
      <c r="M3" s="12"/>
      <c r="N3" s="14"/>
      <c r="O3" s="12"/>
      <c r="P3" s="14"/>
      <c r="Q3" s="11"/>
      <c r="R3" s="12"/>
      <c r="S3" s="13"/>
      <c r="T3" s="14"/>
      <c r="U3" s="11"/>
      <c r="V3" s="14"/>
    </row>
    <row r="4" spans="1:22" x14ac:dyDescent="0.15">
      <c r="A4" s="11"/>
      <c r="B4" s="8"/>
      <c r="C4" s="12" t="s">
        <v>8</v>
      </c>
      <c r="D4" s="14" t="s">
        <v>9</v>
      </c>
      <c r="E4" s="12" t="s">
        <v>8</v>
      </c>
      <c r="F4" s="14" t="s">
        <v>9</v>
      </c>
      <c r="G4" s="12" t="s">
        <v>8</v>
      </c>
      <c r="H4" s="14" t="s">
        <v>9</v>
      </c>
      <c r="I4" s="12" t="s">
        <v>8</v>
      </c>
      <c r="J4" s="14" t="s">
        <v>9</v>
      </c>
      <c r="K4" s="12" t="s">
        <v>8</v>
      </c>
      <c r="L4" s="14" t="s">
        <v>9</v>
      </c>
      <c r="M4" s="12" t="s">
        <v>8</v>
      </c>
      <c r="N4" s="14" t="s">
        <v>9</v>
      </c>
      <c r="O4" s="12" t="s">
        <v>8</v>
      </c>
      <c r="P4" s="14" t="s">
        <v>9</v>
      </c>
      <c r="Q4" s="12" t="s">
        <v>8</v>
      </c>
      <c r="R4" s="14" t="s">
        <v>9</v>
      </c>
      <c r="S4" s="12" t="s">
        <v>8</v>
      </c>
      <c r="T4" s="14" t="s">
        <v>9</v>
      </c>
      <c r="U4" s="12" t="s">
        <v>8</v>
      </c>
      <c r="V4" s="14" t="s">
        <v>9</v>
      </c>
    </row>
    <row r="5" spans="1:22" x14ac:dyDescent="0.15">
      <c r="A5" s="11"/>
      <c r="B5" s="8"/>
      <c r="C5" s="12"/>
      <c r="D5" s="14"/>
      <c r="E5" s="12"/>
      <c r="F5" s="14"/>
      <c r="G5" s="12"/>
      <c r="H5" s="14"/>
      <c r="I5" s="12"/>
      <c r="J5" s="14"/>
      <c r="K5" s="12"/>
      <c r="L5" s="14"/>
      <c r="M5" s="12"/>
      <c r="N5" s="14"/>
      <c r="O5" s="12"/>
      <c r="P5" s="14"/>
      <c r="Q5" s="12"/>
      <c r="R5" s="14"/>
      <c r="S5" s="12"/>
      <c r="T5" s="14"/>
      <c r="V5" s="14"/>
    </row>
    <row r="6" spans="1:22" ht="14" x14ac:dyDescent="0.15">
      <c r="A6" s="2"/>
      <c r="B6" s="7"/>
      <c r="C6" s="39"/>
      <c r="D6" s="40"/>
      <c r="F6" s="1"/>
      <c r="H6" s="1"/>
      <c r="J6" s="1"/>
      <c r="L6" s="1"/>
      <c r="N6" s="1"/>
      <c r="P6" s="1"/>
      <c r="R6" s="1"/>
      <c r="T6" s="1"/>
      <c r="V6" s="1"/>
    </row>
    <row r="7" spans="1:22" ht="14" x14ac:dyDescent="0.15">
      <c r="A7" s="2" t="s">
        <v>0</v>
      </c>
      <c r="B7" s="7"/>
      <c r="C7" s="41">
        <v>27176</v>
      </c>
      <c r="D7" s="40"/>
      <c r="F7" s="1"/>
      <c r="G7" s="63">
        <v>14850</v>
      </c>
      <c r="H7" s="64"/>
      <c r="J7" s="1"/>
      <c r="L7" s="1"/>
      <c r="N7" s="1"/>
      <c r="O7" s="82">
        <v>42026</v>
      </c>
      <c r="P7" s="1"/>
      <c r="R7" s="1"/>
      <c r="T7" s="1"/>
      <c r="U7" s="82">
        <v>42026</v>
      </c>
      <c r="V7" s="1"/>
    </row>
    <row r="8" spans="1:22" ht="14" x14ac:dyDescent="0.15">
      <c r="A8" s="2" t="s">
        <v>1</v>
      </c>
      <c r="B8" s="7"/>
      <c r="C8" s="39"/>
      <c r="D8" s="42">
        <v>7574</v>
      </c>
      <c r="F8" s="1"/>
      <c r="G8" s="52"/>
      <c r="H8" s="64"/>
      <c r="J8" s="1"/>
      <c r="L8" s="1"/>
      <c r="N8" s="1"/>
      <c r="P8" s="81">
        <v>7574</v>
      </c>
      <c r="R8" s="4">
        <v>1605</v>
      </c>
      <c r="T8" s="1"/>
      <c r="V8" s="81">
        <f>P8+R8</f>
        <v>9179</v>
      </c>
    </row>
    <row r="9" spans="1:22" ht="14" x14ac:dyDescent="0.15">
      <c r="A9" s="30" t="s">
        <v>108</v>
      </c>
      <c r="B9" s="7"/>
      <c r="C9" s="41">
        <v>13481</v>
      </c>
      <c r="D9" s="40"/>
      <c r="F9" s="1"/>
      <c r="G9" s="52"/>
      <c r="H9" s="64"/>
      <c r="J9" s="1"/>
      <c r="K9" s="71"/>
      <c r="L9" s="72"/>
      <c r="N9" s="1"/>
      <c r="O9" s="82">
        <v>13481</v>
      </c>
      <c r="P9" s="1"/>
      <c r="R9" s="1"/>
      <c r="S9">
        <v>13481</v>
      </c>
      <c r="T9" s="1"/>
      <c r="V9" s="1"/>
    </row>
    <row r="10" spans="1:22" ht="14" x14ac:dyDescent="0.15">
      <c r="A10" s="2" t="s">
        <v>2</v>
      </c>
      <c r="B10" s="7"/>
      <c r="C10" s="41">
        <v>11583</v>
      </c>
      <c r="D10" s="42"/>
      <c r="E10" s="57">
        <v>25914</v>
      </c>
      <c r="F10" s="58"/>
      <c r="G10" s="52"/>
      <c r="H10" s="64"/>
      <c r="I10" s="55"/>
      <c r="J10" s="67">
        <v>10518</v>
      </c>
      <c r="K10" s="71"/>
      <c r="L10" s="72"/>
      <c r="N10" s="1"/>
      <c r="O10" s="82">
        <f>C10+E10-J10</f>
        <v>26979</v>
      </c>
      <c r="P10" s="1"/>
      <c r="R10" s="4"/>
      <c r="T10" s="1"/>
      <c r="U10" s="82">
        <v>26979</v>
      </c>
      <c r="V10" s="1"/>
    </row>
    <row r="11" spans="1:22" ht="14" x14ac:dyDescent="0.15">
      <c r="A11" s="2" t="s">
        <v>3</v>
      </c>
      <c r="B11" s="7"/>
      <c r="C11" s="41"/>
      <c r="D11" s="42">
        <v>2896</v>
      </c>
      <c r="E11" s="59"/>
      <c r="F11" s="58"/>
      <c r="G11" s="52"/>
      <c r="H11" s="65">
        <v>47343</v>
      </c>
      <c r="I11" s="55"/>
      <c r="J11" s="68"/>
      <c r="K11" s="79">
        <v>3622</v>
      </c>
      <c r="L11" s="72"/>
      <c r="N11" s="1"/>
      <c r="P11" s="81">
        <f>D11+H11-K11</f>
        <v>46617</v>
      </c>
      <c r="R11" s="1"/>
      <c r="T11" s="1"/>
      <c r="V11" s="81">
        <v>46617</v>
      </c>
    </row>
    <row r="12" spans="1:22" ht="14" x14ac:dyDescent="0.15">
      <c r="A12" s="2" t="s">
        <v>7</v>
      </c>
      <c r="B12" s="7"/>
      <c r="C12" s="41">
        <v>4010</v>
      </c>
      <c r="D12" s="40"/>
      <c r="E12" s="59"/>
      <c r="F12" s="58"/>
      <c r="G12" s="52"/>
      <c r="H12" s="64"/>
      <c r="I12" s="69">
        <v>34240</v>
      </c>
      <c r="J12" s="68"/>
      <c r="K12" s="71"/>
      <c r="L12" s="80">
        <v>9615</v>
      </c>
      <c r="N12" s="1"/>
      <c r="O12" s="82">
        <f>C12+I12-L12</f>
        <v>28635</v>
      </c>
      <c r="P12" s="1"/>
      <c r="R12" s="1"/>
      <c r="T12" s="1"/>
      <c r="U12" s="82">
        <v>28635</v>
      </c>
      <c r="V12" s="1"/>
    </row>
    <row r="13" spans="1:22" ht="14" x14ac:dyDescent="0.15">
      <c r="A13" s="2" t="s">
        <v>4</v>
      </c>
      <c r="B13" s="7"/>
      <c r="C13" s="39">
        <v>675</v>
      </c>
      <c r="D13" s="42"/>
      <c r="E13" s="59"/>
      <c r="F13" s="58"/>
      <c r="G13" s="52"/>
      <c r="H13" s="64"/>
      <c r="I13" s="55"/>
      <c r="J13" s="68"/>
      <c r="K13" s="71"/>
      <c r="L13" s="72"/>
      <c r="M13" s="74"/>
      <c r="N13" s="75"/>
      <c r="O13">
        <v>675</v>
      </c>
      <c r="P13" s="1"/>
      <c r="R13" s="1"/>
      <c r="T13" s="1"/>
      <c r="U13">
        <v>675</v>
      </c>
      <c r="V13" s="1"/>
    </row>
    <row r="14" spans="1:22" ht="14" x14ac:dyDescent="0.15">
      <c r="A14" s="2" t="s">
        <v>5</v>
      </c>
      <c r="B14" s="7"/>
      <c r="C14" s="41"/>
      <c r="D14" s="42">
        <v>44161</v>
      </c>
      <c r="E14" s="59"/>
      <c r="F14" s="58"/>
      <c r="G14" s="52"/>
      <c r="H14" s="64"/>
      <c r="I14" s="55"/>
      <c r="J14" s="67">
        <v>12000</v>
      </c>
      <c r="K14" s="71"/>
      <c r="L14" s="72"/>
      <c r="M14" s="76"/>
      <c r="N14" s="77"/>
      <c r="P14" s="81">
        <v>56161</v>
      </c>
      <c r="R14" s="1"/>
      <c r="T14" s="1"/>
      <c r="V14" s="81">
        <v>56161</v>
      </c>
    </row>
    <row r="15" spans="1:22" ht="14" x14ac:dyDescent="0.15">
      <c r="A15" s="2" t="s">
        <v>6</v>
      </c>
      <c r="B15" s="7"/>
      <c r="C15" s="39"/>
      <c r="D15" s="42">
        <v>2005</v>
      </c>
      <c r="E15" s="59"/>
      <c r="F15" s="60">
        <v>4319</v>
      </c>
      <c r="G15" s="63">
        <v>7853</v>
      </c>
      <c r="H15" s="64"/>
      <c r="I15" s="55"/>
      <c r="J15" s="67">
        <v>1990</v>
      </c>
      <c r="K15" s="73">
        <f>230+2005</f>
        <v>2235</v>
      </c>
      <c r="L15" s="72"/>
      <c r="M15" s="76">
        <v>28</v>
      </c>
      <c r="N15" s="77"/>
      <c r="O15" s="82">
        <v>1802</v>
      </c>
      <c r="P15" s="1"/>
      <c r="R15" s="1"/>
      <c r="T15" s="1"/>
      <c r="U15" s="82">
        <v>1802</v>
      </c>
      <c r="V15" s="1"/>
    </row>
    <row r="16" spans="1:22" ht="14" x14ac:dyDescent="0.15">
      <c r="A16" s="2" t="s">
        <v>36</v>
      </c>
      <c r="B16" s="7"/>
      <c r="C16" s="39"/>
      <c r="D16" s="40"/>
      <c r="E16" s="59"/>
      <c r="F16" s="58"/>
      <c r="G16" s="52"/>
      <c r="H16" s="64"/>
      <c r="I16" s="55"/>
      <c r="J16" s="68"/>
      <c r="K16" s="71"/>
      <c r="L16" s="72"/>
      <c r="M16" s="76"/>
      <c r="N16" s="77"/>
      <c r="P16" s="1"/>
      <c r="R16" s="1">
        <v>60</v>
      </c>
      <c r="T16" s="1"/>
      <c r="V16" s="1">
        <v>60</v>
      </c>
    </row>
    <row r="17" spans="1:22" ht="14" x14ac:dyDescent="0.15">
      <c r="A17" s="34" t="s">
        <v>96</v>
      </c>
      <c r="B17" s="7"/>
      <c r="C17" s="39"/>
      <c r="D17" s="42">
        <v>15741</v>
      </c>
      <c r="E17" s="59"/>
      <c r="F17" s="58"/>
      <c r="G17" s="52"/>
      <c r="H17" s="64"/>
      <c r="I17" s="55"/>
      <c r="J17" s="68"/>
      <c r="K17" s="71"/>
      <c r="L17" s="72"/>
      <c r="M17" s="76"/>
      <c r="N17" s="77"/>
      <c r="P17" s="81">
        <v>15741</v>
      </c>
      <c r="R17" s="1"/>
      <c r="T17" s="1"/>
      <c r="V17" s="81">
        <v>15741</v>
      </c>
    </row>
    <row r="18" spans="1:22" ht="14" x14ac:dyDescent="0.15">
      <c r="A18" s="34" t="s">
        <v>97</v>
      </c>
      <c r="B18" s="7"/>
      <c r="C18" s="41">
        <v>25394</v>
      </c>
      <c r="D18" s="40"/>
      <c r="E18" s="59"/>
      <c r="F18" s="58"/>
      <c r="G18" s="63">
        <v>6400</v>
      </c>
      <c r="H18" s="64"/>
      <c r="I18" s="55"/>
      <c r="J18" s="68"/>
      <c r="K18" s="71"/>
      <c r="L18" s="72"/>
      <c r="M18" s="76"/>
      <c r="N18" s="77"/>
      <c r="O18" s="82">
        <v>31794</v>
      </c>
      <c r="P18" s="1"/>
      <c r="R18" s="1"/>
      <c r="T18" s="1"/>
      <c r="U18" s="82">
        <v>31794</v>
      </c>
      <c r="V18" s="1"/>
    </row>
    <row r="19" spans="1:22" ht="14" x14ac:dyDescent="0.15">
      <c r="A19" s="34" t="s">
        <v>98</v>
      </c>
      <c r="B19" s="7"/>
      <c r="C19" s="39"/>
      <c r="D19" s="42">
        <v>9578</v>
      </c>
      <c r="E19" s="59"/>
      <c r="F19" s="58"/>
      <c r="G19" s="52"/>
      <c r="H19" s="64"/>
      <c r="I19" s="55"/>
      <c r="J19" s="68"/>
      <c r="K19" s="71"/>
      <c r="L19" s="72"/>
      <c r="M19" s="76"/>
      <c r="N19" s="77"/>
      <c r="P19" s="81">
        <v>9578</v>
      </c>
      <c r="Q19" s="82"/>
      <c r="R19" s="86">
        <v>448</v>
      </c>
      <c r="T19" s="1"/>
      <c r="V19" s="81">
        <f>P19+R19</f>
        <v>10026</v>
      </c>
    </row>
    <row r="20" spans="1:22" ht="14" x14ac:dyDescent="0.15">
      <c r="A20" s="34" t="s">
        <v>99</v>
      </c>
      <c r="B20" s="7"/>
      <c r="C20" s="41"/>
      <c r="D20" s="40"/>
      <c r="E20" s="59"/>
      <c r="F20" s="58"/>
      <c r="G20" s="52"/>
      <c r="H20" s="64"/>
      <c r="I20" s="55"/>
      <c r="J20" s="68"/>
      <c r="K20" s="71"/>
      <c r="L20" s="72"/>
      <c r="M20" s="76"/>
      <c r="N20" s="77"/>
      <c r="P20" s="1"/>
      <c r="R20" s="1">
        <v>240</v>
      </c>
      <c r="T20" s="1"/>
      <c r="V20" s="1">
        <v>240</v>
      </c>
    </row>
    <row r="21" spans="1:22" ht="14" x14ac:dyDescent="0.15">
      <c r="A21" s="44" t="s">
        <v>100</v>
      </c>
      <c r="B21" s="7"/>
      <c r="C21" s="39"/>
      <c r="D21" s="42"/>
      <c r="E21" s="59"/>
      <c r="F21" s="58"/>
      <c r="G21" s="52"/>
      <c r="H21" s="64"/>
      <c r="I21" s="55"/>
      <c r="J21" s="68"/>
      <c r="K21" s="71"/>
      <c r="L21" s="72"/>
      <c r="M21" s="76"/>
      <c r="N21" s="77"/>
      <c r="P21" s="1"/>
      <c r="R21" s="1">
        <v>120</v>
      </c>
      <c r="T21" s="1"/>
      <c r="V21" s="1">
        <v>120</v>
      </c>
    </row>
    <row r="22" spans="1:22" ht="14" x14ac:dyDescent="0.15">
      <c r="A22" s="43" t="s">
        <v>111</v>
      </c>
      <c r="B22" s="7"/>
      <c r="C22" s="39"/>
      <c r="D22" s="40"/>
      <c r="E22" s="59"/>
      <c r="F22" s="58"/>
      <c r="G22" s="52"/>
      <c r="H22" s="64"/>
      <c r="I22" s="55"/>
      <c r="J22" s="68"/>
      <c r="K22" s="79">
        <v>2200</v>
      </c>
      <c r="L22" s="72"/>
      <c r="M22" s="76"/>
      <c r="N22" s="77"/>
      <c r="O22" s="82">
        <v>2200</v>
      </c>
      <c r="P22" s="1"/>
      <c r="R22" s="81">
        <v>1650</v>
      </c>
      <c r="S22" s="82">
        <f>O22-R22</f>
        <v>550</v>
      </c>
      <c r="T22" s="1"/>
      <c r="V22" s="1"/>
    </row>
    <row r="23" spans="1:22" x14ac:dyDescent="0.15">
      <c r="A23" s="43" t="s">
        <v>113</v>
      </c>
      <c r="B23" s="7"/>
      <c r="D23" s="35"/>
      <c r="E23" s="59"/>
      <c r="F23" s="58"/>
      <c r="G23" s="52"/>
      <c r="H23" s="64"/>
      <c r="I23" s="55"/>
      <c r="J23" s="68"/>
      <c r="K23" s="79">
        <v>1050</v>
      </c>
      <c r="L23" s="72"/>
      <c r="M23" s="76"/>
      <c r="N23" s="77"/>
      <c r="O23" s="82">
        <v>1050</v>
      </c>
      <c r="P23" s="1"/>
      <c r="R23" s="1"/>
      <c r="S23">
        <v>1050</v>
      </c>
      <c r="T23" s="1"/>
      <c r="V23" s="1"/>
    </row>
    <row r="24" spans="1:22" x14ac:dyDescent="0.15">
      <c r="A24" s="43" t="s">
        <v>109</v>
      </c>
      <c r="B24" s="7"/>
      <c r="D24" s="35">
        <v>134</v>
      </c>
      <c r="E24" s="59"/>
      <c r="F24" s="58"/>
      <c r="G24" s="52">
        <v>440</v>
      </c>
      <c r="H24" s="64"/>
      <c r="I24" s="55"/>
      <c r="J24" s="68"/>
      <c r="K24" s="71"/>
      <c r="L24" s="72"/>
      <c r="M24" s="76"/>
      <c r="N24" s="77"/>
      <c r="O24">
        <v>440</v>
      </c>
      <c r="P24" s="1">
        <v>134</v>
      </c>
      <c r="Q24">
        <v>60</v>
      </c>
      <c r="R24" s="1"/>
      <c r="S24">
        <f>O24+Q24-P24</f>
        <v>366</v>
      </c>
      <c r="T24" s="1"/>
      <c r="V24" s="1"/>
    </row>
    <row r="25" spans="1:22" x14ac:dyDescent="0.15">
      <c r="A25" s="43" t="s">
        <v>110</v>
      </c>
      <c r="B25" s="7"/>
      <c r="D25" s="1">
        <v>119</v>
      </c>
      <c r="E25" s="59"/>
      <c r="F25" s="58"/>
      <c r="G25" s="52">
        <v>300</v>
      </c>
      <c r="H25" s="64"/>
      <c r="I25" s="55"/>
      <c r="J25" s="68"/>
      <c r="K25" s="71"/>
      <c r="L25" s="72"/>
      <c r="M25" s="76"/>
      <c r="N25" s="77"/>
      <c r="O25">
        <v>300</v>
      </c>
      <c r="P25" s="1">
        <v>119</v>
      </c>
      <c r="Q25">
        <v>240</v>
      </c>
      <c r="R25" s="1"/>
      <c r="S25">
        <f>O25+Q25-P25</f>
        <v>421</v>
      </c>
      <c r="T25" s="1"/>
      <c r="V25" s="1"/>
    </row>
    <row r="26" spans="1:22" x14ac:dyDescent="0.15">
      <c r="A26" s="2" t="s">
        <v>15</v>
      </c>
      <c r="B26" s="7"/>
      <c r="D26" s="1"/>
      <c r="E26" s="59"/>
      <c r="F26" s="60">
        <v>21595</v>
      </c>
      <c r="G26" s="52"/>
      <c r="H26" s="64"/>
      <c r="I26" s="55"/>
      <c r="J26" s="67">
        <v>9950</v>
      </c>
      <c r="K26" s="71"/>
      <c r="L26" s="72"/>
      <c r="M26" s="76"/>
      <c r="N26" s="77"/>
      <c r="P26" s="81">
        <f>F26+J26</f>
        <v>31545</v>
      </c>
      <c r="R26" s="1"/>
      <c r="T26" s="81">
        <v>31545</v>
      </c>
      <c r="V26" s="1"/>
    </row>
    <row r="27" spans="1:22" x14ac:dyDescent="0.15">
      <c r="A27" s="2" t="s">
        <v>18</v>
      </c>
      <c r="B27" s="7"/>
      <c r="D27" s="1"/>
      <c r="E27" s="59"/>
      <c r="F27" s="58"/>
      <c r="G27" s="63">
        <v>17500</v>
      </c>
      <c r="H27" s="64"/>
      <c r="I27" s="55"/>
      <c r="J27" s="68"/>
      <c r="K27" s="71"/>
      <c r="L27" s="72"/>
      <c r="M27" s="76"/>
      <c r="N27" s="77"/>
      <c r="O27" s="82">
        <v>17500</v>
      </c>
      <c r="P27" s="1"/>
      <c r="R27" s="1">
        <v>220</v>
      </c>
      <c r="S27" s="82">
        <v>17500</v>
      </c>
      <c r="T27" s="1">
        <v>220</v>
      </c>
      <c r="V27" s="1"/>
    </row>
    <row r="28" spans="1:22" x14ac:dyDescent="0.15">
      <c r="A28" s="2" t="s">
        <v>22</v>
      </c>
      <c r="B28" s="7"/>
      <c r="D28" s="1"/>
      <c r="F28" s="1"/>
      <c r="G28" s="62"/>
      <c r="H28" s="61"/>
      <c r="I28" s="55">
        <v>218</v>
      </c>
      <c r="J28" s="68"/>
      <c r="K28" s="71"/>
      <c r="L28" s="72"/>
      <c r="M28" s="76"/>
      <c r="N28" s="77"/>
      <c r="O28">
        <v>218</v>
      </c>
      <c r="P28" s="1"/>
      <c r="R28" s="1"/>
      <c r="S28">
        <v>218</v>
      </c>
      <c r="T28" s="1"/>
      <c r="V28" s="1"/>
    </row>
    <row r="29" spans="1:22" x14ac:dyDescent="0.15">
      <c r="A29" s="2" t="s">
        <v>23</v>
      </c>
      <c r="B29" s="7"/>
      <c r="D29" s="1"/>
      <c r="F29" s="1"/>
      <c r="H29" s="1"/>
      <c r="I29" s="55"/>
      <c r="J29" s="68"/>
      <c r="K29" s="71"/>
      <c r="L29" s="72">
        <v>329</v>
      </c>
      <c r="M29" s="76"/>
      <c r="N29" s="77"/>
      <c r="P29" s="1">
        <v>329</v>
      </c>
      <c r="R29" s="1"/>
      <c r="T29" s="1">
        <v>329</v>
      </c>
      <c r="V29" s="1"/>
    </row>
    <row r="30" spans="1:22" x14ac:dyDescent="0.15">
      <c r="A30" s="2" t="s">
        <v>25</v>
      </c>
      <c r="B30" s="7"/>
      <c r="D30" s="1"/>
      <c r="F30" s="1"/>
      <c r="H30" s="1"/>
      <c r="I30" s="55"/>
      <c r="J30" s="68"/>
      <c r="K30" s="71"/>
      <c r="L30" s="72"/>
      <c r="M30" s="76">
        <v>140</v>
      </c>
      <c r="N30" s="77"/>
      <c r="O30">
        <v>140</v>
      </c>
      <c r="P30" s="1"/>
      <c r="R30" s="1"/>
      <c r="S30">
        <v>140</v>
      </c>
      <c r="T30" s="1"/>
      <c r="V30" s="1"/>
    </row>
    <row r="31" spans="1:22" x14ac:dyDescent="0.15">
      <c r="A31" s="44" t="s">
        <v>133</v>
      </c>
      <c r="B31" s="7"/>
      <c r="D31" s="1"/>
      <c r="F31" s="1"/>
      <c r="H31" s="1"/>
      <c r="I31" s="55"/>
      <c r="J31" s="68"/>
      <c r="K31" s="71">
        <v>437</v>
      </c>
      <c r="L31" s="72"/>
      <c r="M31" s="76"/>
      <c r="N31" s="77">
        <v>308</v>
      </c>
      <c r="O31">
        <f>K31-N31</f>
        <v>129</v>
      </c>
      <c r="P31" s="1"/>
      <c r="R31" s="1"/>
      <c r="T31" s="1"/>
      <c r="U31">
        <v>129</v>
      </c>
      <c r="V31" s="1"/>
    </row>
    <row r="32" spans="1:22" x14ac:dyDescent="0.15">
      <c r="A32" s="44" t="s">
        <v>134</v>
      </c>
      <c r="B32" s="7"/>
      <c r="D32" s="1">
        <v>111</v>
      </c>
      <c r="F32" s="1"/>
      <c r="H32" s="1"/>
      <c r="I32" s="55"/>
      <c r="J32" s="68"/>
      <c r="K32" s="71">
        <v>400</v>
      </c>
      <c r="L32" s="72"/>
      <c r="M32" s="76"/>
      <c r="N32" s="77"/>
      <c r="O32">
        <v>400</v>
      </c>
      <c r="P32" s="1">
        <v>111</v>
      </c>
      <c r="Q32">
        <v>120</v>
      </c>
      <c r="R32" s="1"/>
      <c r="S32">
        <f>O32+Q32-P32</f>
        <v>409</v>
      </c>
      <c r="T32" s="1"/>
      <c r="V32" s="1"/>
    </row>
    <row r="33" spans="1:22" x14ac:dyDescent="0.15">
      <c r="A33" s="44" t="s">
        <v>135</v>
      </c>
      <c r="B33" s="7"/>
      <c r="D33" s="1"/>
      <c r="F33" s="1"/>
      <c r="H33" s="1"/>
      <c r="I33" s="55"/>
      <c r="J33" s="68"/>
      <c r="K33" s="71"/>
      <c r="L33" s="72"/>
      <c r="M33" s="76">
        <v>140</v>
      </c>
      <c r="N33" s="77"/>
      <c r="O33">
        <v>140</v>
      </c>
      <c r="P33" s="1"/>
      <c r="R33" s="1"/>
      <c r="S33">
        <v>140</v>
      </c>
      <c r="T33" s="1"/>
      <c r="V33" s="1"/>
    </row>
    <row r="34" spans="1:22" x14ac:dyDescent="0.15">
      <c r="A34" s="44"/>
      <c r="B34" s="7"/>
      <c r="D34" s="1"/>
      <c r="F34" s="1"/>
      <c r="H34" s="1"/>
      <c r="I34" s="55"/>
      <c r="J34" s="68"/>
      <c r="K34" s="71"/>
      <c r="L34" s="72"/>
      <c r="M34" s="76"/>
      <c r="N34" s="77"/>
      <c r="P34" s="1"/>
      <c r="R34" s="1"/>
      <c r="T34" s="1"/>
      <c r="V34" s="1"/>
    </row>
    <row r="35" spans="1:22" x14ac:dyDescent="0.15">
      <c r="A35" s="2" t="s">
        <v>28</v>
      </c>
      <c r="B35" s="7"/>
      <c r="D35" s="1"/>
      <c r="F35" s="1"/>
      <c r="H35" s="1"/>
      <c r="I35" s="55"/>
      <c r="J35" s="68"/>
      <c r="L35" s="1"/>
      <c r="M35" s="76"/>
      <c r="N35" s="77"/>
      <c r="P35" s="1"/>
      <c r="Q35">
        <v>448</v>
      </c>
      <c r="R35" s="1"/>
      <c r="S35">
        <v>448</v>
      </c>
      <c r="T35" s="1"/>
      <c r="V35" s="1"/>
    </row>
    <row r="36" spans="1:22" x14ac:dyDescent="0.15">
      <c r="A36" s="2" t="s">
        <v>29</v>
      </c>
      <c r="B36" s="1"/>
      <c r="D36" s="1"/>
      <c r="F36" s="1"/>
      <c r="H36" s="1"/>
      <c r="I36" s="55"/>
      <c r="J36" s="68"/>
      <c r="L36" s="1"/>
      <c r="M36" s="74"/>
      <c r="N36" s="75"/>
      <c r="P36" s="1"/>
      <c r="Q36" s="82">
        <v>1605</v>
      </c>
      <c r="R36" s="1"/>
      <c r="S36" s="82">
        <v>1605</v>
      </c>
      <c r="T36" s="1"/>
      <c r="V36" s="1"/>
    </row>
    <row r="37" spans="1:22" x14ac:dyDescent="0.15">
      <c r="A37" s="30" t="s">
        <v>30</v>
      </c>
      <c r="B37" s="1"/>
      <c r="D37" s="1"/>
      <c r="F37" s="1"/>
      <c r="H37" s="1"/>
      <c r="J37" s="1"/>
      <c r="L37" s="1"/>
      <c r="M37" s="74"/>
      <c r="N37" s="75"/>
      <c r="P37" s="1"/>
      <c r="Q37" s="83">
        <v>15840</v>
      </c>
      <c r="R37" s="9"/>
      <c r="S37" s="10"/>
      <c r="T37" s="9"/>
      <c r="U37" s="91">
        <v>15840</v>
      </c>
      <c r="V37" s="7"/>
    </row>
    <row r="38" spans="1:22" x14ac:dyDescent="0.15">
      <c r="A38" s="2" t="s">
        <v>31</v>
      </c>
      <c r="B38" s="1"/>
      <c r="D38" s="1"/>
      <c r="F38" s="1"/>
      <c r="H38" s="1"/>
      <c r="J38" s="1"/>
      <c r="L38" s="1"/>
      <c r="N38" s="1"/>
      <c r="P38" s="1"/>
      <c r="Q38" s="2"/>
      <c r="R38" s="4">
        <v>15840</v>
      </c>
      <c r="S38" s="9"/>
      <c r="T38" s="9">
        <v>15840</v>
      </c>
      <c r="U38" s="6"/>
      <c r="V38" s="1"/>
    </row>
    <row r="39" spans="1:22" x14ac:dyDescent="0.15">
      <c r="A39" s="2" t="s">
        <v>137</v>
      </c>
      <c r="B39" s="1"/>
      <c r="D39" s="1"/>
      <c r="F39" s="1"/>
      <c r="H39" s="1"/>
      <c r="J39" s="1"/>
      <c r="L39" s="1"/>
      <c r="N39" s="1"/>
      <c r="P39" s="1"/>
      <c r="Q39" s="2"/>
      <c r="R39" s="4">
        <v>450</v>
      </c>
      <c r="S39" s="9"/>
      <c r="T39" s="4"/>
      <c r="V39" s="1">
        <v>450</v>
      </c>
    </row>
    <row r="40" spans="1:22" x14ac:dyDescent="0.15">
      <c r="A40" s="1" t="s">
        <v>34</v>
      </c>
      <c r="B40" s="1"/>
      <c r="D40" s="1"/>
      <c r="F40" s="1"/>
      <c r="H40" s="1"/>
      <c r="J40" s="1"/>
      <c r="L40" s="1"/>
      <c r="N40" s="1"/>
      <c r="P40" s="1"/>
      <c r="Q40" s="84">
        <v>1650</v>
      </c>
      <c r="R40" s="4"/>
      <c r="S40" s="9"/>
      <c r="T40" s="4"/>
      <c r="U40" s="82">
        <v>1650</v>
      </c>
      <c r="V40" s="1"/>
    </row>
    <row r="41" spans="1:22" x14ac:dyDescent="0.15">
      <c r="A41" s="1" t="s">
        <v>136</v>
      </c>
      <c r="B41" s="1"/>
      <c r="D41" s="1"/>
      <c r="F41" s="1"/>
      <c r="H41" s="1"/>
      <c r="J41" s="1"/>
      <c r="L41" s="1"/>
      <c r="N41" s="1"/>
      <c r="P41" s="1"/>
      <c r="Q41" s="2">
        <v>220</v>
      </c>
      <c r="R41" s="4"/>
      <c r="S41" s="9"/>
      <c r="T41" s="4"/>
      <c r="U41">
        <v>220</v>
      </c>
      <c r="V41" s="4"/>
    </row>
    <row r="42" spans="1:22" x14ac:dyDescent="0.15">
      <c r="A42" s="1" t="s">
        <v>138</v>
      </c>
      <c r="B42" s="1"/>
      <c r="D42" s="1"/>
      <c r="F42" s="1"/>
      <c r="H42" s="1"/>
      <c r="J42" s="1"/>
      <c r="L42" s="1"/>
      <c r="N42" s="1"/>
      <c r="P42" s="1"/>
      <c r="Q42" s="34">
        <v>450</v>
      </c>
      <c r="R42" s="1"/>
      <c r="S42">
        <v>450</v>
      </c>
      <c r="T42" s="1"/>
      <c r="V42" s="1"/>
    </row>
    <row r="43" spans="1:22" x14ac:dyDescent="0.15">
      <c r="A43" s="1" t="s">
        <v>35</v>
      </c>
      <c r="B43" s="1"/>
      <c r="D43" s="1"/>
      <c r="F43" s="1"/>
      <c r="H43" s="1"/>
      <c r="J43" s="1"/>
      <c r="L43" s="1"/>
      <c r="N43" s="1"/>
      <c r="P43" s="1"/>
      <c r="R43" s="5"/>
      <c r="S43" s="93">
        <v>11156</v>
      </c>
      <c r="T43" s="1"/>
      <c r="V43" s="92">
        <v>11156</v>
      </c>
    </row>
    <row r="44" spans="1:22" ht="14" thickBot="1" x14ac:dyDescent="0.2">
      <c r="A44" s="1"/>
      <c r="B44" s="2"/>
      <c r="C44" s="3">
        <f>SUM(C7:C43)</f>
        <v>82319</v>
      </c>
      <c r="D44" s="3">
        <f>SUM(D7:D43)</f>
        <v>82319</v>
      </c>
      <c r="E44" s="3">
        <f t="shared" ref="E44:V44" si="0">SUM(E7:E43)</f>
        <v>25914</v>
      </c>
      <c r="F44" s="3">
        <f t="shared" si="0"/>
        <v>25914</v>
      </c>
      <c r="G44" s="3">
        <f t="shared" si="0"/>
        <v>47343</v>
      </c>
      <c r="H44" s="3">
        <f t="shared" si="0"/>
        <v>47343</v>
      </c>
      <c r="I44" s="3">
        <f t="shared" si="0"/>
        <v>34458</v>
      </c>
      <c r="J44" s="3">
        <f t="shared" si="0"/>
        <v>34458</v>
      </c>
      <c r="K44" s="3">
        <f t="shared" si="0"/>
        <v>9944</v>
      </c>
      <c r="L44" s="3">
        <f t="shared" si="0"/>
        <v>9944</v>
      </c>
      <c r="M44" s="3">
        <f t="shared" si="0"/>
        <v>308</v>
      </c>
      <c r="N44" s="3">
        <f t="shared" si="0"/>
        <v>308</v>
      </c>
      <c r="O44" s="3">
        <f t="shared" si="0"/>
        <v>167909</v>
      </c>
      <c r="P44" s="3">
        <f t="shared" si="0"/>
        <v>167909</v>
      </c>
      <c r="Q44" s="3">
        <f t="shared" si="0"/>
        <v>20633</v>
      </c>
      <c r="R44" s="3">
        <f t="shared" si="0"/>
        <v>20633</v>
      </c>
      <c r="S44" s="3">
        <f t="shared" si="0"/>
        <v>47934</v>
      </c>
      <c r="T44" s="3">
        <f>SUM(T7:T43)</f>
        <v>47934</v>
      </c>
      <c r="U44" s="3">
        <f t="shared" si="0"/>
        <v>149750</v>
      </c>
      <c r="V44" s="3">
        <f t="shared" si="0"/>
        <v>149750</v>
      </c>
    </row>
    <row r="45" spans="1:22" ht="14" thickTop="1" x14ac:dyDescent="0.15">
      <c r="A45" s="1"/>
    </row>
    <row r="46" spans="1:22" x14ac:dyDescent="0.15">
      <c r="A46" s="1"/>
    </row>
    <row r="47" spans="1:22" x14ac:dyDescent="0.15">
      <c r="A47" s="1"/>
    </row>
    <row r="48" spans="1:22" x14ac:dyDescent="0.15">
      <c r="A48" s="2"/>
    </row>
    <row r="50" spans="1:1" x14ac:dyDescent="0.15">
      <c r="A50" t="s">
        <v>160</v>
      </c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4B40-5710-4E4F-9FAB-37A4AE2F3E36}">
  <dimension ref="A3:F61"/>
  <sheetViews>
    <sheetView workbookViewId="0">
      <selection activeCell="A15" sqref="A15"/>
    </sheetView>
  </sheetViews>
  <sheetFormatPr baseColWidth="10" defaultRowHeight="13" x14ac:dyDescent="0.15"/>
  <cols>
    <col min="1" max="1" width="34.83203125" customWidth="1"/>
  </cols>
  <sheetData>
    <row r="3" spans="1:2" ht="20" x14ac:dyDescent="0.2">
      <c r="A3" s="88" t="s">
        <v>161</v>
      </c>
    </row>
    <row r="5" spans="1:2" ht="20" x14ac:dyDescent="0.2">
      <c r="A5" s="87" t="s">
        <v>162</v>
      </c>
    </row>
    <row r="7" spans="1:2" ht="20" x14ac:dyDescent="0.2">
      <c r="B7" s="88" t="s">
        <v>193</v>
      </c>
    </row>
    <row r="8" spans="1:2" ht="20" x14ac:dyDescent="0.2">
      <c r="B8" s="88" t="s">
        <v>194</v>
      </c>
    </row>
    <row r="9" spans="1:2" ht="20" x14ac:dyDescent="0.2">
      <c r="B9" s="88" t="s">
        <v>195</v>
      </c>
    </row>
    <row r="10" spans="1:2" ht="20" x14ac:dyDescent="0.2">
      <c r="B10" s="88" t="s">
        <v>196</v>
      </c>
    </row>
    <row r="12" spans="1:2" ht="20" x14ac:dyDescent="0.2">
      <c r="B12" s="88"/>
    </row>
    <row r="13" spans="1:2" ht="20" x14ac:dyDescent="0.2">
      <c r="B13" s="88" t="s">
        <v>163</v>
      </c>
    </row>
    <row r="14" spans="1:2" ht="20" x14ac:dyDescent="0.2">
      <c r="B14" s="88" t="s">
        <v>197</v>
      </c>
    </row>
    <row r="15" spans="1:2" ht="20" x14ac:dyDescent="0.2">
      <c r="B15" s="88" t="s">
        <v>198</v>
      </c>
    </row>
    <row r="16" spans="1:2" ht="20" x14ac:dyDescent="0.2">
      <c r="B16" s="88"/>
    </row>
    <row r="17" spans="1:4" ht="20" x14ac:dyDescent="0.2">
      <c r="B17" s="88" t="s">
        <v>199</v>
      </c>
    </row>
    <row r="18" spans="1:4" ht="20" x14ac:dyDescent="0.2">
      <c r="B18" s="88"/>
    </row>
    <row r="19" spans="1:4" ht="20" x14ac:dyDescent="0.2">
      <c r="B19" s="88"/>
    </row>
    <row r="20" spans="1:4" ht="20" x14ac:dyDescent="0.2">
      <c r="A20" s="88" t="s">
        <v>178</v>
      </c>
      <c r="B20" s="90">
        <v>1605</v>
      </c>
    </row>
    <row r="21" spans="1:4" ht="20" x14ac:dyDescent="0.2">
      <c r="B21" s="88"/>
      <c r="D21" s="89"/>
    </row>
    <row r="22" spans="1:4" ht="20" x14ac:dyDescent="0.2">
      <c r="A22" s="88" t="s">
        <v>164</v>
      </c>
    </row>
    <row r="23" spans="1:4" ht="20" x14ac:dyDescent="0.2">
      <c r="A23" s="88"/>
    </row>
    <row r="24" spans="1:4" ht="20" x14ac:dyDescent="0.2">
      <c r="A24" s="88"/>
      <c r="B24" s="88" t="s">
        <v>173</v>
      </c>
      <c r="C24" s="88"/>
    </row>
    <row r="25" spans="1:4" ht="20" x14ac:dyDescent="0.2">
      <c r="A25" s="88"/>
      <c r="B25" s="88" t="s">
        <v>174</v>
      </c>
      <c r="C25" s="88"/>
    </row>
    <row r="26" spans="1:4" ht="20" x14ac:dyDescent="0.2">
      <c r="A26" s="88"/>
      <c r="B26" s="88" t="s">
        <v>175</v>
      </c>
      <c r="C26" s="88"/>
    </row>
    <row r="27" spans="1:4" ht="20" x14ac:dyDescent="0.2">
      <c r="A27" s="88"/>
    </row>
    <row r="28" spans="1:4" ht="20" x14ac:dyDescent="0.2">
      <c r="B28" s="88" t="s">
        <v>176</v>
      </c>
    </row>
    <row r="29" spans="1:4" ht="20" x14ac:dyDescent="0.2">
      <c r="B29" s="88" t="s">
        <v>177</v>
      </c>
    </row>
    <row r="30" spans="1:4" ht="20" x14ac:dyDescent="0.2">
      <c r="A30" s="88" t="s">
        <v>179</v>
      </c>
      <c r="B30" s="88" t="s">
        <v>180</v>
      </c>
    </row>
    <row r="31" spans="1:4" x14ac:dyDescent="0.15">
      <c r="A31" s="87"/>
    </row>
    <row r="32" spans="1:4" ht="20" x14ac:dyDescent="0.2">
      <c r="A32" s="88" t="s">
        <v>165</v>
      </c>
    </row>
    <row r="33" spans="1:4" ht="20" x14ac:dyDescent="0.2">
      <c r="B33" s="88" t="s">
        <v>191</v>
      </c>
    </row>
    <row r="34" spans="1:4" ht="20" x14ac:dyDescent="0.2">
      <c r="B34" s="88" t="s">
        <v>192</v>
      </c>
    </row>
    <row r="35" spans="1:4" ht="20" x14ac:dyDescent="0.2">
      <c r="A35" s="88" t="s">
        <v>166</v>
      </c>
    </row>
    <row r="36" spans="1:4" ht="20" x14ac:dyDescent="0.2">
      <c r="B36" s="88" t="s">
        <v>167</v>
      </c>
    </row>
    <row r="37" spans="1:4" ht="20" x14ac:dyDescent="0.2">
      <c r="A37" s="88"/>
      <c r="B37" s="88" t="s">
        <v>181</v>
      </c>
    </row>
    <row r="40" spans="1:4" ht="20" x14ac:dyDescent="0.2">
      <c r="A40" s="88" t="s">
        <v>168</v>
      </c>
    </row>
    <row r="41" spans="1:4" ht="20" x14ac:dyDescent="0.2">
      <c r="A41" s="88"/>
      <c r="B41" s="88" t="s">
        <v>182</v>
      </c>
      <c r="C41" s="88"/>
      <c r="D41" s="88"/>
    </row>
    <row r="42" spans="1:4" ht="20" x14ac:dyDescent="0.2">
      <c r="A42" s="88"/>
      <c r="B42" s="88" t="s">
        <v>183</v>
      </c>
      <c r="C42" s="88"/>
      <c r="D42" s="88"/>
    </row>
    <row r="43" spans="1:4" ht="20" x14ac:dyDescent="0.2">
      <c r="A43" s="88"/>
      <c r="B43" s="88"/>
      <c r="C43" s="88"/>
      <c r="D43" s="88"/>
    </row>
    <row r="44" spans="1:4" ht="20" x14ac:dyDescent="0.2">
      <c r="A44" s="88"/>
      <c r="B44" s="88" t="s">
        <v>184</v>
      </c>
      <c r="C44" s="88"/>
      <c r="D44" s="88"/>
    </row>
    <row r="45" spans="1:4" ht="20" x14ac:dyDescent="0.2">
      <c r="A45" s="88"/>
      <c r="B45" s="88" t="s">
        <v>185</v>
      </c>
      <c r="C45" s="88"/>
      <c r="D45" s="88"/>
    </row>
    <row r="46" spans="1:4" ht="20" x14ac:dyDescent="0.2">
      <c r="A46" s="88"/>
      <c r="B46" s="88"/>
      <c r="C46" s="88"/>
      <c r="D46" s="88"/>
    </row>
    <row r="47" spans="1:4" ht="20" x14ac:dyDescent="0.2">
      <c r="A47" s="88"/>
      <c r="B47" s="88" t="s">
        <v>186</v>
      </c>
      <c r="C47" s="88"/>
      <c r="D47" s="88"/>
    </row>
    <row r="48" spans="1:4" ht="20" x14ac:dyDescent="0.2">
      <c r="A48" s="88"/>
      <c r="B48" s="88" t="s">
        <v>187</v>
      </c>
      <c r="C48" s="88"/>
      <c r="D48" s="88"/>
    </row>
    <row r="49" spans="1:6" ht="20" x14ac:dyDescent="0.2">
      <c r="A49" s="88"/>
      <c r="B49" s="88"/>
      <c r="C49" s="88"/>
      <c r="D49" s="88"/>
    </row>
    <row r="51" spans="1:6" ht="20" x14ac:dyDescent="0.2">
      <c r="A51" s="88" t="s">
        <v>169</v>
      </c>
    </row>
    <row r="54" spans="1:6" ht="20" x14ac:dyDescent="0.2">
      <c r="A54" s="88" t="s">
        <v>171</v>
      </c>
      <c r="B54" s="88"/>
      <c r="C54" s="88"/>
      <c r="D54" s="88"/>
    </row>
    <row r="55" spans="1:6" ht="20" x14ac:dyDescent="0.2">
      <c r="A55" s="88"/>
      <c r="B55" s="88" t="s">
        <v>188</v>
      </c>
      <c r="C55" s="88"/>
      <c r="D55" s="88"/>
    </row>
    <row r="57" spans="1:6" ht="20" x14ac:dyDescent="0.2">
      <c r="A57" s="88"/>
      <c r="B57" s="88" t="s">
        <v>172</v>
      </c>
      <c r="C57" s="88"/>
      <c r="D57" s="88"/>
      <c r="E57" s="88"/>
      <c r="F57" s="88"/>
    </row>
    <row r="58" spans="1:6" ht="20" x14ac:dyDescent="0.2">
      <c r="A58" s="88"/>
      <c r="B58" s="88"/>
      <c r="C58" s="88"/>
      <c r="D58" s="88"/>
      <c r="E58" s="88"/>
      <c r="F58" s="88"/>
    </row>
    <row r="59" spans="1:6" ht="20" x14ac:dyDescent="0.2">
      <c r="A59" s="88"/>
      <c r="B59" s="88" t="s">
        <v>189</v>
      </c>
      <c r="C59" s="88"/>
      <c r="D59" s="88"/>
      <c r="E59" s="88"/>
      <c r="F59" s="88"/>
    </row>
    <row r="60" spans="1:6" ht="20" x14ac:dyDescent="0.2">
      <c r="A60" s="88"/>
      <c r="B60" s="88" t="s">
        <v>190</v>
      </c>
      <c r="C60" s="88"/>
      <c r="D60" s="88"/>
      <c r="E60" s="88"/>
      <c r="F60" s="88"/>
    </row>
    <row r="61" spans="1:6" ht="20" x14ac:dyDescent="0.2">
      <c r="A61" s="88"/>
      <c r="B61" s="88"/>
      <c r="C61" s="88"/>
      <c r="D61" s="88"/>
      <c r="E61" s="88"/>
      <c r="F61" s="8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workbookViewId="0">
      <selection activeCell="J19" sqref="J19"/>
    </sheetView>
  </sheetViews>
  <sheetFormatPr baseColWidth="10" defaultColWidth="8.83203125" defaultRowHeight="13" x14ac:dyDescent="0.15"/>
  <cols>
    <col min="1" max="1" width="13.1640625" customWidth="1"/>
  </cols>
  <sheetData>
    <row r="1" spans="1:7" ht="23" x14ac:dyDescent="0.25">
      <c r="A1" s="22" t="s">
        <v>68</v>
      </c>
      <c r="B1" s="22"/>
      <c r="C1" s="22"/>
      <c r="D1" s="22"/>
    </row>
    <row r="6" spans="1:7" ht="18" x14ac:dyDescent="0.2">
      <c r="A6" s="23" t="s">
        <v>69</v>
      </c>
      <c r="B6" s="99" t="s">
        <v>70</v>
      </c>
      <c r="C6" s="99"/>
      <c r="D6" s="99"/>
      <c r="E6" s="23" t="s">
        <v>71</v>
      </c>
      <c r="F6" s="23" t="s">
        <v>72</v>
      </c>
      <c r="G6" s="23" t="s">
        <v>73</v>
      </c>
    </row>
    <row r="7" spans="1:7" ht="18" x14ac:dyDescent="0.2">
      <c r="A7" s="12"/>
      <c r="B7" s="12"/>
      <c r="C7" s="12"/>
      <c r="D7" s="12"/>
      <c r="E7" s="12"/>
      <c r="F7" s="23"/>
      <c r="G7" s="23"/>
    </row>
    <row r="8" spans="1:7" ht="18" x14ac:dyDescent="0.2">
      <c r="A8" s="12"/>
      <c r="B8" s="12"/>
      <c r="C8" s="12"/>
      <c r="D8" s="12"/>
      <c r="E8" s="23" t="s">
        <v>74</v>
      </c>
      <c r="F8" s="23" t="s">
        <v>74</v>
      </c>
      <c r="G8" s="23" t="s">
        <v>74</v>
      </c>
    </row>
    <row r="9" spans="1:7" ht="18" x14ac:dyDescent="0.2">
      <c r="A9" s="12"/>
      <c r="B9" s="12"/>
      <c r="C9" s="12"/>
      <c r="D9" s="12"/>
      <c r="E9" s="12"/>
      <c r="F9" s="23"/>
      <c r="G9" s="23"/>
    </row>
    <row r="10" spans="1:7" ht="18" x14ac:dyDescent="0.2">
      <c r="A10" s="25">
        <v>44202</v>
      </c>
      <c r="B10" s="24" t="s">
        <v>101</v>
      </c>
      <c r="C10" s="24"/>
      <c r="D10" s="24"/>
      <c r="E10" s="38">
        <v>12474</v>
      </c>
      <c r="F10" s="38">
        <v>2079</v>
      </c>
      <c r="G10" s="38">
        <v>10395</v>
      </c>
    </row>
    <row r="11" spans="1:7" ht="18" x14ac:dyDescent="0.2">
      <c r="A11" s="25">
        <v>44209</v>
      </c>
      <c r="B11" s="24" t="s">
        <v>106</v>
      </c>
      <c r="C11" s="24"/>
      <c r="D11" s="24"/>
      <c r="E11" s="38">
        <v>5568</v>
      </c>
      <c r="F11" s="24">
        <v>928</v>
      </c>
      <c r="G11" s="38">
        <v>4640</v>
      </c>
    </row>
    <row r="12" spans="1:7" ht="18" x14ac:dyDescent="0.2">
      <c r="A12" s="25">
        <v>44255</v>
      </c>
      <c r="B12" s="24" t="s">
        <v>118</v>
      </c>
      <c r="C12" s="24"/>
      <c r="D12" s="24"/>
      <c r="E12" s="38">
        <v>1440</v>
      </c>
      <c r="F12" s="24">
        <v>240</v>
      </c>
      <c r="G12" s="38">
        <v>1200</v>
      </c>
    </row>
    <row r="13" spans="1:7" ht="18" x14ac:dyDescent="0.2">
      <c r="A13" s="25">
        <v>44255</v>
      </c>
      <c r="B13" s="24" t="s">
        <v>106</v>
      </c>
      <c r="C13" s="24"/>
      <c r="D13" s="24"/>
      <c r="E13" s="38">
        <v>2940</v>
      </c>
      <c r="F13" s="24">
        <v>490</v>
      </c>
      <c r="G13" s="38">
        <v>2450</v>
      </c>
    </row>
    <row r="14" spans="1:7" ht="18" x14ac:dyDescent="0.2">
      <c r="A14" s="25">
        <v>44278</v>
      </c>
      <c r="B14" s="24" t="s">
        <v>101</v>
      </c>
      <c r="C14" s="24"/>
      <c r="D14" s="24"/>
      <c r="E14" s="38">
        <v>3492</v>
      </c>
      <c r="F14" s="24">
        <v>582</v>
      </c>
      <c r="G14" s="38">
        <v>2910</v>
      </c>
    </row>
    <row r="15" spans="1:7" ht="19" thickBot="1" x14ac:dyDescent="0.25">
      <c r="A15" s="25"/>
      <c r="B15" s="24"/>
      <c r="C15" s="24"/>
      <c r="D15" s="24"/>
      <c r="E15" s="31">
        <f>SUM(E10:E14)</f>
        <v>25914</v>
      </c>
      <c r="F15" s="31">
        <f>SUM(F10:F14)</f>
        <v>4319</v>
      </c>
      <c r="G15" s="31">
        <f>SUM(G10:G14)</f>
        <v>21595</v>
      </c>
    </row>
    <row r="16" spans="1:7" ht="19" thickTop="1" x14ac:dyDescent="0.2">
      <c r="A16" s="45"/>
      <c r="B16" s="24"/>
      <c r="C16" s="24"/>
      <c r="D16" s="24"/>
      <c r="E16" s="24"/>
      <c r="F16" s="24"/>
      <c r="G16" s="24"/>
    </row>
    <row r="18" spans="5:10" ht="18" x14ac:dyDescent="0.2">
      <c r="E18" s="24" t="s">
        <v>8</v>
      </c>
      <c r="F18" s="24" t="s">
        <v>80</v>
      </c>
      <c r="G18" s="56">
        <v>25914</v>
      </c>
      <c r="H18" s="24"/>
      <c r="I18" s="24"/>
      <c r="J18" s="24"/>
    </row>
    <row r="19" spans="5:10" ht="18" x14ac:dyDescent="0.2">
      <c r="E19" s="24"/>
      <c r="F19" s="24"/>
      <c r="G19" s="49"/>
      <c r="H19" s="24"/>
      <c r="I19" s="24"/>
      <c r="J19" s="24"/>
    </row>
    <row r="20" spans="5:10" ht="18" x14ac:dyDescent="0.2">
      <c r="E20" s="24" t="s">
        <v>9</v>
      </c>
      <c r="F20" s="24" t="s">
        <v>15</v>
      </c>
      <c r="G20" s="56">
        <v>21595</v>
      </c>
      <c r="H20" s="24"/>
      <c r="I20" s="24"/>
      <c r="J20" s="24"/>
    </row>
    <row r="21" spans="5:10" ht="18" x14ac:dyDescent="0.2">
      <c r="E21" s="24"/>
      <c r="F21" s="24" t="s">
        <v>91</v>
      </c>
      <c r="G21" s="56">
        <v>4319</v>
      </c>
      <c r="H21" s="24"/>
      <c r="I21" s="24"/>
      <c r="J21" s="24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9"/>
  <sheetViews>
    <sheetView topLeftCell="A3" workbookViewId="0">
      <selection activeCell="I24" sqref="I24"/>
    </sheetView>
  </sheetViews>
  <sheetFormatPr baseColWidth="10" defaultColWidth="8.83203125" defaultRowHeight="13" x14ac:dyDescent="0.15"/>
  <cols>
    <col min="1" max="1" width="18.5" customWidth="1"/>
    <col min="3" max="3" width="11.1640625" customWidth="1"/>
    <col min="4" max="4" width="11" customWidth="1"/>
    <col min="5" max="5" width="14.6640625" customWidth="1"/>
    <col min="6" max="6" width="21.1640625" customWidth="1"/>
    <col min="7" max="7" width="14.6640625" customWidth="1"/>
    <col min="8" max="8" width="14.1640625" customWidth="1"/>
    <col min="9" max="9" width="14" customWidth="1"/>
    <col min="11" max="11" width="10.5" customWidth="1"/>
  </cols>
  <sheetData>
    <row r="1" spans="1:11" ht="23" x14ac:dyDescent="0.25">
      <c r="A1" s="22" t="s">
        <v>75</v>
      </c>
      <c r="B1" s="22"/>
      <c r="C1" s="22"/>
    </row>
    <row r="6" spans="1:11" ht="18" x14ac:dyDescent="0.2">
      <c r="A6" s="23" t="s">
        <v>69</v>
      </c>
      <c r="B6" s="99" t="s">
        <v>76</v>
      </c>
      <c r="C6" s="99"/>
      <c r="D6" s="23" t="s">
        <v>71</v>
      </c>
      <c r="E6" s="23" t="s">
        <v>72</v>
      </c>
      <c r="F6" s="47" t="s">
        <v>123</v>
      </c>
      <c r="G6" s="47" t="s">
        <v>125</v>
      </c>
      <c r="H6" s="23" t="s">
        <v>18</v>
      </c>
      <c r="I6" s="23" t="s">
        <v>77</v>
      </c>
      <c r="J6" s="33" t="s">
        <v>110</v>
      </c>
      <c r="K6" s="33"/>
    </row>
    <row r="7" spans="1:11" ht="18" x14ac:dyDescent="0.2">
      <c r="A7" s="12"/>
      <c r="B7" s="12"/>
      <c r="C7" s="12"/>
      <c r="D7" s="12"/>
      <c r="E7" s="12"/>
      <c r="F7" s="46"/>
      <c r="G7" s="46"/>
      <c r="H7" s="12"/>
      <c r="I7" s="23"/>
    </row>
    <row r="8" spans="1:11" ht="18" x14ac:dyDescent="0.2">
      <c r="A8" s="12"/>
      <c r="B8" s="12"/>
      <c r="C8" s="12"/>
      <c r="D8" s="23" t="s">
        <v>74</v>
      </c>
      <c r="E8" s="23" t="s">
        <v>74</v>
      </c>
      <c r="F8" s="47"/>
      <c r="G8" s="47"/>
      <c r="H8" s="23" t="s">
        <v>74</v>
      </c>
      <c r="I8" s="23" t="s">
        <v>74</v>
      </c>
    </row>
    <row r="9" spans="1:11" ht="18" x14ac:dyDescent="0.2">
      <c r="A9" s="24"/>
      <c r="B9" s="24"/>
      <c r="C9" s="24"/>
      <c r="D9" s="24"/>
      <c r="E9" s="24"/>
      <c r="F9" s="24"/>
      <c r="G9" s="24"/>
      <c r="H9" s="24"/>
      <c r="I9" s="24"/>
    </row>
    <row r="10" spans="1:11" ht="18" x14ac:dyDescent="0.2">
      <c r="A10" s="25">
        <v>44202</v>
      </c>
      <c r="B10" s="24" t="s">
        <v>102</v>
      </c>
      <c r="C10" s="24"/>
      <c r="D10" s="38">
        <v>7488</v>
      </c>
      <c r="E10" s="38">
        <v>1248</v>
      </c>
      <c r="F10" s="38"/>
      <c r="G10" s="38"/>
      <c r="H10" s="38">
        <v>6240</v>
      </c>
      <c r="I10" s="24"/>
    </row>
    <row r="11" spans="1:11" ht="18" x14ac:dyDescent="0.2">
      <c r="A11" s="25">
        <v>44227</v>
      </c>
      <c r="B11" s="24" t="s">
        <v>109</v>
      </c>
      <c r="C11" s="24"/>
      <c r="D11" s="24">
        <v>528</v>
      </c>
      <c r="E11" s="24">
        <v>88</v>
      </c>
      <c r="F11" s="24"/>
      <c r="G11" s="24"/>
      <c r="H11" s="24"/>
      <c r="I11" s="24">
        <v>440</v>
      </c>
    </row>
    <row r="12" spans="1:11" ht="18" x14ac:dyDescent="0.2">
      <c r="A12" s="25">
        <v>44227</v>
      </c>
      <c r="B12" s="24" t="s">
        <v>110</v>
      </c>
      <c r="C12" s="24"/>
      <c r="D12" s="24">
        <v>315</v>
      </c>
      <c r="E12" s="24">
        <v>15</v>
      </c>
      <c r="F12" s="24"/>
      <c r="G12" s="24"/>
      <c r="H12" s="24"/>
      <c r="I12" s="24"/>
      <c r="J12" s="24">
        <v>300</v>
      </c>
      <c r="K12" s="24"/>
    </row>
    <row r="13" spans="1:11" ht="18" x14ac:dyDescent="0.2">
      <c r="A13" s="25">
        <v>44264</v>
      </c>
      <c r="B13" s="24" t="s">
        <v>123</v>
      </c>
      <c r="D13" s="38">
        <v>7680</v>
      </c>
      <c r="E13" s="38">
        <v>1280</v>
      </c>
      <c r="F13" s="38">
        <v>6400</v>
      </c>
      <c r="G13" s="38"/>
      <c r="H13" s="38"/>
    </row>
    <row r="14" spans="1:11" ht="18" x14ac:dyDescent="0.2">
      <c r="A14" s="25">
        <v>44268</v>
      </c>
      <c r="B14" s="24" t="s">
        <v>124</v>
      </c>
      <c r="D14" s="38">
        <v>5736</v>
      </c>
      <c r="E14" s="38">
        <v>956</v>
      </c>
      <c r="F14" s="38"/>
      <c r="G14" s="38"/>
      <c r="H14" s="38">
        <v>4780</v>
      </c>
    </row>
    <row r="15" spans="1:11" ht="18" x14ac:dyDescent="0.2">
      <c r="A15" s="25">
        <v>44271</v>
      </c>
      <c r="B15" s="24" t="s">
        <v>102</v>
      </c>
      <c r="D15" s="38">
        <v>7776</v>
      </c>
      <c r="E15" s="38">
        <v>1296</v>
      </c>
      <c r="F15" s="38"/>
      <c r="G15" s="38"/>
      <c r="H15" s="38">
        <v>6480</v>
      </c>
    </row>
    <row r="16" spans="1:11" ht="18" x14ac:dyDescent="0.2">
      <c r="A16" s="25">
        <v>44281</v>
      </c>
      <c r="B16" s="24" t="s">
        <v>125</v>
      </c>
      <c r="D16" s="38">
        <v>17820</v>
      </c>
      <c r="E16" s="38">
        <v>2970</v>
      </c>
      <c r="F16" s="38"/>
      <c r="G16" s="38">
        <v>14850</v>
      </c>
      <c r="H16" s="38"/>
    </row>
    <row r="17" spans="1:10" ht="19" thickBot="1" x14ac:dyDescent="0.25">
      <c r="A17" s="25"/>
      <c r="B17" s="24"/>
      <c r="D17" s="31">
        <f>SUM(D10:D16)</f>
        <v>47343</v>
      </c>
      <c r="E17" s="31">
        <f>SUM(E10:E16)</f>
        <v>7853</v>
      </c>
      <c r="F17" s="48">
        <v>6400</v>
      </c>
      <c r="G17" s="31"/>
      <c r="H17" s="31">
        <f>SUM(H10:H16)</f>
        <v>17500</v>
      </c>
      <c r="I17" s="31">
        <f>SUM(I10:I13)</f>
        <v>440</v>
      </c>
      <c r="J17" s="31">
        <f>SUM(J10:J13)</f>
        <v>300</v>
      </c>
    </row>
    <row r="18" spans="1:10" ht="14" thickTop="1" x14ac:dyDescent="0.15"/>
    <row r="21" spans="1:10" ht="18" x14ac:dyDescent="0.2">
      <c r="D21" s="24" t="s">
        <v>8</v>
      </c>
      <c r="E21" s="24" t="s">
        <v>18</v>
      </c>
      <c r="F21" s="50">
        <v>17500</v>
      </c>
      <c r="G21" s="24"/>
      <c r="H21" s="24"/>
      <c r="I21" s="24"/>
      <c r="J21" s="24"/>
    </row>
    <row r="22" spans="1:10" ht="18" x14ac:dyDescent="0.2">
      <c r="D22" s="24"/>
      <c r="E22" s="24" t="s">
        <v>77</v>
      </c>
      <c r="F22" s="51">
        <v>440</v>
      </c>
      <c r="G22" s="24"/>
      <c r="H22" s="24"/>
      <c r="I22" s="24"/>
      <c r="J22" s="24"/>
    </row>
    <row r="23" spans="1:10" ht="18" x14ac:dyDescent="0.2">
      <c r="D23" s="24"/>
      <c r="E23" s="24" t="s">
        <v>91</v>
      </c>
      <c r="F23" s="50">
        <v>7853</v>
      </c>
      <c r="G23" s="24"/>
      <c r="H23" s="24"/>
      <c r="I23" s="24"/>
      <c r="J23" s="24"/>
    </row>
    <row r="24" spans="1:10" ht="18" x14ac:dyDescent="0.2">
      <c r="D24" s="24"/>
      <c r="E24" s="24" t="s">
        <v>127</v>
      </c>
      <c r="F24" s="51">
        <v>300</v>
      </c>
      <c r="G24" s="24"/>
      <c r="H24" s="24"/>
      <c r="I24" s="24"/>
      <c r="J24" s="24"/>
    </row>
    <row r="25" spans="1:10" ht="18" x14ac:dyDescent="0.2">
      <c r="D25" s="24"/>
      <c r="E25" s="24" t="s">
        <v>128</v>
      </c>
      <c r="F25" s="50">
        <v>14850</v>
      </c>
      <c r="G25" s="24"/>
      <c r="H25" s="24"/>
      <c r="I25" s="24"/>
      <c r="J25" s="24"/>
    </row>
    <row r="26" spans="1:10" ht="18" x14ac:dyDescent="0.2">
      <c r="D26" s="24"/>
      <c r="E26" s="24" t="s">
        <v>129</v>
      </c>
      <c r="F26" s="50">
        <v>6400</v>
      </c>
      <c r="G26" s="24"/>
      <c r="H26" s="24"/>
      <c r="I26" s="24"/>
      <c r="J26" s="24"/>
    </row>
    <row r="27" spans="1:10" ht="18" x14ac:dyDescent="0.2">
      <c r="D27" s="24"/>
      <c r="E27" s="24"/>
      <c r="F27" s="51"/>
      <c r="G27" s="24"/>
      <c r="H27" s="24"/>
      <c r="I27" s="24"/>
      <c r="J27" s="24"/>
    </row>
    <row r="28" spans="1:10" ht="18" x14ac:dyDescent="0.2">
      <c r="D28" s="24" t="s">
        <v>9</v>
      </c>
      <c r="E28" s="24" t="s">
        <v>85</v>
      </c>
      <c r="F28" s="50">
        <v>47343</v>
      </c>
      <c r="G28" s="24"/>
      <c r="H28" s="24"/>
      <c r="I28" s="24"/>
      <c r="J28" s="24"/>
    </row>
    <row r="29" spans="1:10" x14ac:dyDescent="0.15">
      <c r="F29" s="52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32"/>
  <sheetViews>
    <sheetView topLeftCell="A14" workbookViewId="0">
      <selection activeCell="G35" sqref="G35"/>
    </sheetView>
  </sheetViews>
  <sheetFormatPr baseColWidth="10" defaultColWidth="8.83203125" defaultRowHeight="13" x14ac:dyDescent="0.15"/>
  <cols>
    <col min="1" max="1" width="11" customWidth="1"/>
    <col min="2" max="2" width="24.33203125" customWidth="1"/>
    <col min="4" max="4" width="11.5" customWidth="1"/>
    <col min="5" max="5" width="11.1640625" customWidth="1"/>
    <col min="6" max="7" width="13.1640625" customWidth="1"/>
    <col min="9" max="9" width="12.5" customWidth="1"/>
    <col min="10" max="10" width="14.5" customWidth="1"/>
    <col min="11" max="11" width="13.33203125" customWidth="1"/>
  </cols>
  <sheetData>
    <row r="1" spans="1:12" ht="23" x14ac:dyDescent="0.25">
      <c r="A1" s="22" t="s">
        <v>81</v>
      </c>
      <c r="B1" s="22"/>
      <c r="C1" s="22"/>
    </row>
    <row r="6" spans="1:12" ht="18" x14ac:dyDescent="0.2">
      <c r="A6" s="23" t="s">
        <v>69</v>
      </c>
      <c r="B6" s="26" t="s">
        <v>82</v>
      </c>
      <c r="C6" s="26"/>
      <c r="D6" s="23" t="s">
        <v>71</v>
      </c>
      <c r="E6" s="23" t="s">
        <v>72</v>
      </c>
      <c r="F6" s="23" t="s">
        <v>83</v>
      </c>
      <c r="G6" s="47" t="s">
        <v>130</v>
      </c>
      <c r="H6" s="23" t="s">
        <v>84</v>
      </c>
      <c r="I6" s="33" t="s">
        <v>112</v>
      </c>
      <c r="J6" s="33" t="s">
        <v>114</v>
      </c>
      <c r="K6" s="26" t="s">
        <v>87</v>
      </c>
    </row>
    <row r="7" spans="1:12" ht="18" x14ac:dyDescent="0.2">
      <c r="A7" s="12"/>
      <c r="B7" s="12"/>
      <c r="C7" s="12"/>
      <c r="D7" s="12"/>
      <c r="E7" s="12"/>
      <c r="F7" s="23" t="s">
        <v>85</v>
      </c>
      <c r="G7" s="47"/>
      <c r="H7" s="23" t="s">
        <v>20</v>
      </c>
      <c r="I7" s="33"/>
      <c r="K7" s="26" t="s">
        <v>88</v>
      </c>
    </row>
    <row r="8" spans="1:12" ht="18" x14ac:dyDescent="0.2">
      <c r="A8" s="12"/>
      <c r="B8" s="12"/>
      <c r="C8" s="12"/>
      <c r="D8" s="23" t="s">
        <v>74</v>
      </c>
      <c r="E8" s="23" t="s">
        <v>74</v>
      </c>
      <c r="F8" s="23" t="s">
        <v>74</v>
      </c>
      <c r="G8" s="47"/>
      <c r="H8" s="23" t="s">
        <v>74</v>
      </c>
      <c r="I8" s="33"/>
      <c r="K8" s="24"/>
    </row>
    <row r="9" spans="1:12" ht="18" x14ac:dyDescent="0.2">
      <c r="A9" s="24"/>
      <c r="B9" s="24"/>
      <c r="C9" s="24"/>
      <c r="D9" s="24"/>
      <c r="E9" s="24"/>
      <c r="F9" s="24"/>
      <c r="G9" s="24"/>
      <c r="H9" s="24"/>
      <c r="I9" s="24"/>
      <c r="K9" s="24"/>
    </row>
    <row r="10" spans="1:12" ht="18" x14ac:dyDescent="0.2">
      <c r="A10" s="25">
        <v>44209</v>
      </c>
      <c r="B10" s="24" t="s">
        <v>105</v>
      </c>
      <c r="C10" s="24"/>
      <c r="D10" s="24">
        <v>700</v>
      </c>
      <c r="E10" s="24"/>
      <c r="F10" s="24">
        <v>700</v>
      </c>
      <c r="G10" s="24"/>
      <c r="H10" s="24"/>
      <c r="I10" s="24"/>
      <c r="K10" s="24"/>
    </row>
    <row r="11" spans="1:12" ht="18" x14ac:dyDescent="0.2">
      <c r="A11" s="25">
        <v>44209</v>
      </c>
      <c r="B11" s="24" t="s">
        <v>111</v>
      </c>
      <c r="C11" s="24"/>
      <c r="D11" s="38">
        <v>2200</v>
      </c>
      <c r="E11" s="24"/>
      <c r="F11" s="38"/>
      <c r="G11" s="38">
        <v>2200</v>
      </c>
      <c r="H11" s="24"/>
      <c r="I11" s="24"/>
      <c r="K11" s="24"/>
    </row>
    <row r="12" spans="1:12" ht="18" x14ac:dyDescent="0.2">
      <c r="A12" s="25">
        <v>44227</v>
      </c>
      <c r="B12" s="24" t="s">
        <v>107</v>
      </c>
      <c r="C12" s="24"/>
      <c r="D12" s="24">
        <v>2005</v>
      </c>
      <c r="E12" s="24"/>
      <c r="F12" s="24"/>
      <c r="G12" s="38">
        <v>2005</v>
      </c>
      <c r="H12" s="24"/>
      <c r="I12" s="24"/>
      <c r="J12" s="24"/>
      <c r="L12" s="24"/>
    </row>
    <row r="13" spans="1:12" ht="18" x14ac:dyDescent="0.2">
      <c r="A13" s="25">
        <v>44230</v>
      </c>
      <c r="B13" s="24" t="s">
        <v>112</v>
      </c>
      <c r="C13" s="24"/>
      <c r="D13" s="38">
        <v>420</v>
      </c>
      <c r="E13" s="24">
        <v>20</v>
      </c>
      <c r="F13" s="24"/>
      <c r="G13" s="24"/>
      <c r="H13" s="24"/>
      <c r="I13" s="24">
        <v>400</v>
      </c>
      <c r="J13" s="24"/>
      <c r="K13" s="24"/>
    </row>
    <row r="14" spans="1:12" ht="18" x14ac:dyDescent="0.2">
      <c r="A14" s="25">
        <v>44237</v>
      </c>
      <c r="B14" s="24" t="s">
        <v>113</v>
      </c>
      <c r="C14" s="24"/>
      <c r="D14" s="38">
        <v>1260</v>
      </c>
      <c r="E14" s="24">
        <v>210</v>
      </c>
      <c r="F14" s="24"/>
      <c r="G14" s="24"/>
      <c r="H14" s="24"/>
      <c r="I14" s="24"/>
      <c r="J14" s="24">
        <v>1050</v>
      </c>
      <c r="K14" s="24"/>
    </row>
    <row r="15" spans="1:12" ht="18" x14ac:dyDescent="0.2">
      <c r="A15" s="25">
        <v>44237</v>
      </c>
      <c r="B15" s="24" t="s">
        <v>115</v>
      </c>
      <c r="C15" s="24"/>
      <c r="D15" s="24">
        <v>528</v>
      </c>
      <c r="E15" s="24"/>
      <c r="F15" s="24">
        <v>528</v>
      </c>
      <c r="G15" s="24"/>
      <c r="H15" s="24"/>
      <c r="I15" s="24"/>
      <c r="K15" s="24"/>
    </row>
    <row r="16" spans="1:12" ht="18" x14ac:dyDescent="0.2">
      <c r="A16" s="25">
        <v>44237</v>
      </c>
      <c r="B16" s="24" t="s">
        <v>116</v>
      </c>
      <c r="C16" s="24"/>
      <c r="D16" s="24">
        <v>315</v>
      </c>
      <c r="E16" s="24"/>
      <c r="F16" s="24">
        <v>315</v>
      </c>
      <c r="G16" s="24"/>
      <c r="H16" s="24"/>
      <c r="I16" s="24"/>
      <c r="K16" s="24"/>
    </row>
    <row r="17" spans="1:17" ht="18" x14ac:dyDescent="0.2">
      <c r="A17" s="25">
        <v>44255</v>
      </c>
      <c r="B17" s="24" t="s">
        <v>117</v>
      </c>
      <c r="C17" s="24"/>
      <c r="D17" s="24">
        <v>250</v>
      </c>
      <c r="E17" s="24"/>
      <c r="F17" s="24">
        <v>250</v>
      </c>
      <c r="G17" s="24"/>
      <c r="H17" s="24"/>
      <c r="I17" s="24"/>
      <c r="K17" s="24">
        <v>32</v>
      </c>
    </row>
    <row r="18" spans="1:17" ht="18" x14ac:dyDescent="0.2">
      <c r="A18" s="25">
        <v>44264</v>
      </c>
      <c r="B18" s="24" t="s">
        <v>122</v>
      </c>
      <c r="C18" s="24"/>
      <c r="D18" s="38">
        <v>1500</v>
      </c>
      <c r="E18" s="24"/>
      <c r="F18" s="38">
        <v>1500</v>
      </c>
      <c r="G18" s="38"/>
      <c r="H18" s="24"/>
      <c r="I18" s="24"/>
      <c r="K18" s="24">
        <v>297</v>
      </c>
    </row>
    <row r="19" spans="1:17" ht="18" x14ac:dyDescent="0.2">
      <c r="A19" s="25">
        <v>44282</v>
      </c>
      <c r="B19" s="24" t="s">
        <v>126</v>
      </c>
      <c r="C19" s="24"/>
      <c r="D19" s="38">
        <v>437</v>
      </c>
      <c r="E19" s="24"/>
      <c r="F19" s="38"/>
      <c r="G19" s="38"/>
      <c r="H19" s="24">
        <v>437</v>
      </c>
      <c r="I19" s="24"/>
      <c r="K19" s="24"/>
    </row>
    <row r="20" spans="1:17" ht="19" thickBot="1" x14ac:dyDescent="0.25">
      <c r="A20" s="24"/>
      <c r="B20" s="24"/>
      <c r="C20" s="24"/>
      <c r="D20" s="31">
        <f>SUM(D10:D19)</f>
        <v>9615</v>
      </c>
      <c r="E20" s="31">
        <f>SUM(E10:E18)</f>
        <v>230</v>
      </c>
      <c r="F20" s="31">
        <f>SUM(F10:F18)</f>
        <v>3293</v>
      </c>
      <c r="G20" s="31"/>
      <c r="H20" s="31">
        <f>SUM(H10:H19)</f>
        <v>437</v>
      </c>
      <c r="I20" s="31">
        <f t="shared" ref="I20:J20" si="0">SUM(I10:I16)</f>
        <v>400</v>
      </c>
      <c r="J20" s="31">
        <f t="shared" si="0"/>
        <v>1050</v>
      </c>
      <c r="K20" s="31">
        <f>SUM(K10:K18)</f>
        <v>329</v>
      </c>
    </row>
    <row r="21" spans="1:17" ht="14" thickTop="1" x14ac:dyDescent="0.15"/>
    <row r="23" spans="1:17" ht="18" x14ac:dyDescent="0.2">
      <c r="D23" s="24" t="s">
        <v>8</v>
      </c>
      <c r="E23" s="24" t="s">
        <v>91</v>
      </c>
      <c r="F23" s="53">
        <v>230</v>
      </c>
      <c r="G23" s="24"/>
      <c r="H23" s="24"/>
      <c r="I23" s="24"/>
      <c r="J23" s="24"/>
      <c r="K23" s="24" t="s">
        <v>8</v>
      </c>
      <c r="L23" s="24" t="s">
        <v>85</v>
      </c>
      <c r="M23" s="24"/>
      <c r="N23" s="53">
        <v>329</v>
      </c>
      <c r="O23" s="24"/>
      <c r="P23" s="24"/>
      <c r="Q23" s="24"/>
    </row>
    <row r="24" spans="1:17" ht="18" x14ac:dyDescent="0.2">
      <c r="D24" s="24"/>
      <c r="E24" s="24" t="s">
        <v>85</v>
      </c>
      <c r="F24" s="70">
        <v>3293</v>
      </c>
      <c r="G24" s="24"/>
      <c r="H24" s="24"/>
      <c r="I24" s="24"/>
      <c r="J24" s="24"/>
      <c r="K24" s="24"/>
      <c r="L24" s="24"/>
      <c r="M24" s="24"/>
      <c r="N24" s="53"/>
      <c r="O24" s="24"/>
      <c r="P24" s="24"/>
      <c r="Q24" s="24"/>
    </row>
    <row r="25" spans="1:17" ht="18" x14ac:dyDescent="0.2">
      <c r="D25" s="24"/>
      <c r="E25" s="24" t="s">
        <v>24</v>
      </c>
      <c r="F25" s="53">
        <v>437</v>
      </c>
      <c r="G25" s="24"/>
      <c r="H25" s="24"/>
      <c r="I25" s="24"/>
      <c r="J25" s="24"/>
      <c r="K25" s="24" t="s">
        <v>9</v>
      </c>
      <c r="L25" s="24" t="s">
        <v>23</v>
      </c>
      <c r="M25" s="24"/>
      <c r="N25" s="53">
        <v>329</v>
      </c>
      <c r="O25" s="24"/>
      <c r="P25" s="24"/>
      <c r="Q25" s="24"/>
    </row>
    <row r="26" spans="1:17" ht="18" x14ac:dyDescent="0.2">
      <c r="D26" s="24"/>
      <c r="E26" s="24" t="s">
        <v>111</v>
      </c>
      <c r="F26" s="70">
        <v>2200</v>
      </c>
      <c r="G26" s="38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ht="18" x14ac:dyDescent="0.2">
      <c r="D27" s="24"/>
      <c r="E27" s="24" t="s">
        <v>131</v>
      </c>
      <c r="F27" s="53">
        <v>400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18" x14ac:dyDescent="0.2">
      <c r="D28" s="24"/>
      <c r="E28" s="24" t="s">
        <v>113</v>
      </c>
      <c r="F28" s="70">
        <v>1050</v>
      </c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ht="18" x14ac:dyDescent="0.2">
      <c r="D29" s="24"/>
      <c r="E29" s="24" t="s">
        <v>132</v>
      </c>
      <c r="F29" s="70">
        <v>2005</v>
      </c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ht="18" x14ac:dyDescent="0.2">
      <c r="D30" s="24"/>
      <c r="E30" s="24"/>
      <c r="F30" s="53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8" x14ac:dyDescent="0.2">
      <c r="D31" s="24" t="s">
        <v>9</v>
      </c>
      <c r="E31" s="24" t="s">
        <v>93</v>
      </c>
      <c r="F31" s="53">
        <f>7610+F29</f>
        <v>9615</v>
      </c>
      <c r="G31" s="38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spans="1:17" ht="18" x14ac:dyDescent="0.2"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25"/>
  <sheetViews>
    <sheetView topLeftCell="A3" workbookViewId="0">
      <selection activeCell="E15" sqref="E15"/>
    </sheetView>
  </sheetViews>
  <sheetFormatPr baseColWidth="10" defaultColWidth="8.83203125" defaultRowHeight="13" x14ac:dyDescent="0.15"/>
  <cols>
    <col min="1" max="1" width="12.33203125" customWidth="1"/>
    <col min="2" max="2" width="13.83203125" customWidth="1"/>
    <col min="5" max="5" width="10.83203125" customWidth="1"/>
    <col min="6" max="6" width="11.1640625" customWidth="1"/>
    <col min="7" max="7" width="11.5" customWidth="1"/>
    <col min="8" max="8" width="10.5" customWidth="1"/>
    <col min="9" max="9" width="13.83203125" customWidth="1"/>
    <col min="12" max="12" width="11.83203125" customWidth="1"/>
  </cols>
  <sheetData>
    <row r="1" spans="1:12" ht="23" x14ac:dyDescent="0.25">
      <c r="A1" s="22" t="s">
        <v>78</v>
      </c>
    </row>
    <row r="6" spans="1:12" ht="18" x14ac:dyDescent="0.2">
      <c r="A6" s="23" t="s">
        <v>69</v>
      </c>
      <c r="B6" s="99" t="s">
        <v>76</v>
      </c>
      <c r="C6" s="99"/>
      <c r="D6" s="99"/>
      <c r="E6" s="23" t="s">
        <v>71</v>
      </c>
      <c r="F6" s="23" t="s">
        <v>72</v>
      </c>
      <c r="G6" s="23" t="s">
        <v>79</v>
      </c>
      <c r="H6" s="23" t="s">
        <v>15</v>
      </c>
      <c r="I6" s="23" t="s">
        <v>90</v>
      </c>
      <c r="J6" s="36" t="s">
        <v>120</v>
      </c>
      <c r="K6" s="36"/>
      <c r="L6" s="23" t="s">
        <v>87</v>
      </c>
    </row>
    <row r="7" spans="1:12" ht="18" x14ac:dyDescent="0.2">
      <c r="A7" s="12"/>
      <c r="B7" s="12"/>
      <c r="C7" s="12"/>
      <c r="D7" s="12"/>
      <c r="E7" s="12"/>
      <c r="F7" s="12"/>
      <c r="G7" s="23" t="s">
        <v>80</v>
      </c>
      <c r="H7" s="12"/>
      <c r="L7" s="23" t="s">
        <v>89</v>
      </c>
    </row>
    <row r="8" spans="1:12" ht="18" x14ac:dyDescent="0.2">
      <c r="A8" s="12"/>
      <c r="B8" s="12"/>
      <c r="C8" s="12"/>
      <c r="D8" s="12"/>
      <c r="E8" s="23" t="s">
        <v>74</v>
      </c>
      <c r="F8" s="23" t="s">
        <v>74</v>
      </c>
      <c r="G8" s="23" t="s">
        <v>74</v>
      </c>
      <c r="H8" s="23" t="s">
        <v>74</v>
      </c>
      <c r="I8" s="23" t="s">
        <v>74</v>
      </c>
      <c r="L8" s="23" t="s">
        <v>74</v>
      </c>
    </row>
    <row r="9" spans="1:12" ht="18" x14ac:dyDescent="0.2">
      <c r="A9" s="12"/>
      <c r="B9" s="12"/>
      <c r="C9" s="12"/>
      <c r="D9" s="12"/>
      <c r="E9" s="23"/>
      <c r="F9" s="23"/>
      <c r="G9" s="23"/>
      <c r="H9" s="23"/>
      <c r="I9" s="23"/>
      <c r="L9" s="23"/>
    </row>
    <row r="10" spans="1:12" ht="18" x14ac:dyDescent="0.2">
      <c r="A10" s="28">
        <v>41280</v>
      </c>
      <c r="B10" s="23" t="s">
        <v>94</v>
      </c>
      <c r="D10" s="23"/>
      <c r="E10" s="37">
        <v>4812</v>
      </c>
      <c r="F10" s="29">
        <v>802</v>
      </c>
      <c r="G10" s="23"/>
      <c r="H10" s="38">
        <v>4010</v>
      </c>
      <c r="L10" s="24"/>
    </row>
    <row r="11" spans="1:12" ht="18" x14ac:dyDescent="0.2">
      <c r="A11" s="25">
        <v>44205</v>
      </c>
      <c r="B11" s="26" t="s">
        <v>104</v>
      </c>
      <c r="C11" s="32"/>
      <c r="D11" s="26"/>
      <c r="E11" s="38">
        <v>2900</v>
      </c>
      <c r="F11" s="24"/>
      <c r="G11" s="38">
        <v>2900</v>
      </c>
      <c r="H11" s="24"/>
      <c r="L11" s="24">
        <v>218</v>
      </c>
    </row>
    <row r="12" spans="1:12" ht="18" x14ac:dyDescent="0.2">
      <c r="A12" s="25">
        <v>44206</v>
      </c>
      <c r="B12" s="24" t="s">
        <v>101</v>
      </c>
      <c r="C12" s="24"/>
      <c r="D12" s="24"/>
      <c r="E12" s="38">
        <v>2400</v>
      </c>
      <c r="F12" s="24"/>
      <c r="G12" s="38">
        <v>2400</v>
      </c>
      <c r="H12" s="24"/>
      <c r="L12" s="24"/>
    </row>
    <row r="13" spans="1:12" ht="18" x14ac:dyDescent="0.2">
      <c r="A13" s="25">
        <v>44255</v>
      </c>
      <c r="B13" s="24" t="s">
        <v>119</v>
      </c>
      <c r="C13" s="24"/>
      <c r="D13" s="24"/>
      <c r="E13" s="38">
        <v>12000</v>
      </c>
      <c r="F13" s="24"/>
      <c r="G13" s="24"/>
      <c r="H13" s="24"/>
      <c r="I13" s="24"/>
      <c r="J13" s="38">
        <v>12000</v>
      </c>
      <c r="K13" s="38"/>
      <c r="L13" s="24"/>
    </row>
    <row r="14" spans="1:12" ht="18" x14ac:dyDescent="0.2">
      <c r="A14" s="25">
        <v>44257</v>
      </c>
      <c r="B14" s="24" t="s">
        <v>106</v>
      </c>
      <c r="C14" s="24"/>
      <c r="D14" s="24"/>
      <c r="E14" s="38">
        <v>5000</v>
      </c>
      <c r="F14" s="24"/>
      <c r="G14" s="38">
        <v>5000</v>
      </c>
      <c r="H14" s="24"/>
      <c r="L14" s="24"/>
    </row>
    <row r="15" spans="1:12" ht="18" x14ac:dyDescent="0.2">
      <c r="A15" s="25">
        <v>44257</v>
      </c>
      <c r="B15" s="24" t="s">
        <v>121</v>
      </c>
      <c r="C15" s="24"/>
      <c r="D15" s="24"/>
      <c r="E15" s="38">
        <v>5346</v>
      </c>
      <c r="F15" s="24">
        <v>891</v>
      </c>
      <c r="G15" s="38"/>
      <c r="H15" s="38">
        <v>4455</v>
      </c>
      <c r="L15" s="24"/>
    </row>
    <row r="16" spans="1:12" ht="18" x14ac:dyDescent="0.2">
      <c r="A16" s="25">
        <v>44264</v>
      </c>
      <c r="B16" s="24" t="s">
        <v>121</v>
      </c>
      <c r="C16" s="24"/>
      <c r="D16" s="24"/>
      <c r="E16" s="38">
        <v>1782</v>
      </c>
      <c r="F16" s="24">
        <v>297</v>
      </c>
      <c r="G16" s="38"/>
      <c r="H16" s="38">
        <v>1485</v>
      </c>
      <c r="L16" s="24"/>
    </row>
    <row r="17" spans="1:17" ht="19" thickBot="1" x14ac:dyDescent="0.25">
      <c r="A17" s="24"/>
      <c r="B17" s="24"/>
      <c r="C17" s="24"/>
      <c r="D17" s="24"/>
      <c r="E17" s="31">
        <f>SUM(E10:E16)</f>
        <v>34240</v>
      </c>
      <c r="F17" s="31">
        <f>SUM(F10:F16)</f>
        <v>1990</v>
      </c>
      <c r="G17" s="31">
        <f>SUM(G10:G16)</f>
        <v>10300</v>
      </c>
      <c r="H17" s="31">
        <f>SUM(H10:H16)</f>
        <v>9950</v>
      </c>
      <c r="I17" s="31">
        <f>SUM(I10:I14)</f>
        <v>0</v>
      </c>
      <c r="J17" s="31">
        <f>SUM(J10:J14)</f>
        <v>12000</v>
      </c>
      <c r="K17" s="31"/>
      <c r="L17" s="31">
        <f>SUM(L10:L14)</f>
        <v>218</v>
      </c>
    </row>
    <row r="18" spans="1:17" ht="14" thickTop="1" x14ac:dyDescent="0.15"/>
    <row r="19" spans="1:17" x14ac:dyDescent="0.15">
      <c r="P19" s="55"/>
    </row>
    <row r="20" spans="1:17" ht="18" x14ac:dyDescent="0.2">
      <c r="E20" s="24" t="s">
        <v>92</v>
      </c>
      <c r="F20" s="24" t="s">
        <v>93</v>
      </c>
      <c r="G20" s="66">
        <v>34240</v>
      </c>
      <c r="H20" s="38"/>
      <c r="I20" s="24"/>
      <c r="J20" s="24"/>
      <c r="K20" s="24"/>
      <c r="L20" s="24" t="s">
        <v>8</v>
      </c>
      <c r="M20" s="24" t="s">
        <v>22</v>
      </c>
      <c r="N20" s="24"/>
      <c r="O20" s="24"/>
      <c r="P20" s="54">
        <v>218</v>
      </c>
      <c r="Q20" s="24"/>
    </row>
    <row r="21" spans="1:17" ht="18" x14ac:dyDescent="0.2">
      <c r="E21" s="24"/>
      <c r="F21" s="24"/>
      <c r="G21" s="54"/>
      <c r="H21" s="24"/>
      <c r="I21" s="24"/>
      <c r="J21" s="24"/>
      <c r="K21" s="24"/>
      <c r="L21" s="24"/>
      <c r="M21" s="24"/>
      <c r="N21" s="24"/>
      <c r="O21" s="24"/>
      <c r="P21" s="54"/>
      <c r="Q21" s="24"/>
    </row>
    <row r="22" spans="1:17" ht="18" x14ac:dyDescent="0.2">
      <c r="E22" s="24" t="s">
        <v>9</v>
      </c>
      <c r="F22" s="24" t="s">
        <v>91</v>
      </c>
      <c r="G22" s="66">
        <v>1990</v>
      </c>
      <c r="H22" s="24"/>
      <c r="I22" s="24"/>
      <c r="J22" s="24"/>
      <c r="K22" s="24"/>
      <c r="L22" s="24" t="s">
        <v>9</v>
      </c>
      <c r="M22" s="24" t="s">
        <v>80</v>
      </c>
      <c r="N22" s="24"/>
      <c r="O22" s="24"/>
      <c r="P22" s="54">
        <v>218</v>
      </c>
      <c r="Q22" s="24"/>
    </row>
    <row r="23" spans="1:17" ht="18" x14ac:dyDescent="0.2">
      <c r="E23" s="24"/>
      <c r="F23" s="24" t="s">
        <v>80</v>
      </c>
      <c r="G23" s="66">
        <v>10300</v>
      </c>
      <c r="H23" s="38"/>
      <c r="I23" s="24"/>
      <c r="J23" s="24"/>
      <c r="K23" s="24"/>
      <c r="L23" s="24"/>
      <c r="M23" s="24"/>
      <c r="N23" s="24"/>
      <c r="O23" s="24"/>
    </row>
    <row r="24" spans="1:17" ht="18" x14ac:dyDescent="0.2">
      <c r="E24" s="24"/>
      <c r="F24" s="24" t="s">
        <v>15</v>
      </c>
      <c r="G24" s="66">
        <v>9950</v>
      </c>
      <c r="H24" s="24"/>
      <c r="I24" s="24"/>
      <c r="J24" s="24"/>
      <c r="K24" s="24"/>
      <c r="L24" s="24"/>
      <c r="M24" s="24"/>
      <c r="N24" s="24"/>
      <c r="O24" s="24"/>
    </row>
    <row r="25" spans="1:17" ht="18" x14ac:dyDescent="0.2">
      <c r="E25" s="24"/>
      <c r="F25" s="24" t="s">
        <v>120</v>
      </c>
      <c r="G25" s="66">
        <v>12000</v>
      </c>
      <c r="H25" s="24"/>
      <c r="I25" s="24"/>
      <c r="J25" s="24"/>
      <c r="K25" s="24"/>
      <c r="L25" s="24"/>
      <c r="M25" s="24"/>
      <c r="N25" s="24"/>
      <c r="O25" s="24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4"/>
  <sheetViews>
    <sheetView workbookViewId="0">
      <selection activeCell="D16" sqref="D16"/>
    </sheetView>
  </sheetViews>
  <sheetFormatPr baseColWidth="10" defaultColWidth="8.83203125" defaultRowHeight="13" x14ac:dyDescent="0.15"/>
  <cols>
    <col min="1" max="1" width="13" customWidth="1"/>
    <col min="2" max="2" width="16.5" customWidth="1"/>
    <col min="3" max="3" width="12.33203125" customWidth="1"/>
    <col min="4" max="4" width="15" customWidth="1"/>
    <col min="5" max="5" width="13.6640625" customWidth="1"/>
    <col min="6" max="6" width="14.33203125" customWidth="1"/>
    <col min="7" max="7" width="12" customWidth="1"/>
  </cols>
  <sheetData>
    <row r="1" spans="1:8" ht="18" x14ac:dyDescent="0.2">
      <c r="A1" s="27" t="s">
        <v>86</v>
      </c>
      <c r="B1" s="27"/>
      <c r="C1" s="27"/>
      <c r="D1" s="24"/>
    </row>
    <row r="2" spans="1:8" ht="18" x14ac:dyDescent="0.2">
      <c r="A2" s="24"/>
      <c r="B2" s="24"/>
      <c r="C2" s="24"/>
      <c r="D2" s="24"/>
    </row>
    <row r="3" spans="1:8" ht="18" x14ac:dyDescent="0.2">
      <c r="A3" s="24"/>
      <c r="B3" s="24"/>
      <c r="C3" s="24"/>
      <c r="D3" s="24"/>
    </row>
    <row r="4" spans="1:8" ht="18" x14ac:dyDescent="0.2">
      <c r="A4" s="24"/>
      <c r="B4" s="24"/>
      <c r="C4" s="24"/>
      <c r="D4" s="24"/>
    </row>
    <row r="5" spans="1:8" ht="18" x14ac:dyDescent="0.2">
      <c r="A5" s="24"/>
      <c r="B5" s="24"/>
      <c r="C5" s="24"/>
      <c r="D5" s="24"/>
    </row>
    <row r="6" spans="1:8" ht="18" x14ac:dyDescent="0.2">
      <c r="A6" s="24" t="s">
        <v>19</v>
      </c>
      <c r="B6" s="24" t="s">
        <v>76</v>
      </c>
      <c r="C6" s="24" t="s">
        <v>69</v>
      </c>
      <c r="D6" s="24" t="s">
        <v>71</v>
      </c>
      <c r="E6" s="24" t="s">
        <v>72</v>
      </c>
      <c r="F6" s="24" t="s">
        <v>25</v>
      </c>
      <c r="G6" s="24" t="s">
        <v>103</v>
      </c>
    </row>
    <row r="7" spans="1:8" ht="18" x14ac:dyDescent="0.2">
      <c r="A7" s="24"/>
      <c r="B7" s="24"/>
      <c r="C7" s="24"/>
      <c r="D7" s="24"/>
    </row>
    <row r="8" spans="1:8" ht="18" x14ac:dyDescent="0.2">
      <c r="A8" s="24"/>
      <c r="B8" s="24" t="s">
        <v>103</v>
      </c>
      <c r="C8" s="25">
        <v>44202</v>
      </c>
      <c r="D8" s="24">
        <v>70</v>
      </c>
      <c r="E8" s="24">
        <v>0</v>
      </c>
      <c r="G8" s="24">
        <v>70</v>
      </c>
      <c r="H8" s="24"/>
    </row>
    <row r="9" spans="1:8" ht="18" x14ac:dyDescent="0.2">
      <c r="A9" s="24"/>
      <c r="B9" s="24" t="s">
        <v>25</v>
      </c>
      <c r="C9" s="25">
        <v>44227</v>
      </c>
      <c r="D9" s="24">
        <v>168</v>
      </c>
      <c r="E9" s="24">
        <v>28</v>
      </c>
      <c r="F9" s="24">
        <v>140</v>
      </c>
    </row>
    <row r="10" spans="1:8" ht="18" x14ac:dyDescent="0.2">
      <c r="A10" s="24"/>
      <c r="B10" s="24" t="s">
        <v>103</v>
      </c>
      <c r="C10" s="25">
        <v>44230</v>
      </c>
      <c r="D10" s="24">
        <v>70</v>
      </c>
      <c r="E10" s="24">
        <v>0</v>
      </c>
      <c r="G10" s="24">
        <v>70</v>
      </c>
    </row>
    <row r="11" spans="1:8" ht="18" x14ac:dyDescent="0.2">
      <c r="A11" s="24"/>
      <c r="B11" s="24"/>
      <c r="C11" s="25"/>
      <c r="D11" s="24"/>
    </row>
    <row r="12" spans="1:8" ht="18" x14ac:dyDescent="0.2">
      <c r="A12" s="24"/>
      <c r="B12" s="24"/>
      <c r="C12" s="24"/>
      <c r="D12" s="24"/>
    </row>
    <row r="13" spans="1:8" ht="19" thickBot="1" x14ac:dyDescent="0.25">
      <c r="A13" s="31"/>
      <c r="B13" s="24"/>
      <c r="C13" s="24"/>
      <c r="D13" s="31">
        <v>308</v>
      </c>
      <c r="E13" s="31">
        <f>SUM(E8:E12)</f>
        <v>28</v>
      </c>
      <c r="F13" s="31">
        <f>SUM(F8:F12)</f>
        <v>140</v>
      </c>
      <c r="G13" s="31">
        <f>SUM(G8:G12)</f>
        <v>140</v>
      </c>
    </row>
    <row r="14" spans="1:8" ht="19" thickTop="1" x14ac:dyDescent="0.2">
      <c r="A14" s="24"/>
      <c r="B14" s="24"/>
      <c r="C14" s="24"/>
      <c r="D14" s="24"/>
    </row>
    <row r="15" spans="1:8" ht="18" x14ac:dyDescent="0.2">
      <c r="A15" s="24"/>
      <c r="B15" s="25" t="s">
        <v>95</v>
      </c>
      <c r="C15" s="25">
        <v>44227</v>
      </c>
      <c r="D15" s="24"/>
    </row>
    <row r="16" spans="1:8" ht="18" x14ac:dyDescent="0.2">
      <c r="A16" s="24"/>
      <c r="B16" s="24" t="s">
        <v>93</v>
      </c>
      <c r="C16" s="25">
        <v>44227</v>
      </c>
      <c r="D16" s="24"/>
    </row>
    <row r="18" spans="4:9" x14ac:dyDescent="0.15">
      <c r="F18" s="76"/>
    </row>
    <row r="19" spans="4:9" ht="18" x14ac:dyDescent="0.2">
      <c r="D19" s="24" t="s">
        <v>92</v>
      </c>
      <c r="E19" s="24" t="s">
        <v>103</v>
      </c>
      <c r="F19" s="78">
        <v>140</v>
      </c>
      <c r="G19" s="24"/>
      <c r="H19" s="24"/>
      <c r="I19" s="24"/>
    </row>
    <row r="20" spans="4:9" ht="18" x14ac:dyDescent="0.2">
      <c r="D20" s="24"/>
      <c r="E20" s="24" t="s">
        <v>25</v>
      </c>
      <c r="F20" s="78">
        <v>140</v>
      </c>
      <c r="G20" s="24"/>
      <c r="H20" s="24"/>
      <c r="I20" s="24"/>
    </row>
    <row r="21" spans="4:9" ht="18" x14ac:dyDescent="0.2">
      <c r="D21" s="24"/>
      <c r="E21" s="24" t="s">
        <v>91</v>
      </c>
      <c r="F21" s="78">
        <v>28</v>
      </c>
      <c r="G21" s="24"/>
      <c r="H21" s="24"/>
      <c r="I21" s="24"/>
    </row>
    <row r="22" spans="4:9" ht="18" x14ac:dyDescent="0.2">
      <c r="D22" s="24" t="s">
        <v>9</v>
      </c>
      <c r="E22" s="24"/>
      <c r="F22" s="78"/>
      <c r="G22" s="24"/>
      <c r="H22" s="24"/>
      <c r="I22" s="24"/>
    </row>
    <row r="23" spans="4:9" ht="18" x14ac:dyDescent="0.2">
      <c r="D23" s="24"/>
      <c r="E23" s="24" t="s">
        <v>24</v>
      </c>
      <c r="F23" s="78">
        <v>308</v>
      </c>
      <c r="G23" s="24"/>
      <c r="H23" s="24"/>
      <c r="I23" s="24"/>
    </row>
    <row r="24" spans="4:9" ht="18" x14ac:dyDescent="0.2">
      <c r="E24" s="24"/>
      <c r="F24" s="76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3"/>
  <sheetViews>
    <sheetView topLeftCell="A55" workbookViewId="0">
      <selection activeCell="F88" sqref="F88"/>
    </sheetView>
  </sheetViews>
  <sheetFormatPr baseColWidth="10" defaultColWidth="8.83203125" defaultRowHeight="13" x14ac:dyDescent="0.15"/>
  <cols>
    <col min="6" max="6" width="10.83203125" customWidth="1"/>
    <col min="7" max="7" width="11.83203125" customWidth="1"/>
    <col min="8" max="8" width="11.1640625" customWidth="1"/>
  </cols>
  <sheetData>
    <row r="1" spans="1:8" ht="18" x14ac:dyDescent="0.2">
      <c r="A1" s="15"/>
      <c r="B1" s="15"/>
      <c r="C1" s="15"/>
      <c r="D1" s="15"/>
      <c r="E1" s="15"/>
      <c r="F1" s="15"/>
      <c r="G1" s="15"/>
      <c r="H1" s="16"/>
    </row>
    <row r="2" spans="1:8" ht="20" x14ac:dyDescent="0.2">
      <c r="A2" s="17" t="s">
        <v>144</v>
      </c>
      <c r="B2" s="17"/>
      <c r="C2" s="17"/>
      <c r="D2" s="17"/>
      <c r="E2" s="17"/>
      <c r="F2" s="15"/>
      <c r="G2" s="15"/>
      <c r="H2" s="15"/>
    </row>
    <row r="3" spans="1:8" ht="18" x14ac:dyDescent="0.2">
      <c r="A3" s="15"/>
      <c r="B3" s="15"/>
      <c r="C3" s="15"/>
      <c r="D3" s="15"/>
      <c r="E3" s="15"/>
      <c r="F3" s="15"/>
      <c r="G3" s="15"/>
      <c r="H3" s="15"/>
    </row>
    <row r="4" spans="1:8" ht="18" x14ac:dyDescent="0.2">
      <c r="A4" s="15"/>
      <c r="B4" s="15"/>
      <c r="C4" s="15"/>
      <c r="D4" s="15"/>
      <c r="E4" s="15"/>
      <c r="F4" s="15"/>
      <c r="G4" s="15"/>
      <c r="H4" s="15"/>
    </row>
    <row r="5" spans="1:8" ht="18" x14ac:dyDescent="0.2">
      <c r="A5" s="15"/>
      <c r="B5" s="15"/>
      <c r="C5" s="15"/>
      <c r="D5" s="15"/>
      <c r="E5" s="15"/>
      <c r="F5" s="15"/>
      <c r="G5" s="15" t="s">
        <v>37</v>
      </c>
      <c r="H5" s="15"/>
    </row>
    <row r="6" spans="1:8" ht="18" x14ac:dyDescent="0.2">
      <c r="A6" s="15"/>
      <c r="B6" s="15"/>
      <c r="C6" s="15"/>
      <c r="D6" s="15"/>
      <c r="E6" s="15"/>
      <c r="F6" s="15" t="s">
        <v>38</v>
      </c>
      <c r="G6" s="15" t="s">
        <v>39</v>
      </c>
      <c r="H6" s="15" t="s">
        <v>40</v>
      </c>
    </row>
    <row r="7" spans="1:8" ht="18" x14ac:dyDescent="0.2">
      <c r="A7" s="15"/>
      <c r="B7" s="15"/>
      <c r="C7" s="15"/>
      <c r="D7" s="15"/>
      <c r="E7" s="15"/>
      <c r="F7" s="15" t="s">
        <v>41</v>
      </c>
      <c r="G7" s="15" t="s">
        <v>42</v>
      </c>
      <c r="H7" s="15" t="s">
        <v>43</v>
      </c>
    </row>
    <row r="8" spans="1:8" ht="18" x14ac:dyDescent="0.2">
      <c r="A8" s="85" t="s">
        <v>142</v>
      </c>
      <c r="B8" s="15"/>
      <c r="C8" s="15"/>
      <c r="D8" s="15"/>
      <c r="E8" s="15"/>
      <c r="F8" s="18"/>
      <c r="G8" s="18"/>
      <c r="H8" s="15"/>
    </row>
    <row r="9" spans="1:8" ht="18" x14ac:dyDescent="0.2">
      <c r="A9" s="15" t="s">
        <v>140</v>
      </c>
      <c r="B9" s="15"/>
      <c r="C9" s="15"/>
      <c r="D9" s="15"/>
      <c r="E9" s="15"/>
      <c r="F9" s="15">
        <f>'Blank spreadsheet'!U18</f>
        <v>31794</v>
      </c>
      <c r="G9" s="15">
        <f>'Blank spreadsheet'!V19</f>
        <v>10026</v>
      </c>
      <c r="H9" s="15">
        <f>F9-G9</f>
        <v>21768</v>
      </c>
    </row>
    <row r="10" spans="1:8" ht="18" x14ac:dyDescent="0.2">
      <c r="A10" s="15" t="s">
        <v>44</v>
      </c>
      <c r="B10" s="15"/>
      <c r="C10" s="15"/>
      <c r="D10" s="15"/>
      <c r="E10" s="15"/>
      <c r="F10" s="19">
        <f>'Blank spreadsheet'!U7</f>
        <v>42026</v>
      </c>
      <c r="G10" s="19">
        <f>'Blank spreadsheet'!V8</f>
        <v>9179</v>
      </c>
      <c r="H10" s="15">
        <f>F10-G10</f>
        <v>32847</v>
      </c>
    </row>
    <row r="11" spans="1:8" ht="18" x14ac:dyDescent="0.2">
      <c r="A11" s="15"/>
      <c r="B11" s="15"/>
      <c r="C11" s="15"/>
      <c r="D11" s="15"/>
      <c r="E11" s="15"/>
      <c r="F11" s="15"/>
      <c r="G11" s="15"/>
      <c r="H11" s="20">
        <f>H9+H10</f>
        <v>54615</v>
      </c>
    </row>
    <row r="12" spans="1:8" ht="18" x14ac:dyDescent="0.2">
      <c r="A12" s="15"/>
      <c r="B12" s="15"/>
      <c r="C12" s="15"/>
      <c r="D12" s="15"/>
      <c r="E12" s="15"/>
      <c r="F12" s="15"/>
      <c r="G12" s="15"/>
      <c r="H12" s="15"/>
    </row>
    <row r="13" spans="1:8" ht="18" x14ac:dyDescent="0.2">
      <c r="A13" s="85" t="s">
        <v>45</v>
      </c>
      <c r="B13" s="15"/>
      <c r="C13" s="15"/>
      <c r="D13" s="15"/>
      <c r="E13" s="15"/>
      <c r="F13" s="15"/>
      <c r="G13" s="15"/>
      <c r="H13" s="15"/>
    </row>
    <row r="14" spans="1:8" ht="18" x14ac:dyDescent="0.2">
      <c r="A14" s="15" t="s">
        <v>46</v>
      </c>
      <c r="B14" s="15"/>
      <c r="C14" s="15"/>
      <c r="D14" s="15"/>
      <c r="E14" s="15"/>
      <c r="F14" s="15">
        <f>'Blank spreadsheet'!U37</f>
        <v>15840</v>
      </c>
      <c r="G14" s="15"/>
      <c r="H14" s="15"/>
    </row>
    <row r="15" spans="1:8" ht="18" x14ac:dyDescent="0.2">
      <c r="A15" s="15" t="s">
        <v>47</v>
      </c>
      <c r="B15" s="15"/>
      <c r="C15" s="15"/>
      <c r="D15" s="15"/>
      <c r="E15" s="15"/>
      <c r="F15" s="15">
        <f>'Blank spreadsheet'!U10</f>
        <v>26979</v>
      </c>
      <c r="G15" s="15"/>
      <c r="H15" s="15"/>
    </row>
    <row r="16" spans="1:8" ht="18" x14ac:dyDescent="0.2">
      <c r="A16" s="15" t="s">
        <v>48</v>
      </c>
      <c r="B16" s="15"/>
      <c r="C16" s="15"/>
      <c r="D16" s="15"/>
      <c r="E16" s="15"/>
      <c r="F16" s="15">
        <f>'Blank spreadsheet'!U40</f>
        <v>1650</v>
      </c>
      <c r="G16" s="15"/>
      <c r="H16" s="15"/>
    </row>
    <row r="17" spans="1:8" ht="18" x14ac:dyDescent="0.2">
      <c r="A17" s="15" t="s">
        <v>49</v>
      </c>
      <c r="B17" s="15"/>
      <c r="C17" s="15"/>
      <c r="D17" s="15"/>
      <c r="E17" s="15"/>
      <c r="F17" s="15">
        <f>'Blank spreadsheet'!U12</f>
        <v>28635</v>
      </c>
      <c r="G17" s="15"/>
      <c r="H17" s="15"/>
    </row>
    <row r="18" spans="1:8" ht="18" x14ac:dyDescent="0.2">
      <c r="A18" s="15" t="s">
        <v>50</v>
      </c>
      <c r="B18" s="15"/>
      <c r="C18" s="15"/>
      <c r="D18" s="15"/>
      <c r="E18" s="15"/>
      <c r="F18" s="15">
        <f>'Blank spreadsheet'!U13</f>
        <v>675</v>
      </c>
      <c r="G18" s="16"/>
      <c r="H18" s="15"/>
    </row>
    <row r="19" spans="1:8" ht="18" x14ac:dyDescent="0.2">
      <c r="A19" s="15" t="s">
        <v>146</v>
      </c>
      <c r="B19" s="15"/>
      <c r="C19" s="15"/>
      <c r="D19" s="15"/>
      <c r="E19" s="15"/>
      <c r="F19" s="15">
        <f>'Blank spreadsheet'!U31</f>
        <v>129</v>
      </c>
      <c r="G19" s="16"/>
      <c r="H19" s="15"/>
    </row>
    <row r="20" spans="1:8" ht="18" x14ac:dyDescent="0.2">
      <c r="A20" s="15" t="s">
        <v>147</v>
      </c>
      <c r="B20" s="15"/>
      <c r="C20" s="15"/>
      <c r="D20" s="15"/>
      <c r="E20" s="15"/>
      <c r="F20" s="15">
        <f>'Blank spreadsheet'!U15</f>
        <v>1802</v>
      </c>
      <c r="G20" s="16"/>
      <c r="H20" s="15"/>
    </row>
    <row r="21" spans="1:8" ht="18" x14ac:dyDescent="0.2">
      <c r="A21" s="15"/>
      <c r="B21" s="15"/>
      <c r="C21" s="15"/>
      <c r="D21" s="15"/>
      <c r="E21" s="15"/>
      <c r="F21" s="15"/>
      <c r="G21" s="16"/>
      <c r="H21" s="15"/>
    </row>
    <row r="22" spans="1:8" ht="18" x14ac:dyDescent="0.2">
      <c r="A22" s="15"/>
      <c r="B22" s="15"/>
      <c r="C22" s="15"/>
      <c r="D22" s="15"/>
      <c r="E22" s="15"/>
      <c r="F22" s="15"/>
      <c r="G22" s="20">
        <f>SUM(F14:F20)</f>
        <v>75710</v>
      </c>
      <c r="H22" s="15"/>
    </row>
    <row r="23" spans="1:8" ht="18" x14ac:dyDescent="0.2">
      <c r="A23" s="15"/>
      <c r="B23" s="15"/>
      <c r="C23" s="15"/>
      <c r="D23" s="15"/>
      <c r="E23" s="15"/>
      <c r="F23" s="15"/>
      <c r="G23" s="15"/>
      <c r="H23" s="15"/>
    </row>
    <row r="24" spans="1:8" ht="18" x14ac:dyDescent="0.2">
      <c r="A24" s="85" t="s">
        <v>51</v>
      </c>
      <c r="B24" s="15"/>
      <c r="C24" s="15"/>
      <c r="D24" s="15"/>
      <c r="E24" s="15"/>
      <c r="F24" s="15"/>
      <c r="G24" s="15"/>
      <c r="H24" s="15"/>
    </row>
    <row r="25" spans="1:8" ht="18" x14ac:dyDescent="0.2">
      <c r="A25" s="15" t="s">
        <v>52</v>
      </c>
      <c r="B25" s="15"/>
      <c r="C25" s="15"/>
      <c r="D25" s="15"/>
      <c r="E25" s="15"/>
      <c r="F25" s="15">
        <f>'Blank spreadsheet'!V11</f>
        <v>46617</v>
      </c>
      <c r="G25" s="15"/>
      <c r="H25" s="15"/>
    </row>
    <row r="26" spans="1:8" ht="18" x14ac:dyDescent="0.2">
      <c r="A26" s="15" t="s">
        <v>53</v>
      </c>
      <c r="B26" s="15"/>
      <c r="C26" s="15"/>
      <c r="D26" s="15"/>
      <c r="E26" s="15"/>
      <c r="F26" s="16">
        <f>'Blank spreadsheet'!V16+'Blank spreadsheet'!V20+'Blank spreadsheet'!V21+'Blank spreadsheet'!V39</f>
        <v>870</v>
      </c>
      <c r="G26" s="15"/>
      <c r="H26" s="15"/>
    </row>
    <row r="27" spans="1:8" ht="18" x14ac:dyDescent="0.2">
      <c r="A27" s="15"/>
      <c r="B27" s="15"/>
      <c r="C27" s="15"/>
      <c r="D27" s="15"/>
      <c r="E27" s="15"/>
      <c r="F27" s="16"/>
      <c r="G27" s="15"/>
      <c r="H27" s="15"/>
    </row>
    <row r="28" spans="1:8" ht="18" x14ac:dyDescent="0.2">
      <c r="A28" s="15"/>
      <c r="B28" s="15"/>
      <c r="C28" s="15"/>
      <c r="D28" s="15"/>
      <c r="E28" s="15"/>
      <c r="F28" s="16"/>
      <c r="G28" s="20">
        <f>SUM(F25:F26)</f>
        <v>47487</v>
      </c>
      <c r="H28" s="15"/>
    </row>
    <row r="29" spans="1:8" ht="18" x14ac:dyDescent="0.2">
      <c r="A29" s="85" t="s">
        <v>54</v>
      </c>
      <c r="B29" s="15"/>
      <c r="C29" s="15"/>
      <c r="D29" s="15"/>
      <c r="E29" s="15"/>
      <c r="F29" s="15"/>
      <c r="G29" s="16"/>
      <c r="H29" s="19">
        <f>G22-G28</f>
        <v>28223</v>
      </c>
    </row>
    <row r="30" spans="1:8" ht="18" x14ac:dyDescent="0.2">
      <c r="A30" s="15"/>
      <c r="B30" s="15"/>
      <c r="C30" s="15"/>
      <c r="D30" s="15"/>
      <c r="E30" s="15"/>
      <c r="F30" s="15"/>
      <c r="G30" s="15"/>
      <c r="H30" s="16"/>
    </row>
    <row r="31" spans="1:8" ht="18" x14ac:dyDescent="0.2">
      <c r="A31" s="15"/>
      <c r="B31" s="15"/>
      <c r="C31" s="15"/>
      <c r="D31" s="15"/>
      <c r="E31" s="15"/>
      <c r="F31" s="15"/>
      <c r="G31" s="15"/>
      <c r="H31" s="16"/>
    </row>
    <row r="32" spans="1:8" ht="18" x14ac:dyDescent="0.2">
      <c r="A32" s="85" t="s">
        <v>139</v>
      </c>
      <c r="B32" s="15"/>
      <c r="C32" s="15"/>
      <c r="D32" s="15"/>
      <c r="E32" s="15"/>
      <c r="F32" s="15"/>
      <c r="G32" s="15"/>
      <c r="H32" s="15"/>
    </row>
    <row r="33" spans="1:8" ht="18" x14ac:dyDescent="0.2">
      <c r="A33" s="15" t="s">
        <v>148</v>
      </c>
      <c r="B33" s="15"/>
      <c r="C33" s="15"/>
      <c r="D33" s="15"/>
      <c r="E33" s="15"/>
      <c r="F33" s="15"/>
      <c r="G33" s="15"/>
      <c r="H33" s="15">
        <f>'Blank spreadsheet'!V17</f>
        <v>15741</v>
      </c>
    </row>
    <row r="34" spans="1:8" ht="18" x14ac:dyDescent="0.2">
      <c r="A34" s="15"/>
      <c r="B34" s="15"/>
      <c r="C34" s="15"/>
      <c r="D34" s="15"/>
      <c r="E34" s="15"/>
      <c r="F34" s="15"/>
      <c r="G34" s="15"/>
      <c r="H34" s="15"/>
    </row>
    <row r="35" spans="1:8" ht="18" x14ac:dyDescent="0.2">
      <c r="A35" s="15"/>
      <c r="B35" s="15"/>
      <c r="C35" s="15"/>
      <c r="D35" s="15"/>
      <c r="E35" s="15"/>
      <c r="F35" s="15"/>
      <c r="G35" s="15"/>
      <c r="H35" s="15"/>
    </row>
    <row r="36" spans="1:8" ht="19" thickBot="1" x14ac:dyDescent="0.25">
      <c r="A36" s="85" t="s">
        <v>141</v>
      </c>
      <c r="B36" s="15"/>
      <c r="C36" s="15"/>
      <c r="D36" s="15"/>
      <c r="E36" s="15"/>
      <c r="F36" s="15"/>
      <c r="G36" s="15"/>
      <c r="H36" s="21">
        <f>H11+H29-H33</f>
        <v>67097</v>
      </c>
    </row>
    <row r="37" spans="1:8" ht="19" thickTop="1" x14ac:dyDescent="0.2">
      <c r="A37" s="15"/>
      <c r="B37" s="15"/>
      <c r="C37" s="15"/>
      <c r="D37" s="15"/>
      <c r="E37" s="15"/>
      <c r="F37" s="15"/>
      <c r="G37" s="15"/>
      <c r="H37" s="16"/>
    </row>
    <row r="38" spans="1:8" ht="18" x14ac:dyDescent="0.2">
      <c r="A38" s="85" t="s">
        <v>55</v>
      </c>
      <c r="B38" s="15"/>
      <c r="C38" s="15"/>
      <c r="D38" s="15"/>
      <c r="E38" s="15"/>
      <c r="F38" s="15"/>
      <c r="G38" s="15"/>
      <c r="H38" s="15"/>
    </row>
    <row r="39" spans="1:8" ht="18" x14ac:dyDescent="0.2">
      <c r="A39" s="15"/>
      <c r="B39" s="15"/>
      <c r="C39" s="15"/>
      <c r="D39" s="15"/>
      <c r="E39" s="15"/>
      <c r="F39" s="15"/>
      <c r="G39" s="15"/>
      <c r="H39" s="15"/>
    </row>
    <row r="40" spans="1:8" ht="18" x14ac:dyDescent="0.2">
      <c r="A40" s="15" t="s">
        <v>149</v>
      </c>
      <c r="B40" s="15"/>
      <c r="C40" s="15"/>
      <c r="D40" s="15"/>
      <c r="E40" s="15"/>
      <c r="F40" s="15"/>
      <c r="G40" s="15"/>
      <c r="H40" s="15">
        <f>'Blank spreadsheet'!V14</f>
        <v>56161</v>
      </c>
    </row>
    <row r="41" spans="1:8" ht="18" x14ac:dyDescent="0.2">
      <c r="A41" s="15" t="s">
        <v>150</v>
      </c>
      <c r="B41" s="15"/>
      <c r="C41" s="15"/>
      <c r="D41" s="15"/>
      <c r="E41" s="15"/>
      <c r="F41" s="15"/>
      <c r="G41" s="15"/>
      <c r="H41" s="16">
        <f>'Blank spreadsheet'!V43</f>
        <v>11156</v>
      </c>
    </row>
    <row r="42" spans="1:8" ht="18" x14ac:dyDescent="0.2">
      <c r="A42" s="15" t="s">
        <v>151</v>
      </c>
      <c r="B42" s="15"/>
      <c r="C42" s="15"/>
      <c r="D42" s="15"/>
      <c r="E42" s="15"/>
      <c r="F42" s="15"/>
      <c r="G42" s="15"/>
      <c r="H42" s="16">
        <f>-'Blank spreadsheet'!U41</f>
        <v>-220</v>
      </c>
    </row>
    <row r="43" spans="1:8" ht="18" x14ac:dyDescent="0.2">
      <c r="A43" s="15"/>
      <c r="B43" s="15"/>
      <c r="C43" s="15"/>
      <c r="D43" s="15"/>
      <c r="E43" s="15"/>
      <c r="F43" s="15"/>
      <c r="G43" s="15"/>
      <c r="H43" s="15"/>
    </row>
    <row r="44" spans="1:8" ht="19" thickBot="1" x14ac:dyDescent="0.25">
      <c r="A44" s="15"/>
      <c r="B44" s="15"/>
      <c r="C44" s="15"/>
      <c r="D44" s="15"/>
      <c r="E44" s="15"/>
      <c r="F44" s="15"/>
      <c r="G44" s="15"/>
      <c r="H44" s="21">
        <f>SUM(H40:H43)</f>
        <v>67097</v>
      </c>
    </row>
    <row r="45" spans="1:8" ht="19" thickTop="1" x14ac:dyDescent="0.2">
      <c r="A45" s="15"/>
      <c r="B45" s="15"/>
      <c r="C45" s="15"/>
      <c r="D45" s="15"/>
      <c r="E45" s="15"/>
      <c r="F45" s="15"/>
      <c r="G45" s="15"/>
      <c r="H45" s="15"/>
    </row>
    <row r="46" spans="1:8" ht="18" x14ac:dyDescent="0.2">
      <c r="A46" s="15"/>
      <c r="B46" s="15"/>
      <c r="C46" s="15"/>
      <c r="D46" s="15"/>
      <c r="E46" s="15"/>
      <c r="F46" s="15"/>
      <c r="G46" s="15"/>
      <c r="H46" s="15"/>
    </row>
    <row r="47" spans="1:8" ht="20" x14ac:dyDescent="0.2">
      <c r="A47" s="17" t="s">
        <v>56</v>
      </c>
      <c r="B47" s="18"/>
      <c r="C47" s="18"/>
      <c r="D47" s="18"/>
      <c r="E47" s="18"/>
      <c r="F47" s="18"/>
      <c r="G47" s="18"/>
      <c r="H47" s="18"/>
    </row>
    <row r="48" spans="1:8" ht="20" x14ac:dyDescent="0.2">
      <c r="A48" s="17" t="s">
        <v>145</v>
      </c>
      <c r="B48" s="17"/>
      <c r="C48" s="17"/>
      <c r="D48" s="17"/>
      <c r="E48" s="18"/>
      <c r="F48" s="18"/>
      <c r="G48" s="18"/>
      <c r="H48" s="18"/>
    </row>
    <row r="49" spans="1:8" ht="20" x14ac:dyDescent="0.2">
      <c r="A49" s="17"/>
      <c r="B49" s="17"/>
      <c r="C49" s="17"/>
      <c r="D49" s="17"/>
      <c r="E49" s="18"/>
      <c r="F49" s="18"/>
      <c r="G49" s="18"/>
      <c r="H49" s="18"/>
    </row>
    <row r="50" spans="1:8" ht="18" x14ac:dyDescent="0.2">
      <c r="A50" s="15"/>
      <c r="B50" s="15"/>
      <c r="C50" s="15"/>
      <c r="D50" s="15"/>
      <c r="E50" s="15"/>
      <c r="F50" s="15"/>
      <c r="G50" s="15"/>
      <c r="H50" s="15"/>
    </row>
    <row r="51" spans="1:8" ht="18" x14ac:dyDescent="0.2">
      <c r="A51" s="15"/>
      <c r="B51" s="15"/>
      <c r="C51" s="15"/>
      <c r="D51" s="15"/>
      <c r="E51" s="15"/>
      <c r="F51" s="15"/>
      <c r="G51" s="15"/>
      <c r="H51" s="15"/>
    </row>
    <row r="52" spans="1:8" ht="18" x14ac:dyDescent="0.2">
      <c r="A52" s="15" t="s">
        <v>57</v>
      </c>
      <c r="B52" s="15"/>
      <c r="C52" s="15"/>
      <c r="D52" s="15"/>
      <c r="E52" s="15"/>
      <c r="F52" s="15"/>
      <c r="G52" s="15"/>
      <c r="H52" s="15">
        <f>'Blank spreadsheet'!T26</f>
        <v>31545</v>
      </c>
    </row>
    <row r="53" spans="1:8" ht="18" x14ac:dyDescent="0.2">
      <c r="A53" s="15"/>
      <c r="B53" s="15"/>
      <c r="C53" s="15"/>
      <c r="D53" s="15"/>
      <c r="E53" s="15"/>
      <c r="F53" s="15"/>
      <c r="G53" s="15"/>
      <c r="H53" s="15"/>
    </row>
    <row r="54" spans="1:8" ht="18" x14ac:dyDescent="0.2">
      <c r="A54" s="15" t="s">
        <v>58</v>
      </c>
      <c r="B54" s="15"/>
      <c r="C54" s="15"/>
      <c r="D54" s="15"/>
      <c r="E54" s="15"/>
      <c r="F54" s="15"/>
      <c r="G54" s="15"/>
      <c r="H54" s="15"/>
    </row>
    <row r="55" spans="1:8" ht="18" x14ac:dyDescent="0.2">
      <c r="A55" s="15" t="s">
        <v>59</v>
      </c>
      <c r="B55" s="15"/>
      <c r="C55" s="15"/>
      <c r="D55" s="15"/>
      <c r="F55" s="15"/>
      <c r="G55" s="15"/>
      <c r="H55" s="15">
        <f>'Blank spreadsheet'!S9</f>
        <v>13481</v>
      </c>
    </row>
    <row r="56" spans="1:8" ht="18" x14ac:dyDescent="0.2">
      <c r="A56" s="15" t="s">
        <v>60</v>
      </c>
      <c r="B56" s="15"/>
      <c r="C56" s="15"/>
      <c r="D56" s="15"/>
      <c r="E56" s="15"/>
      <c r="F56" s="15"/>
      <c r="G56" s="15"/>
      <c r="H56" s="15">
        <f>'Blank spreadsheet'!S27</f>
        <v>17500</v>
      </c>
    </row>
    <row r="57" spans="1:8" ht="18" x14ac:dyDescent="0.2">
      <c r="A57" s="15" t="s">
        <v>170</v>
      </c>
      <c r="B57" s="15"/>
      <c r="C57" s="15"/>
      <c r="D57" s="15"/>
      <c r="E57" s="15"/>
      <c r="F57" s="15"/>
      <c r="G57" s="15"/>
      <c r="H57" s="15">
        <v>-220</v>
      </c>
    </row>
    <row r="58" spans="1:8" ht="18" x14ac:dyDescent="0.2">
      <c r="A58" s="15" t="s">
        <v>61</v>
      </c>
      <c r="B58" s="15"/>
      <c r="C58" s="15"/>
      <c r="D58" s="15"/>
      <c r="E58" s="15"/>
      <c r="F58" s="15"/>
      <c r="G58" s="15"/>
      <c r="H58" s="15">
        <f>-'Blank spreadsheet'!T38</f>
        <v>-15840</v>
      </c>
    </row>
    <row r="59" spans="1:8" ht="18" x14ac:dyDescent="0.2">
      <c r="A59" s="15"/>
      <c r="B59" s="15"/>
      <c r="C59" s="15"/>
      <c r="D59" s="15"/>
      <c r="E59" s="15"/>
      <c r="F59" s="15"/>
      <c r="G59" s="15"/>
      <c r="H59" s="19"/>
    </row>
    <row r="60" spans="1:8" ht="18" x14ac:dyDescent="0.2">
      <c r="A60" s="15"/>
      <c r="B60" s="15"/>
      <c r="C60" s="15"/>
      <c r="D60" s="15"/>
      <c r="E60" s="15"/>
      <c r="F60" s="15"/>
      <c r="G60" s="15"/>
      <c r="H60" s="15">
        <f>SUM(H55:H58)</f>
        <v>14921</v>
      </c>
    </row>
    <row r="61" spans="1:8" ht="18" x14ac:dyDescent="0.2">
      <c r="A61" s="15"/>
      <c r="B61" s="15"/>
      <c r="C61" s="15"/>
      <c r="D61" s="15"/>
      <c r="E61" s="15"/>
      <c r="F61" s="15"/>
      <c r="G61" s="15"/>
      <c r="H61" s="15"/>
    </row>
    <row r="62" spans="1:8" ht="18" x14ac:dyDescent="0.2">
      <c r="A62" s="15" t="s">
        <v>153</v>
      </c>
      <c r="B62" s="15"/>
      <c r="C62" s="15"/>
      <c r="D62" s="15"/>
      <c r="E62" s="15"/>
      <c r="F62" s="15"/>
      <c r="G62" s="15"/>
      <c r="H62" s="15">
        <f>H52-H60</f>
        <v>16624</v>
      </c>
    </row>
    <row r="63" spans="1:8" ht="18" x14ac:dyDescent="0.2">
      <c r="A63" s="15"/>
      <c r="B63" s="15"/>
      <c r="C63" s="15"/>
      <c r="D63" s="15"/>
      <c r="E63" s="15"/>
      <c r="F63" s="15"/>
      <c r="G63" s="15"/>
      <c r="H63" s="15"/>
    </row>
    <row r="64" spans="1:8" ht="18" x14ac:dyDescent="0.2">
      <c r="A64" s="15" t="s">
        <v>152</v>
      </c>
      <c r="B64" s="15"/>
      <c r="C64" s="15"/>
      <c r="D64" s="15"/>
      <c r="E64" s="15"/>
      <c r="F64" s="15"/>
      <c r="G64" s="15"/>
      <c r="H64" s="15"/>
    </row>
    <row r="65" spans="1:8" ht="18" x14ac:dyDescent="0.2">
      <c r="A65" s="15" t="s">
        <v>62</v>
      </c>
      <c r="B65" s="15"/>
      <c r="C65" s="15"/>
      <c r="D65" s="15"/>
      <c r="E65" s="15"/>
      <c r="F65" s="15"/>
      <c r="G65" s="15"/>
      <c r="H65" s="15">
        <f>'Blank spreadsheet'!T29</f>
        <v>329</v>
      </c>
    </row>
    <row r="66" spans="1:8" ht="18" x14ac:dyDescent="0.2">
      <c r="A66" s="15"/>
      <c r="B66" s="15"/>
      <c r="C66" s="15"/>
      <c r="D66" s="15"/>
      <c r="E66" s="15"/>
      <c r="F66" s="15"/>
      <c r="G66" s="15"/>
      <c r="H66" s="19"/>
    </row>
    <row r="67" spans="1:8" ht="18" x14ac:dyDescent="0.2">
      <c r="A67" s="15"/>
      <c r="B67" s="15"/>
      <c r="C67" s="15"/>
      <c r="D67" s="15"/>
      <c r="E67" s="15"/>
      <c r="F67" s="15"/>
      <c r="G67" s="15"/>
      <c r="H67" s="15">
        <f>H62+H65</f>
        <v>16953</v>
      </c>
    </row>
    <row r="68" spans="1:8" ht="18" x14ac:dyDescent="0.2">
      <c r="A68" s="15"/>
      <c r="B68" s="15"/>
      <c r="C68" s="15"/>
      <c r="D68" s="15"/>
      <c r="E68" s="15"/>
      <c r="F68" s="15"/>
      <c r="G68" s="15"/>
      <c r="H68" s="15"/>
    </row>
    <row r="69" spans="1:8" ht="18" x14ac:dyDescent="0.2">
      <c r="A69" s="15" t="s">
        <v>63</v>
      </c>
      <c r="B69" s="15"/>
      <c r="C69" s="15"/>
      <c r="D69" s="15"/>
      <c r="E69" s="15"/>
      <c r="F69" s="15"/>
      <c r="G69" s="15"/>
      <c r="H69" s="15"/>
    </row>
    <row r="70" spans="1:8" ht="18" x14ac:dyDescent="0.2">
      <c r="A70" s="15" t="s">
        <v>64</v>
      </c>
      <c r="B70" s="15"/>
      <c r="C70" s="15"/>
      <c r="D70" s="15"/>
      <c r="E70" s="15"/>
      <c r="F70" s="15"/>
      <c r="G70" s="15">
        <f>'Blank spreadsheet'!S24</f>
        <v>366</v>
      </c>
      <c r="H70" s="15"/>
    </row>
    <row r="71" spans="1:8" ht="18" x14ac:dyDescent="0.2">
      <c r="A71" s="15" t="s">
        <v>65</v>
      </c>
      <c r="B71" s="15"/>
      <c r="C71" s="15"/>
      <c r="D71" s="15"/>
      <c r="E71" s="15"/>
      <c r="F71" s="15"/>
      <c r="G71" s="15">
        <f>'Blank spreadsheet'!S28</f>
        <v>218</v>
      </c>
      <c r="H71" s="15"/>
    </row>
    <row r="72" spans="1:8" ht="18" x14ac:dyDescent="0.2">
      <c r="A72" s="15" t="s">
        <v>154</v>
      </c>
      <c r="B72" s="15"/>
      <c r="C72" s="15"/>
      <c r="D72" s="15"/>
      <c r="E72" s="15"/>
      <c r="F72" s="15"/>
      <c r="G72" s="15">
        <f>'Blank spreadsheet'!S25</f>
        <v>421</v>
      </c>
      <c r="H72" s="15"/>
    </row>
    <row r="73" spans="1:8" ht="18" x14ac:dyDescent="0.2">
      <c r="A73" s="15" t="s">
        <v>66</v>
      </c>
      <c r="B73" s="15"/>
      <c r="C73" s="15"/>
      <c r="D73" s="15"/>
      <c r="E73" s="15"/>
      <c r="F73" s="15"/>
      <c r="G73" s="15">
        <f>'Blank spreadsheet'!S30</f>
        <v>140</v>
      </c>
      <c r="H73" s="15"/>
    </row>
    <row r="74" spans="1:8" ht="18" x14ac:dyDescent="0.2">
      <c r="A74" s="15" t="s">
        <v>143</v>
      </c>
      <c r="B74" s="15"/>
      <c r="C74" s="15"/>
      <c r="D74" s="15"/>
      <c r="E74" s="15"/>
      <c r="F74" s="15"/>
      <c r="G74" s="16">
        <f>'Blank spreadsheet'!S35+'Blank spreadsheet'!S36</f>
        <v>2053</v>
      </c>
      <c r="H74" s="15"/>
    </row>
    <row r="75" spans="1:8" ht="18" x14ac:dyDescent="0.2">
      <c r="A75" s="15" t="s">
        <v>155</v>
      </c>
      <c r="B75" s="15"/>
      <c r="C75" s="15"/>
      <c r="D75" s="15"/>
      <c r="E75" s="15"/>
      <c r="F75" s="15"/>
      <c r="G75" s="16">
        <f>'Blank spreadsheet'!S22</f>
        <v>550</v>
      </c>
      <c r="H75" s="15"/>
    </row>
    <row r="76" spans="1:8" ht="18" x14ac:dyDescent="0.2">
      <c r="A76" s="15" t="s">
        <v>156</v>
      </c>
      <c r="B76" s="15"/>
      <c r="C76" s="15"/>
      <c r="D76" s="15"/>
      <c r="E76" s="15"/>
      <c r="F76" s="15"/>
      <c r="G76" s="16">
        <f>'Blank spreadsheet'!S23</f>
        <v>1050</v>
      </c>
      <c r="H76" s="15"/>
    </row>
    <row r="77" spans="1:8" ht="18" x14ac:dyDescent="0.2">
      <c r="A77" s="15" t="s">
        <v>157</v>
      </c>
      <c r="B77" s="15"/>
      <c r="C77" s="15"/>
      <c r="D77" s="15"/>
      <c r="E77" s="15"/>
      <c r="F77" s="15"/>
      <c r="G77" s="16">
        <f>'Blank spreadsheet'!S32</f>
        <v>409</v>
      </c>
      <c r="H77" s="15"/>
    </row>
    <row r="78" spans="1:8" ht="18" x14ac:dyDescent="0.2">
      <c r="A78" s="15" t="s">
        <v>158</v>
      </c>
      <c r="B78" s="15"/>
      <c r="C78" s="15"/>
      <c r="D78" s="15"/>
      <c r="E78" s="15"/>
      <c r="F78" s="15"/>
      <c r="G78" s="16">
        <f>'Blank spreadsheet'!S33</f>
        <v>140</v>
      </c>
      <c r="H78" s="15"/>
    </row>
    <row r="79" spans="1:8" ht="18" x14ac:dyDescent="0.2">
      <c r="A79" s="15" t="s">
        <v>159</v>
      </c>
      <c r="B79" s="15"/>
      <c r="C79" s="15"/>
      <c r="D79" s="15"/>
      <c r="E79" s="15"/>
      <c r="F79" s="15"/>
      <c r="G79" s="16">
        <f>'Blank spreadsheet'!S42</f>
        <v>450</v>
      </c>
      <c r="H79" s="15"/>
    </row>
    <row r="80" spans="1:8" ht="18" x14ac:dyDescent="0.2">
      <c r="A80" s="15"/>
      <c r="B80" s="15"/>
      <c r="C80" s="15"/>
      <c r="D80" s="15"/>
      <c r="E80" s="15"/>
      <c r="F80" s="15"/>
      <c r="G80" s="15"/>
      <c r="H80" s="15">
        <f>-SUM(G70:G79)</f>
        <v>-5797</v>
      </c>
    </row>
    <row r="81" spans="1:8" ht="18" x14ac:dyDescent="0.2">
      <c r="A81" s="15"/>
      <c r="B81" s="15"/>
      <c r="C81" s="15"/>
      <c r="D81" s="15"/>
      <c r="E81" s="15"/>
      <c r="F81" s="15"/>
      <c r="G81" s="15"/>
      <c r="H81" s="15"/>
    </row>
    <row r="82" spans="1:8" ht="19" thickBot="1" x14ac:dyDescent="0.25">
      <c r="A82" s="15" t="s">
        <v>67</v>
      </c>
      <c r="B82" s="15"/>
      <c r="C82" s="15"/>
      <c r="D82" s="15"/>
      <c r="E82" s="15"/>
      <c r="F82" s="15"/>
      <c r="G82" s="15"/>
      <c r="H82" s="94">
        <f>H67+H80</f>
        <v>11156</v>
      </c>
    </row>
    <row r="83" spans="1:8" ht="14" thickTop="1" x14ac:dyDescent="0.1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Blank spreadsheet</vt:lpstr>
      <vt:lpstr>Adjustments</vt:lpstr>
      <vt:lpstr>SDB</vt:lpstr>
      <vt:lpstr>PDB</vt:lpstr>
      <vt:lpstr>CBP</vt:lpstr>
      <vt:lpstr>CBR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2016-02-26T08:23:54Z</cp:lastPrinted>
  <dcterms:created xsi:type="dcterms:W3CDTF">2000-09-12T10:39:32Z</dcterms:created>
  <dcterms:modified xsi:type="dcterms:W3CDTF">2021-05-18T17:00:32Z</dcterms:modified>
</cp:coreProperties>
</file>