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fy\Dropbox\Mark\"/>
    </mc:Choice>
  </mc:AlternateContent>
  <bookViews>
    <workbookView xWindow="0" yWindow="0" windowWidth="21570" windowHeight="80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2" i="1" l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1" i="1"/>
  <c r="R12" i="1" l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1" i="1"/>
  <c r="N12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1" i="1"/>
  <c r="V12" i="1" l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1" i="1"/>
  <c r="H129" i="1" l="1"/>
  <c r="H130" i="1"/>
  <c r="H131" i="1"/>
  <c r="H128" i="1"/>
  <c r="H123" i="1"/>
  <c r="H124" i="1"/>
  <c r="H125" i="1"/>
  <c r="H126" i="1"/>
  <c r="H127" i="1"/>
  <c r="H122" i="1"/>
  <c r="H117" i="1"/>
  <c r="H118" i="1"/>
  <c r="H119" i="1"/>
  <c r="H120" i="1"/>
  <c r="H121" i="1"/>
  <c r="H116" i="1"/>
  <c r="H110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97" i="1"/>
  <c r="H111" i="1"/>
  <c r="H112" i="1"/>
  <c r="H113" i="1"/>
  <c r="H114" i="1"/>
  <c r="H115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83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65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49" i="1"/>
  <c r="H37" i="1"/>
  <c r="H38" i="1"/>
  <c r="H39" i="1"/>
  <c r="H40" i="1"/>
  <c r="H41" i="1"/>
  <c r="H42" i="1"/>
  <c r="H43" i="1"/>
  <c r="H44" i="1"/>
  <c r="H45" i="1"/>
  <c r="H46" i="1"/>
  <c r="H47" i="1"/>
  <c r="H48" i="1"/>
  <c r="H36" i="1"/>
  <c r="H27" i="1"/>
  <c r="H28" i="1"/>
  <c r="H29" i="1"/>
  <c r="H30" i="1"/>
  <c r="H31" i="1"/>
  <c r="H32" i="1"/>
  <c r="H33" i="1"/>
  <c r="H34" i="1"/>
  <c r="H35" i="1"/>
  <c r="H26" i="1"/>
  <c r="N5" i="1" l="1"/>
  <c r="N3" i="1"/>
  <c r="I25" i="1"/>
  <c r="I26" i="1"/>
  <c r="I27" i="1"/>
  <c r="I28" i="1"/>
  <c r="I29" i="1"/>
  <c r="I30" i="1"/>
  <c r="I31" i="1"/>
  <c r="I32" i="1"/>
  <c r="I33" i="1"/>
  <c r="H25" i="1"/>
  <c r="C64" i="1"/>
  <c r="C65" i="1"/>
  <c r="E65" i="1" s="1"/>
  <c r="I65" i="1" s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E81" i="1" s="1"/>
  <c r="I81" i="1" s="1"/>
  <c r="C82" i="1"/>
  <c r="C83" i="1"/>
  <c r="C84" i="1"/>
  <c r="C85" i="1"/>
  <c r="C86" i="1"/>
  <c r="C87" i="1"/>
  <c r="C88" i="1"/>
  <c r="C89" i="1"/>
  <c r="E89" i="1" s="1"/>
  <c r="I89" i="1" s="1"/>
  <c r="C90" i="1"/>
  <c r="C91" i="1"/>
  <c r="C92" i="1"/>
  <c r="C93" i="1"/>
  <c r="C94" i="1"/>
  <c r="C95" i="1"/>
  <c r="C96" i="1"/>
  <c r="C97" i="1"/>
  <c r="J97" i="1" s="1"/>
  <c r="C98" i="1"/>
  <c r="C99" i="1"/>
  <c r="C100" i="1"/>
  <c r="C101" i="1"/>
  <c r="C102" i="1"/>
  <c r="C103" i="1"/>
  <c r="C104" i="1"/>
  <c r="E104" i="1" s="1"/>
  <c r="I104" i="1" s="1"/>
  <c r="C105" i="1"/>
  <c r="E105" i="1" s="1"/>
  <c r="I105" i="1" s="1"/>
  <c r="C106" i="1"/>
  <c r="C107" i="1"/>
  <c r="C108" i="1"/>
  <c r="C109" i="1"/>
  <c r="C110" i="1"/>
  <c r="C111" i="1"/>
  <c r="C112" i="1"/>
  <c r="C113" i="1"/>
  <c r="E113" i="1" s="1"/>
  <c r="I113" i="1" s="1"/>
  <c r="C114" i="1"/>
  <c r="C115" i="1"/>
  <c r="C116" i="1"/>
  <c r="C117" i="1"/>
  <c r="C118" i="1"/>
  <c r="C119" i="1"/>
  <c r="C120" i="1"/>
  <c r="G120" i="1" s="1"/>
  <c r="C121" i="1"/>
  <c r="J121" i="1" s="1"/>
  <c r="C122" i="1"/>
  <c r="C123" i="1"/>
  <c r="C124" i="1"/>
  <c r="C125" i="1"/>
  <c r="C126" i="1"/>
  <c r="C127" i="1"/>
  <c r="C128" i="1"/>
  <c r="E128" i="1" s="1"/>
  <c r="I128" i="1" s="1"/>
  <c r="C129" i="1"/>
  <c r="E129" i="1" s="1"/>
  <c r="I129" i="1" s="1"/>
  <c r="C130" i="1"/>
  <c r="C131" i="1"/>
  <c r="C58" i="1"/>
  <c r="C59" i="1"/>
  <c r="C60" i="1"/>
  <c r="C61" i="1"/>
  <c r="C62" i="1"/>
  <c r="C63" i="1"/>
  <c r="C33" i="1"/>
  <c r="C34" i="1"/>
  <c r="E34" i="1" s="1"/>
  <c r="I34" i="1" s="1"/>
  <c r="C35" i="1"/>
  <c r="C36" i="1"/>
  <c r="E36" i="1" s="1"/>
  <c r="I36" i="1" s="1"/>
  <c r="C37" i="1"/>
  <c r="C38" i="1"/>
  <c r="E38" i="1" s="1"/>
  <c r="I38" i="1" s="1"/>
  <c r="C39" i="1"/>
  <c r="C40" i="1"/>
  <c r="C41" i="1"/>
  <c r="C42" i="1"/>
  <c r="C43" i="1"/>
  <c r="C44" i="1"/>
  <c r="C45" i="1"/>
  <c r="C46" i="1"/>
  <c r="E46" i="1" s="1"/>
  <c r="I46" i="1" s="1"/>
  <c r="C47" i="1"/>
  <c r="C48" i="1"/>
  <c r="J48" i="1" s="1"/>
  <c r="C49" i="1"/>
  <c r="E49" i="1" s="1"/>
  <c r="I49" i="1" s="1"/>
  <c r="C50" i="1"/>
  <c r="C51" i="1"/>
  <c r="E51" i="1" s="1"/>
  <c r="I51" i="1" s="1"/>
  <c r="C52" i="1"/>
  <c r="C53" i="1"/>
  <c r="C54" i="1"/>
  <c r="E54" i="1" s="1"/>
  <c r="I54" i="1" s="1"/>
  <c r="C55" i="1"/>
  <c r="C56" i="1"/>
  <c r="C57" i="1"/>
  <c r="E97" i="1" l="1"/>
  <c r="I97" i="1" s="1"/>
  <c r="E48" i="1"/>
  <c r="I48" i="1" s="1"/>
  <c r="E120" i="1"/>
  <c r="I120" i="1" s="1"/>
  <c r="E47" i="1"/>
  <c r="I47" i="1" s="1"/>
  <c r="G63" i="1"/>
  <c r="M63" i="1" s="1"/>
  <c r="G105" i="1"/>
  <c r="M105" i="1" s="1"/>
  <c r="J113" i="1"/>
  <c r="E43" i="1"/>
  <c r="I43" i="1" s="1"/>
  <c r="E112" i="1"/>
  <c r="I112" i="1" s="1"/>
  <c r="G121" i="1"/>
  <c r="K121" i="1" s="1"/>
  <c r="E39" i="1"/>
  <c r="I39" i="1" s="1"/>
  <c r="E121" i="1"/>
  <c r="I121" i="1" s="1"/>
  <c r="G118" i="1"/>
  <c r="K118" i="1" s="1"/>
  <c r="G78" i="1"/>
  <c r="M78" i="1" s="1"/>
  <c r="J47" i="1"/>
  <c r="E106" i="1"/>
  <c r="I106" i="1" s="1"/>
  <c r="J98" i="1"/>
  <c r="E90" i="1"/>
  <c r="I90" i="1" s="1"/>
  <c r="J82" i="1"/>
  <c r="E74" i="1"/>
  <c r="I74" i="1" s="1"/>
  <c r="E66" i="1"/>
  <c r="I66" i="1" s="1"/>
  <c r="J50" i="1"/>
  <c r="J42" i="1"/>
  <c r="E42" i="1"/>
  <c r="I42" i="1" s="1"/>
  <c r="J34" i="1"/>
  <c r="E57" i="1"/>
  <c r="I57" i="1" s="1"/>
  <c r="J49" i="1"/>
  <c r="J60" i="1"/>
  <c r="E122" i="1"/>
  <c r="I122" i="1" s="1"/>
  <c r="J131" i="1"/>
  <c r="G128" i="1"/>
  <c r="K128" i="1" s="1"/>
  <c r="E123" i="1"/>
  <c r="I123" i="1" s="1"/>
  <c r="G119" i="1"/>
  <c r="M119" i="1" s="1"/>
  <c r="J115" i="1"/>
  <c r="E107" i="1"/>
  <c r="I107" i="1" s="1"/>
  <c r="E91" i="1"/>
  <c r="I91" i="1" s="1"/>
  <c r="J87" i="1"/>
  <c r="J83" i="1"/>
  <c r="E75" i="1"/>
  <c r="I75" i="1" s="1"/>
  <c r="J71" i="1"/>
  <c r="J67" i="1"/>
  <c r="G41" i="1"/>
  <c r="M41" i="1" s="1"/>
  <c r="J33" i="1"/>
  <c r="J52" i="1"/>
  <c r="G48" i="1"/>
  <c r="E40" i="1"/>
  <c r="I40" i="1" s="1"/>
  <c r="G36" i="1"/>
  <c r="M36" i="1" s="1"/>
  <c r="J63" i="1"/>
  <c r="J59" i="1"/>
  <c r="E63" i="1"/>
  <c r="I63" i="1" s="1"/>
  <c r="G40" i="1"/>
  <c r="K40" i="1" s="1"/>
  <c r="J44" i="1"/>
  <c r="E44" i="1"/>
  <c r="I44" i="1" s="1"/>
  <c r="J128" i="1"/>
  <c r="J120" i="1"/>
  <c r="J104" i="1"/>
  <c r="J88" i="1"/>
  <c r="J84" i="1"/>
  <c r="J80" i="1"/>
  <c r="J72" i="1"/>
  <c r="J64" i="1"/>
  <c r="J36" i="1"/>
  <c r="E35" i="1"/>
  <c r="I35" i="1" s="1"/>
  <c r="G43" i="1"/>
  <c r="K43" i="1" s="1"/>
  <c r="G129" i="1"/>
  <c r="K129" i="1" s="1"/>
  <c r="M129" i="1"/>
  <c r="G127" i="1"/>
  <c r="K127" i="1" s="1"/>
  <c r="G113" i="1"/>
  <c r="K113" i="1" s="1"/>
  <c r="J112" i="1"/>
  <c r="G111" i="1"/>
  <c r="K111" i="1" s="1"/>
  <c r="G110" i="1"/>
  <c r="K110" i="1" s="1"/>
  <c r="G97" i="1"/>
  <c r="K97" i="1" s="1"/>
  <c r="L97" i="1" s="1"/>
  <c r="G86" i="1"/>
  <c r="K86" i="1" s="1"/>
  <c r="E82" i="1"/>
  <c r="I82" i="1" s="1"/>
  <c r="J81" i="1"/>
  <c r="G79" i="1"/>
  <c r="K79" i="1" s="1"/>
  <c r="E96" i="1"/>
  <c r="I96" i="1" s="1"/>
  <c r="J96" i="1"/>
  <c r="G96" i="1"/>
  <c r="K96" i="1" s="1"/>
  <c r="G95" i="1"/>
  <c r="M95" i="1" s="1"/>
  <c r="G89" i="1"/>
  <c r="M89" i="1" s="1"/>
  <c r="J89" i="1"/>
  <c r="G88" i="1"/>
  <c r="K88" i="1" s="1"/>
  <c r="E88" i="1"/>
  <c r="I88" i="1" s="1"/>
  <c r="G87" i="1"/>
  <c r="M87" i="1" s="1"/>
  <c r="E80" i="1"/>
  <c r="I80" i="1" s="1"/>
  <c r="G81" i="1"/>
  <c r="K81" i="1" s="1"/>
  <c r="L81" i="1" s="1"/>
  <c r="G74" i="1"/>
  <c r="M74" i="1" s="1"/>
  <c r="E73" i="1"/>
  <c r="I73" i="1" s="1"/>
  <c r="J73" i="1"/>
  <c r="G73" i="1"/>
  <c r="K73" i="1" s="1"/>
  <c r="E72" i="1"/>
  <c r="I72" i="1" s="1"/>
  <c r="G66" i="1"/>
  <c r="M66" i="1" s="1"/>
  <c r="K66" i="1"/>
  <c r="G64" i="1"/>
  <c r="K64" i="1" s="1"/>
  <c r="E64" i="1"/>
  <c r="I64" i="1" s="1"/>
  <c r="G65" i="1"/>
  <c r="E59" i="1"/>
  <c r="I59" i="1" s="1"/>
  <c r="G59" i="1"/>
  <c r="K59" i="1" s="1"/>
  <c r="J58" i="1"/>
  <c r="E58" i="1"/>
  <c r="I58" i="1" s="1"/>
  <c r="G57" i="1"/>
  <c r="K57" i="1" s="1"/>
  <c r="G56" i="1"/>
  <c r="M56" i="1" s="1"/>
  <c r="G54" i="1"/>
  <c r="M54" i="1" s="1"/>
  <c r="G55" i="1"/>
  <c r="E52" i="1"/>
  <c r="I52" i="1" s="1"/>
  <c r="G51" i="1"/>
  <c r="J107" i="1"/>
  <c r="J75" i="1"/>
  <c r="J130" i="1"/>
  <c r="J106" i="1"/>
  <c r="G107" i="1"/>
  <c r="G75" i="1"/>
  <c r="K120" i="1"/>
  <c r="M120" i="1"/>
  <c r="G106" i="1"/>
  <c r="G49" i="1"/>
  <c r="G50" i="1"/>
  <c r="J68" i="1"/>
  <c r="J40" i="1"/>
  <c r="E115" i="1"/>
  <c r="I115" i="1" s="1"/>
  <c r="E83" i="1"/>
  <c r="I83" i="1" s="1"/>
  <c r="E127" i="1"/>
  <c r="I127" i="1" s="1"/>
  <c r="J127" i="1"/>
  <c r="E103" i="1"/>
  <c r="I103" i="1" s="1"/>
  <c r="G103" i="1"/>
  <c r="G104" i="1"/>
  <c r="E87" i="1"/>
  <c r="I87" i="1" s="1"/>
  <c r="E71" i="1"/>
  <c r="I71" i="1" s="1"/>
  <c r="G71" i="1"/>
  <c r="G72" i="1"/>
  <c r="J103" i="1"/>
  <c r="E126" i="1"/>
  <c r="I126" i="1" s="1"/>
  <c r="J126" i="1"/>
  <c r="G126" i="1"/>
  <c r="E102" i="1"/>
  <c r="I102" i="1" s="1"/>
  <c r="J102" i="1"/>
  <c r="G102" i="1"/>
  <c r="E78" i="1"/>
  <c r="I78" i="1" s="1"/>
  <c r="J78" i="1"/>
  <c r="G130" i="1"/>
  <c r="G115" i="1"/>
  <c r="G83" i="1"/>
  <c r="J100" i="1"/>
  <c r="J99" i="1"/>
  <c r="J91" i="1"/>
  <c r="G91" i="1"/>
  <c r="J122" i="1"/>
  <c r="G122" i="1"/>
  <c r="G114" i="1"/>
  <c r="J90" i="1"/>
  <c r="G90" i="1"/>
  <c r="J114" i="1"/>
  <c r="J57" i="1"/>
  <c r="J41" i="1"/>
  <c r="E41" i="1"/>
  <c r="I41" i="1" s="1"/>
  <c r="E33" i="1"/>
  <c r="J56" i="1"/>
  <c r="E131" i="1"/>
  <c r="I131" i="1" s="1"/>
  <c r="E99" i="1"/>
  <c r="I99" i="1" s="1"/>
  <c r="E67" i="1"/>
  <c r="I67" i="1" s="1"/>
  <c r="E119" i="1"/>
  <c r="I119" i="1" s="1"/>
  <c r="J119" i="1"/>
  <c r="E111" i="1"/>
  <c r="I111" i="1" s="1"/>
  <c r="G112" i="1"/>
  <c r="J111" i="1"/>
  <c r="E95" i="1"/>
  <c r="I95" i="1" s="1"/>
  <c r="J95" i="1"/>
  <c r="E79" i="1"/>
  <c r="I79" i="1" s="1"/>
  <c r="J79" i="1"/>
  <c r="G80" i="1"/>
  <c r="G131" i="1"/>
  <c r="G99" i="1"/>
  <c r="G67" i="1"/>
  <c r="J55" i="1"/>
  <c r="G39" i="1"/>
  <c r="J39" i="1"/>
  <c r="J62" i="1"/>
  <c r="G62" i="1"/>
  <c r="E62" i="1"/>
  <c r="I62" i="1" s="1"/>
  <c r="E56" i="1"/>
  <c r="I56" i="1" s="1"/>
  <c r="E130" i="1"/>
  <c r="I130" i="1" s="1"/>
  <c r="E114" i="1"/>
  <c r="I114" i="1" s="1"/>
  <c r="E98" i="1"/>
  <c r="I98" i="1" s="1"/>
  <c r="E118" i="1"/>
  <c r="I118" i="1" s="1"/>
  <c r="J118" i="1"/>
  <c r="E110" i="1"/>
  <c r="I110" i="1" s="1"/>
  <c r="J110" i="1"/>
  <c r="E94" i="1"/>
  <c r="I94" i="1" s="1"/>
  <c r="J94" i="1"/>
  <c r="G94" i="1"/>
  <c r="E86" i="1"/>
  <c r="I86" i="1" s="1"/>
  <c r="J86" i="1"/>
  <c r="E70" i="1"/>
  <c r="I70" i="1" s="1"/>
  <c r="J70" i="1"/>
  <c r="G70" i="1"/>
  <c r="G98" i="1"/>
  <c r="J54" i="1"/>
  <c r="J46" i="1"/>
  <c r="J38" i="1"/>
  <c r="G38" i="1"/>
  <c r="J61" i="1"/>
  <c r="G61" i="1"/>
  <c r="E61" i="1"/>
  <c r="I61" i="1" s="1"/>
  <c r="E55" i="1"/>
  <c r="I55" i="1" s="1"/>
  <c r="E125" i="1"/>
  <c r="I125" i="1" s="1"/>
  <c r="J125" i="1"/>
  <c r="G125" i="1"/>
  <c r="E117" i="1"/>
  <c r="I117" i="1" s="1"/>
  <c r="J117" i="1"/>
  <c r="G117" i="1"/>
  <c r="E109" i="1"/>
  <c r="I109" i="1" s="1"/>
  <c r="J109" i="1"/>
  <c r="G109" i="1"/>
  <c r="E101" i="1"/>
  <c r="I101" i="1" s="1"/>
  <c r="J101" i="1"/>
  <c r="G101" i="1"/>
  <c r="E93" i="1"/>
  <c r="I93" i="1" s="1"/>
  <c r="J93" i="1"/>
  <c r="G93" i="1"/>
  <c r="E85" i="1"/>
  <c r="I85" i="1" s="1"/>
  <c r="J85" i="1"/>
  <c r="G85" i="1"/>
  <c r="E77" i="1"/>
  <c r="I77" i="1" s="1"/>
  <c r="J77" i="1"/>
  <c r="G77" i="1"/>
  <c r="E69" i="1"/>
  <c r="I69" i="1" s="1"/>
  <c r="J69" i="1"/>
  <c r="G69" i="1"/>
  <c r="G47" i="1"/>
  <c r="J123" i="1"/>
  <c r="G123" i="1"/>
  <c r="J53" i="1"/>
  <c r="G53" i="1"/>
  <c r="E53" i="1"/>
  <c r="I53" i="1" s="1"/>
  <c r="J45" i="1"/>
  <c r="G45" i="1"/>
  <c r="E45" i="1"/>
  <c r="I45" i="1" s="1"/>
  <c r="J37" i="1"/>
  <c r="E37" i="1"/>
  <c r="I37" i="1" s="1"/>
  <c r="G37" i="1"/>
  <c r="G60" i="1"/>
  <c r="E60" i="1"/>
  <c r="I60" i="1" s="1"/>
  <c r="E124" i="1"/>
  <c r="I124" i="1" s="1"/>
  <c r="G124" i="1"/>
  <c r="J124" i="1"/>
  <c r="E116" i="1"/>
  <c r="I116" i="1" s="1"/>
  <c r="J116" i="1"/>
  <c r="G116" i="1"/>
  <c r="E108" i="1"/>
  <c r="I108" i="1" s="1"/>
  <c r="G108" i="1"/>
  <c r="J108" i="1"/>
  <c r="E100" i="1"/>
  <c r="I100" i="1" s="1"/>
  <c r="G100" i="1"/>
  <c r="E92" i="1"/>
  <c r="I92" i="1" s="1"/>
  <c r="G92" i="1"/>
  <c r="J92" i="1"/>
  <c r="E84" i="1"/>
  <c r="I84" i="1" s="1"/>
  <c r="G84" i="1"/>
  <c r="E76" i="1"/>
  <c r="I76" i="1" s="1"/>
  <c r="G76" i="1"/>
  <c r="E68" i="1"/>
  <c r="I68" i="1" s="1"/>
  <c r="G68" i="1"/>
  <c r="G46" i="1"/>
  <c r="J76" i="1"/>
  <c r="J35" i="1"/>
  <c r="G35" i="1"/>
  <c r="J66" i="1"/>
  <c r="G82" i="1"/>
  <c r="J74" i="1"/>
  <c r="J51" i="1"/>
  <c r="G52" i="1"/>
  <c r="J43" i="1"/>
  <c r="G44" i="1"/>
  <c r="G42" i="1"/>
  <c r="G34" i="1"/>
  <c r="E50" i="1"/>
  <c r="I50" i="1" s="1"/>
  <c r="G58" i="1"/>
  <c r="J105" i="1"/>
  <c r="J129" i="1"/>
  <c r="J65" i="1"/>
  <c r="K78" i="1" l="1"/>
  <c r="K54" i="1"/>
  <c r="K41" i="1"/>
  <c r="K105" i="1"/>
  <c r="L120" i="1"/>
  <c r="P120" i="1" s="1"/>
  <c r="Q120" i="1" s="1"/>
  <c r="M121" i="1"/>
  <c r="M40" i="1"/>
  <c r="K63" i="1"/>
  <c r="L63" i="1" s="1"/>
  <c r="P63" i="1" s="1"/>
  <c r="Q63" i="1" s="1"/>
  <c r="L129" i="1"/>
  <c r="P129" i="1" s="1"/>
  <c r="Q129" i="1" s="1"/>
  <c r="M118" i="1"/>
  <c r="L57" i="1"/>
  <c r="P57" i="1" s="1"/>
  <c r="Q57" i="1" s="1"/>
  <c r="L96" i="1"/>
  <c r="P96" i="1" s="1"/>
  <c r="Q96" i="1" s="1"/>
  <c r="L121" i="1"/>
  <c r="P121" i="1" s="1"/>
  <c r="Q121" i="1" s="1"/>
  <c r="M96" i="1"/>
  <c r="K56" i="1"/>
  <c r="L56" i="1" s="1"/>
  <c r="L43" i="1"/>
  <c r="P43" i="1" s="1"/>
  <c r="Q43" i="1" s="1"/>
  <c r="K36" i="1"/>
  <c r="L36" i="1" s="1"/>
  <c r="P36" i="1" s="1"/>
  <c r="Q36" i="1" s="1"/>
  <c r="K119" i="1"/>
  <c r="L119" i="1" s="1"/>
  <c r="L78" i="1"/>
  <c r="P78" i="1" s="1"/>
  <c r="Q78" i="1" s="1"/>
  <c r="M43" i="1"/>
  <c r="L113" i="1"/>
  <c r="P113" i="1" s="1"/>
  <c r="Q113" i="1" s="1"/>
  <c r="L128" i="1"/>
  <c r="P128" i="1" s="1"/>
  <c r="Q128" i="1" s="1"/>
  <c r="L41" i="1"/>
  <c r="P41" i="1" s="1"/>
  <c r="Q41" i="1" s="1"/>
  <c r="K48" i="1"/>
  <c r="L48" i="1" s="1"/>
  <c r="P48" i="1" s="1"/>
  <c r="Q48" i="1" s="1"/>
  <c r="M48" i="1"/>
  <c r="M127" i="1"/>
  <c r="M79" i="1"/>
  <c r="M128" i="1"/>
  <c r="L40" i="1"/>
  <c r="P40" i="1" s="1"/>
  <c r="Q40" i="1" s="1"/>
  <c r="L59" i="1"/>
  <c r="P59" i="1" s="1"/>
  <c r="Q59" i="1" s="1"/>
  <c r="L64" i="1"/>
  <c r="P64" i="1" s="1"/>
  <c r="Q64" i="1" s="1"/>
  <c r="L73" i="1"/>
  <c r="P73" i="1" s="1"/>
  <c r="Q73" i="1" s="1"/>
  <c r="L88" i="1"/>
  <c r="P88" i="1" s="1"/>
  <c r="Q88" i="1" s="1"/>
  <c r="L66" i="1"/>
  <c r="P66" i="1" s="1"/>
  <c r="Q66" i="1" s="1"/>
  <c r="L127" i="1"/>
  <c r="L118" i="1"/>
  <c r="M113" i="1"/>
  <c r="M111" i="1"/>
  <c r="M110" i="1"/>
  <c r="L105" i="1"/>
  <c r="M97" i="1"/>
  <c r="K89" i="1"/>
  <c r="L89" i="1" s="1"/>
  <c r="P89" i="1" s="1"/>
  <c r="Q89" i="1" s="1"/>
  <c r="M86" i="1"/>
  <c r="M73" i="1"/>
  <c r="K95" i="1"/>
  <c r="L95" i="1" s="1"/>
  <c r="M88" i="1"/>
  <c r="K87" i="1"/>
  <c r="L87" i="1" s="1"/>
  <c r="L86" i="1"/>
  <c r="M81" i="1"/>
  <c r="K74" i="1"/>
  <c r="L74" i="1" s="1"/>
  <c r="M64" i="1"/>
  <c r="K65" i="1"/>
  <c r="L65" i="1" s="1"/>
  <c r="M65" i="1"/>
  <c r="M59" i="1"/>
  <c r="M57" i="1"/>
  <c r="M55" i="1"/>
  <c r="K55" i="1"/>
  <c r="L55" i="1" s="1"/>
  <c r="P55" i="1" s="1"/>
  <c r="M51" i="1"/>
  <c r="K51" i="1"/>
  <c r="L51" i="1" s="1"/>
  <c r="M42" i="1"/>
  <c r="K42" i="1"/>
  <c r="L42" i="1" s="1"/>
  <c r="K122" i="1"/>
  <c r="L122" i="1" s="1"/>
  <c r="M122" i="1"/>
  <c r="M71" i="1"/>
  <c r="K71" i="1"/>
  <c r="L71" i="1" s="1"/>
  <c r="M106" i="1"/>
  <c r="K106" i="1"/>
  <c r="L106" i="1" s="1"/>
  <c r="K58" i="1"/>
  <c r="L58" i="1" s="1"/>
  <c r="M58" i="1"/>
  <c r="M130" i="1"/>
  <c r="K130" i="1"/>
  <c r="L130" i="1" s="1"/>
  <c r="M124" i="1"/>
  <c r="K124" i="1"/>
  <c r="L124" i="1" s="1"/>
  <c r="M85" i="1"/>
  <c r="K85" i="1"/>
  <c r="L85" i="1" s="1"/>
  <c r="M44" i="1"/>
  <c r="K44" i="1"/>
  <c r="L44" i="1" s="1"/>
  <c r="M108" i="1"/>
  <c r="K108" i="1"/>
  <c r="L108" i="1" s="1"/>
  <c r="K45" i="1"/>
  <c r="L45" i="1" s="1"/>
  <c r="M45" i="1"/>
  <c r="K69" i="1"/>
  <c r="L69" i="1" s="1"/>
  <c r="M69" i="1"/>
  <c r="K61" i="1"/>
  <c r="L61" i="1" s="1"/>
  <c r="M61" i="1"/>
  <c r="K94" i="1"/>
  <c r="L94" i="1" s="1"/>
  <c r="M94" i="1"/>
  <c r="M39" i="1"/>
  <c r="K39" i="1"/>
  <c r="L39" i="1" s="1"/>
  <c r="K90" i="1"/>
  <c r="L90" i="1" s="1"/>
  <c r="M90" i="1"/>
  <c r="K123" i="1"/>
  <c r="L123" i="1" s="1"/>
  <c r="M123" i="1"/>
  <c r="K98" i="1"/>
  <c r="L98" i="1" s="1"/>
  <c r="M98" i="1"/>
  <c r="K99" i="1"/>
  <c r="L99" i="1" s="1"/>
  <c r="M99" i="1"/>
  <c r="K102" i="1"/>
  <c r="L102" i="1" s="1"/>
  <c r="M102" i="1"/>
  <c r="M50" i="1"/>
  <c r="K50" i="1"/>
  <c r="L50" i="1" s="1"/>
  <c r="M52" i="1"/>
  <c r="K52" i="1"/>
  <c r="L52" i="1" s="1"/>
  <c r="M35" i="1"/>
  <c r="K35" i="1"/>
  <c r="L35" i="1" s="1"/>
  <c r="M92" i="1"/>
  <c r="K92" i="1"/>
  <c r="L92" i="1" s="1"/>
  <c r="K109" i="1"/>
  <c r="L109" i="1" s="1"/>
  <c r="M109" i="1"/>
  <c r="M125" i="1"/>
  <c r="K125" i="1"/>
  <c r="L125" i="1" s="1"/>
  <c r="K38" i="1"/>
  <c r="L38" i="1" s="1"/>
  <c r="M38" i="1"/>
  <c r="K70" i="1"/>
  <c r="L70" i="1" s="1"/>
  <c r="M70" i="1"/>
  <c r="M131" i="1"/>
  <c r="K131" i="1"/>
  <c r="L131" i="1" s="1"/>
  <c r="L111" i="1"/>
  <c r="K104" i="1"/>
  <c r="L104" i="1" s="1"/>
  <c r="M104" i="1"/>
  <c r="K49" i="1"/>
  <c r="L49" i="1" s="1"/>
  <c r="M49" i="1"/>
  <c r="M84" i="1"/>
  <c r="K84" i="1"/>
  <c r="L84" i="1" s="1"/>
  <c r="K62" i="1"/>
  <c r="L62" i="1" s="1"/>
  <c r="M62" i="1"/>
  <c r="K115" i="1"/>
  <c r="L115" i="1" s="1"/>
  <c r="M115" i="1"/>
  <c r="M107" i="1"/>
  <c r="K107" i="1"/>
  <c r="L107" i="1" s="1"/>
  <c r="M117" i="1"/>
  <c r="K117" i="1"/>
  <c r="L117" i="1" s="1"/>
  <c r="M47" i="1"/>
  <c r="K47" i="1"/>
  <c r="L47" i="1" s="1"/>
  <c r="M101" i="1"/>
  <c r="K101" i="1"/>
  <c r="L101" i="1" s="1"/>
  <c r="M68" i="1"/>
  <c r="K68" i="1"/>
  <c r="L68" i="1" s="1"/>
  <c r="L54" i="1"/>
  <c r="M67" i="1"/>
  <c r="K67" i="1"/>
  <c r="L67" i="1" s="1"/>
  <c r="P81" i="1"/>
  <c r="Q81" i="1" s="1"/>
  <c r="M116" i="1"/>
  <c r="K116" i="1"/>
  <c r="L116" i="1" s="1"/>
  <c r="P97" i="1"/>
  <c r="Q97" i="1" s="1"/>
  <c r="K34" i="1"/>
  <c r="L34" i="1" s="1"/>
  <c r="M34" i="1"/>
  <c r="K46" i="1"/>
  <c r="L46" i="1" s="1"/>
  <c r="M46" i="1"/>
  <c r="M76" i="1"/>
  <c r="K76" i="1"/>
  <c r="L76" i="1" s="1"/>
  <c r="M60" i="1"/>
  <c r="K60" i="1"/>
  <c r="L60" i="1" s="1"/>
  <c r="K80" i="1"/>
  <c r="L80" i="1" s="1"/>
  <c r="M80" i="1"/>
  <c r="K112" i="1"/>
  <c r="L112" i="1" s="1"/>
  <c r="M112" i="1"/>
  <c r="K114" i="1"/>
  <c r="L114" i="1" s="1"/>
  <c r="M114" i="1"/>
  <c r="M103" i="1"/>
  <c r="K103" i="1"/>
  <c r="L103" i="1" s="1"/>
  <c r="K82" i="1"/>
  <c r="L82" i="1" s="1"/>
  <c r="M82" i="1"/>
  <c r="M100" i="1"/>
  <c r="K100" i="1"/>
  <c r="L100" i="1" s="1"/>
  <c r="M37" i="1"/>
  <c r="K37" i="1"/>
  <c r="L37" i="1" s="1"/>
  <c r="M53" i="1"/>
  <c r="K53" i="1"/>
  <c r="L53" i="1" s="1"/>
  <c r="K77" i="1"/>
  <c r="L77" i="1" s="1"/>
  <c r="M77" i="1"/>
  <c r="M93" i="1"/>
  <c r="K93" i="1"/>
  <c r="L93" i="1" s="1"/>
  <c r="L110" i="1"/>
  <c r="L79" i="1"/>
  <c r="M91" i="1"/>
  <c r="K91" i="1"/>
  <c r="L91" i="1" s="1"/>
  <c r="K83" i="1"/>
  <c r="L83" i="1" s="1"/>
  <c r="M83" i="1"/>
  <c r="K126" i="1"/>
  <c r="L126" i="1" s="1"/>
  <c r="M126" i="1"/>
  <c r="K72" i="1"/>
  <c r="L72" i="1" s="1"/>
  <c r="M72" i="1"/>
  <c r="M75" i="1"/>
  <c r="K75" i="1"/>
  <c r="L75" i="1" s="1"/>
  <c r="P119" i="1" l="1"/>
  <c r="Q119" i="1" s="1"/>
  <c r="P118" i="1"/>
  <c r="Q118" i="1" s="1"/>
  <c r="P105" i="1"/>
  <c r="Q105" i="1" s="1"/>
  <c r="P65" i="1"/>
  <c r="Q65" i="1" s="1"/>
  <c r="P51" i="1"/>
  <c r="Q51" i="1" s="1"/>
  <c r="P127" i="1"/>
  <c r="Q127" i="1" s="1"/>
  <c r="P87" i="1"/>
  <c r="Q87" i="1" s="1"/>
  <c r="P95" i="1"/>
  <c r="Q95" i="1" s="1"/>
  <c r="P86" i="1"/>
  <c r="Q86" i="1" s="1"/>
  <c r="P74" i="1"/>
  <c r="Q74" i="1" s="1"/>
  <c r="P56" i="1"/>
  <c r="Q56" i="1" s="1"/>
  <c r="Q55" i="1"/>
  <c r="P99" i="1"/>
  <c r="Q99" i="1" s="1"/>
  <c r="P106" i="1"/>
  <c r="Q106" i="1" s="1"/>
  <c r="P62" i="1"/>
  <c r="Q62" i="1" s="1"/>
  <c r="P117" i="1"/>
  <c r="Q117" i="1" s="1"/>
  <c r="P126" i="1"/>
  <c r="Q126" i="1" s="1"/>
  <c r="P70" i="1"/>
  <c r="Q70" i="1" s="1"/>
  <c r="P61" i="1"/>
  <c r="Q61" i="1" s="1"/>
  <c r="P122" i="1"/>
  <c r="Q122" i="1" s="1"/>
  <c r="P100" i="1"/>
  <c r="Q100" i="1" s="1"/>
  <c r="P85" i="1"/>
  <c r="Q85" i="1" s="1"/>
  <c r="P125" i="1"/>
  <c r="Q125" i="1" s="1"/>
  <c r="P39" i="1"/>
  <c r="Q39" i="1" s="1"/>
  <c r="P45" i="1"/>
  <c r="Q45" i="1" s="1"/>
  <c r="P53" i="1"/>
  <c r="Q53" i="1" s="1"/>
  <c r="P68" i="1"/>
  <c r="Q68" i="1" s="1"/>
  <c r="P101" i="1"/>
  <c r="Q101" i="1" s="1"/>
  <c r="P38" i="1"/>
  <c r="Q38" i="1" s="1"/>
  <c r="P69" i="1"/>
  <c r="Q69" i="1" s="1"/>
  <c r="P116" i="1"/>
  <c r="Q116" i="1" s="1"/>
  <c r="P90" i="1"/>
  <c r="Q90" i="1" s="1"/>
  <c r="P72" i="1"/>
  <c r="Q72" i="1" s="1"/>
  <c r="P115" i="1"/>
  <c r="Q115" i="1" s="1"/>
  <c r="P46" i="1"/>
  <c r="Q46" i="1" s="1"/>
  <c r="P110" i="1"/>
  <c r="Q110" i="1" s="1"/>
  <c r="P112" i="1"/>
  <c r="Q112" i="1" s="1"/>
  <c r="P54" i="1"/>
  <c r="Q54" i="1" s="1"/>
  <c r="P52" i="1"/>
  <c r="Q52" i="1" s="1"/>
  <c r="P58" i="1"/>
  <c r="Q58" i="1" s="1"/>
  <c r="P107" i="1"/>
  <c r="Q107" i="1" s="1"/>
  <c r="P109" i="1"/>
  <c r="Q109" i="1" s="1"/>
  <c r="P103" i="1"/>
  <c r="Q103" i="1" s="1"/>
  <c r="P50" i="1"/>
  <c r="Q50" i="1" s="1"/>
  <c r="P98" i="1"/>
  <c r="Q98" i="1" s="1"/>
  <c r="P42" i="1"/>
  <c r="Q42" i="1" s="1"/>
  <c r="P83" i="1"/>
  <c r="Q83" i="1" s="1"/>
  <c r="P130" i="1"/>
  <c r="Q130" i="1" s="1"/>
  <c r="P67" i="1"/>
  <c r="Q67" i="1" s="1"/>
  <c r="P35" i="1"/>
  <c r="Q35" i="1" s="1"/>
  <c r="P37" i="1"/>
  <c r="Q37" i="1" s="1"/>
  <c r="P77" i="1"/>
  <c r="Q77" i="1" s="1"/>
  <c r="P79" i="1"/>
  <c r="Q79" i="1" s="1"/>
  <c r="P76" i="1"/>
  <c r="Q76" i="1" s="1"/>
  <c r="P104" i="1"/>
  <c r="Q104" i="1" s="1"/>
  <c r="P108" i="1"/>
  <c r="Q108" i="1" s="1"/>
  <c r="P82" i="1"/>
  <c r="Q82" i="1" s="1"/>
  <c r="P47" i="1"/>
  <c r="Q47" i="1" s="1"/>
  <c r="P111" i="1"/>
  <c r="Q111" i="1" s="1"/>
  <c r="P93" i="1"/>
  <c r="Q93" i="1" s="1"/>
  <c r="P131" i="1"/>
  <c r="Q131" i="1" s="1"/>
  <c r="P124" i="1"/>
  <c r="Q124" i="1" s="1"/>
  <c r="P91" i="1"/>
  <c r="Q91" i="1" s="1"/>
  <c r="P80" i="1"/>
  <c r="Q80" i="1" s="1"/>
  <c r="P84" i="1"/>
  <c r="Q84" i="1" s="1"/>
  <c r="P75" i="1"/>
  <c r="Q75" i="1" s="1"/>
  <c r="P34" i="1"/>
  <c r="Q34" i="1" s="1"/>
  <c r="P92" i="1"/>
  <c r="Q92" i="1" s="1"/>
  <c r="P94" i="1"/>
  <c r="Q94" i="1" s="1"/>
  <c r="P71" i="1"/>
  <c r="Q71" i="1" s="1"/>
  <c r="P114" i="1"/>
  <c r="Q114" i="1" s="1"/>
  <c r="P60" i="1"/>
  <c r="Q60" i="1" s="1"/>
  <c r="P49" i="1"/>
  <c r="Q49" i="1" s="1"/>
  <c r="P102" i="1"/>
  <c r="Q102" i="1" s="1"/>
  <c r="P123" i="1"/>
  <c r="Q123" i="1" s="1"/>
  <c r="P44" i="1"/>
  <c r="Q44" i="1" s="1"/>
  <c r="C25" i="1" l="1"/>
  <c r="C26" i="1"/>
  <c r="C27" i="1"/>
  <c r="C28" i="1"/>
  <c r="C29" i="1"/>
  <c r="C30" i="1"/>
  <c r="C31" i="1"/>
  <c r="C32" i="1"/>
  <c r="J25" i="1" l="1"/>
  <c r="E25" i="1"/>
  <c r="J30" i="1"/>
  <c r="E30" i="1"/>
  <c r="G30" i="1"/>
  <c r="E31" i="1"/>
  <c r="J31" i="1"/>
  <c r="G31" i="1"/>
  <c r="G26" i="1"/>
  <c r="J26" i="1"/>
  <c r="E26" i="1"/>
  <c r="E32" i="1"/>
  <c r="G32" i="1"/>
  <c r="J32" i="1"/>
  <c r="G33" i="1"/>
  <c r="J29" i="1"/>
  <c r="E29" i="1"/>
  <c r="G29" i="1"/>
  <c r="E28" i="1"/>
  <c r="J28" i="1"/>
  <c r="G28" i="1"/>
  <c r="J27" i="1"/>
  <c r="G27" i="1"/>
  <c r="E27" i="1"/>
  <c r="M11" i="1"/>
  <c r="K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C24" i="1"/>
  <c r="C23" i="1"/>
  <c r="E23" i="1" s="1"/>
  <c r="C22" i="1"/>
  <c r="C12" i="1"/>
  <c r="C13" i="1"/>
  <c r="C14" i="1"/>
  <c r="C15" i="1"/>
  <c r="C16" i="1"/>
  <c r="C17" i="1"/>
  <c r="C18" i="1"/>
  <c r="C19" i="1"/>
  <c r="C20" i="1"/>
  <c r="C21" i="1"/>
  <c r="I11" i="1"/>
  <c r="H11" i="1"/>
  <c r="C11" i="1"/>
  <c r="G17" i="1" l="1"/>
  <c r="M17" i="1" s="1"/>
  <c r="G25" i="1"/>
  <c r="M25" i="1" s="1"/>
  <c r="J11" i="1"/>
  <c r="L11" i="1" s="1"/>
  <c r="J20" i="1"/>
  <c r="J12" i="1"/>
  <c r="J19" i="1"/>
  <c r="E15" i="1"/>
  <c r="J22" i="1"/>
  <c r="J18" i="1"/>
  <c r="J14" i="1"/>
  <c r="J23" i="1"/>
  <c r="G23" i="1"/>
  <c r="M23" i="1" s="1"/>
  <c r="G20" i="1"/>
  <c r="E19" i="1"/>
  <c r="K33" i="1"/>
  <c r="L33" i="1" s="1"/>
  <c r="M33" i="1"/>
  <c r="K26" i="1"/>
  <c r="L26" i="1" s="1"/>
  <c r="M26" i="1"/>
  <c r="G19" i="1"/>
  <c r="E18" i="1"/>
  <c r="M28" i="1"/>
  <c r="K28" i="1"/>
  <c r="L28" i="1" s="1"/>
  <c r="M31" i="1"/>
  <c r="K31" i="1"/>
  <c r="L31" i="1" s="1"/>
  <c r="G22" i="1"/>
  <c r="G21" i="1"/>
  <c r="G16" i="1"/>
  <c r="K16" i="1" s="1"/>
  <c r="E12" i="1"/>
  <c r="K32" i="1"/>
  <c r="L32" i="1" s="1"/>
  <c r="M32" i="1"/>
  <c r="G15" i="1"/>
  <c r="M15" i="1" s="1"/>
  <c r="G13" i="1"/>
  <c r="K30" i="1"/>
  <c r="L30" i="1" s="1"/>
  <c r="M30" i="1"/>
  <c r="M27" i="1"/>
  <c r="K27" i="1"/>
  <c r="L27" i="1" s="1"/>
  <c r="E20" i="1"/>
  <c r="G14" i="1"/>
  <c r="M29" i="1"/>
  <c r="K29" i="1"/>
  <c r="L29" i="1" s="1"/>
  <c r="K17" i="1"/>
  <c r="J16" i="1"/>
  <c r="E17" i="1"/>
  <c r="J13" i="1"/>
  <c r="E24" i="1"/>
  <c r="E16" i="1"/>
  <c r="G18" i="1"/>
  <c r="E22" i="1"/>
  <c r="E14" i="1"/>
  <c r="J17" i="1"/>
  <c r="G24" i="1"/>
  <c r="J24" i="1"/>
  <c r="J15" i="1"/>
  <c r="J21" i="1"/>
  <c r="E21" i="1"/>
  <c r="E13" i="1"/>
  <c r="F12" i="1"/>
  <c r="G12" i="1"/>
  <c r="F13" i="1" l="1"/>
  <c r="F14" i="1" s="1"/>
  <c r="F15" i="1" s="1"/>
  <c r="F16" i="1" s="1"/>
  <c r="F17" i="1"/>
  <c r="F18" i="1" s="1"/>
  <c r="F19" i="1" s="1"/>
  <c r="K23" i="1"/>
  <c r="L23" i="1" s="1"/>
  <c r="P23" i="1" s="1"/>
  <c r="Q23" i="1" s="1"/>
  <c r="K25" i="1"/>
  <c r="L25" i="1" s="1"/>
  <c r="P25" i="1" s="1"/>
  <c r="Q25" i="1" s="1"/>
  <c r="K15" i="1"/>
  <c r="L15" i="1" s="1"/>
  <c r="F20" i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L17" i="1"/>
  <c r="P17" i="1" s="1"/>
  <c r="Q17" i="1" s="1"/>
  <c r="M16" i="1"/>
  <c r="L16" i="1"/>
  <c r="P16" i="1" s="1"/>
  <c r="Q16" i="1" s="1"/>
  <c r="P30" i="1"/>
  <c r="Q30" i="1" s="1"/>
  <c r="P26" i="1"/>
  <c r="Q26" i="1" s="1"/>
  <c r="P29" i="1"/>
  <c r="Q29" i="1" s="1"/>
  <c r="P27" i="1"/>
  <c r="Q27" i="1" s="1"/>
  <c r="P28" i="1"/>
  <c r="Q28" i="1" s="1"/>
  <c r="K20" i="1"/>
  <c r="L20" i="1" s="1"/>
  <c r="M20" i="1"/>
  <c r="P11" i="1"/>
  <c r="Q11" i="1" s="1"/>
  <c r="P31" i="1"/>
  <c r="Q31" i="1" s="1"/>
  <c r="K21" i="1"/>
  <c r="L21" i="1" s="1"/>
  <c r="M21" i="1"/>
  <c r="P33" i="1"/>
  <c r="Q33" i="1" s="1"/>
  <c r="K22" i="1"/>
  <c r="L22" i="1" s="1"/>
  <c r="M22" i="1"/>
  <c r="P32" i="1"/>
  <c r="Q32" i="1" s="1"/>
  <c r="K19" i="1"/>
  <c r="L19" i="1" s="1"/>
  <c r="M19" i="1"/>
  <c r="K14" i="1"/>
  <c r="L14" i="1" s="1"/>
  <c r="M14" i="1"/>
  <c r="K13" i="1"/>
  <c r="L13" i="1" s="1"/>
  <c r="M13" i="1"/>
  <c r="K18" i="1"/>
  <c r="L18" i="1" s="1"/>
  <c r="M18" i="1"/>
  <c r="K12" i="1"/>
  <c r="L12" i="1" s="1"/>
  <c r="M12" i="1"/>
  <c r="M24" i="1"/>
  <c r="K24" i="1"/>
  <c r="L24" i="1" s="1"/>
  <c r="P13" i="1" l="1"/>
  <c r="Q13" i="1" s="1"/>
  <c r="P18" i="1"/>
  <c r="Q18" i="1" s="1"/>
  <c r="P20" i="1"/>
  <c r="Q20" i="1" s="1"/>
  <c r="P19" i="1"/>
  <c r="Q19" i="1" s="1"/>
  <c r="P22" i="1"/>
  <c r="Q22" i="1" s="1"/>
  <c r="P24" i="1"/>
  <c r="Q24" i="1" s="1"/>
  <c r="P15" i="1"/>
  <c r="Q15" i="1" s="1"/>
  <c r="P21" i="1"/>
  <c r="Q21" i="1" s="1"/>
  <c r="P14" i="1"/>
  <c r="Q14" i="1" s="1"/>
  <c r="P12" i="1"/>
  <c r="Q12" i="1" s="1"/>
  <c r="E11" i="1"/>
  <c r="S3" i="1" l="1"/>
  <c r="S2" i="1"/>
  <c r="O12" i="1" l="1"/>
  <c r="O16" i="1"/>
  <c r="O20" i="1"/>
  <c r="O24" i="1"/>
  <c r="O28" i="1"/>
  <c r="O32" i="1"/>
  <c r="O36" i="1"/>
  <c r="O40" i="1"/>
  <c r="O44" i="1"/>
  <c r="O48" i="1"/>
  <c r="O52" i="1"/>
  <c r="O56" i="1"/>
  <c r="O60" i="1"/>
  <c r="O64" i="1"/>
  <c r="O68" i="1"/>
  <c r="O72" i="1"/>
  <c r="O76" i="1"/>
  <c r="O80" i="1"/>
  <c r="O84" i="1"/>
  <c r="O88" i="1"/>
  <c r="O92" i="1"/>
  <c r="O96" i="1"/>
  <c r="O100" i="1"/>
  <c r="O104" i="1"/>
  <c r="O108" i="1"/>
  <c r="O112" i="1"/>
  <c r="O116" i="1"/>
  <c r="O120" i="1"/>
  <c r="O124" i="1"/>
  <c r="O128" i="1"/>
  <c r="O11" i="1"/>
  <c r="O13" i="1"/>
  <c r="O17" i="1"/>
  <c r="O21" i="1"/>
  <c r="O25" i="1"/>
  <c r="O29" i="1"/>
  <c r="O33" i="1"/>
  <c r="O37" i="1"/>
  <c r="O41" i="1"/>
  <c r="O45" i="1"/>
  <c r="O49" i="1"/>
  <c r="O53" i="1"/>
  <c r="O57" i="1"/>
  <c r="O61" i="1"/>
  <c r="O65" i="1"/>
  <c r="O69" i="1"/>
  <c r="O73" i="1"/>
  <c r="O77" i="1"/>
  <c r="O81" i="1"/>
  <c r="O85" i="1"/>
  <c r="O89" i="1"/>
  <c r="O93" i="1"/>
  <c r="O97" i="1"/>
  <c r="O101" i="1"/>
  <c r="O105" i="1"/>
  <c r="O109" i="1"/>
  <c r="O113" i="1"/>
  <c r="O117" i="1"/>
  <c r="O121" i="1"/>
  <c r="O125" i="1"/>
  <c r="O129" i="1"/>
  <c r="O14" i="1"/>
  <c r="O18" i="1"/>
  <c r="O22" i="1"/>
  <c r="O26" i="1"/>
  <c r="O30" i="1"/>
  <c r="O34" i="1"/>
  <c r="O38" i="1"/>
  <c r="O42" i="1"/>
  <c r="O46" i="1"/>
  <c r="O50" i="1"/>
  <c r="O54" i="1"/>
  <c r="O58" i="1"/>
  <c r="O62" i="1"/>
  <c r="O66" i="1"/>
  <c r="O70" i="1"/>
  <c r="O74" i="1"/>
  <c r="O78" i="1"/>
  <c r="O82" i="1"/>
  <c r="O86" i="1"/>
  <c r="O90" i="1"/>
  <c r="O94" i="1"/>
  <c r="O98" i="1"/>
  <c r="O102" i="1"/>
  <c r="O23" i="1"/>
  <c r="O39" i="1"/>
  <c r="O55" i="1"/>
  <c r="O71" i="1"/>
  <c r="O87" i="1"/>
  <c r="O103" i="1"/>
  <c r="O111" i="1"/>
  <c r="O119" i="1"/>
  <c r="O127" i="1"/>
  <c r="O27" i="1"/>
  <c r="O43" i="1"/>
  <c r="O59" i="1"/>
  <c r="O75" i="1"/>
  <c r="O91" i="1"/>
  <c r="O106" i="1"/>
  <c r="O114" i="1"/>
  <c r="O122" i="1"/>
  <c r="O130" i="1"/>
  <c r="O15" i="1"/>
  <c r="O31" i="1"/>
  <c r="O47" i="1"/>
  <c r="O63" i="1"/>
  <c r="O79" i="1"/>
  <c r="O95" i="1"/>
  <c r="O107" i="1"/>
  <c r="O115" i="1"/>
  <c r="O123" i="1"/>
  <c r="O131" i="1"/>
  <c r="O19" i="1"/>
  <c r="O35" i="1"/>
  <c r="O51" i="1"/>
  <c r="O67" i="1"/>
  <c r="O83" i="1"/>
  <c r="O99" i="1"/>
  <c r="O110" i="1"/>
  <c r="O118" i="1"/>
  <c r="O126" i="1"/>
</calcChain>
</file>

<file path=xl/sharedStrings.xml><?xml version="1.0" encoding="utf-8"?>
<sst xmlns="http://schemas.openxmlformats.org/spreadsheetml/2006/main" count="39" uniqueCount="39">
  <si>
    <t>Time   (S)</t>
  </si>
  <si>
    <t>Height   (m)</t>
  </si>
  <si>
    <t>Rolling Resistance (N)</t>
  </si>
  <si>
    <t>Grad  Resistance  (N)</t>
  </si>
  <si>
    <t>Areo drag   (N)</t>
  </si>
  <si>
    <t>Accel Resistance (N)</t>
  </si>
  <si>
    <t>Total Resistance  (N)</t>
  </si>
  <si>
    <t>AVE Power  (W)</t>
  </si>
  <si>
    <t>Power    (W)</t>
  </si>
  <si>
    <t xml:space="preserve">Buggy Specification </t>
  </si>
  <si>
    <t>Gravity</t>
  </si>
  <si>
    <t xml:space="preserve">Coefficient of drag </t>
  </si>
  <si>
    <t>Acceleraion    (m/s²)</t>
  </si>
  <si>
    <t>Frontal Area m2</t>
  </si>
  <si>
    <t>Air density Kg/m3</t>
  </si>
  <si>
    <t xml:space="preserve">Rolling Resistance Coeficient </t>
  </si>
  <si>
    <t>Length     (m)</t>
  </si>
  <si>
    <t xml:space="preserve">Distance        (m) </t>
  </si>
  <si>
    <t>Force            (N)</t>
  </si>
  <si>
    <t>Wheel Radius (m)</t>
  </si>
  <si>
    <t>Circumference</t>
  </si>
  <si>
    <t>Final drive ratio</t>
  </si>
  <si>
    <t>Gear Ratio</t>
  </si>
  <si>
    <t>Mass with two person Kg</t>
  </si>
  <si>
    <t>Average power</t>
  </si>
  <si>
    <t>Total power</t>
  </si>
  <si>
    <r>
      <t xml:space="preserve">Velocity                          </t>
    </r>
    <r>
      <rPr>
        <b/>
        <sz val="11"/>
        <rFont val="Calibri"/>
        <family val="2"/>
        <scheme val="minor"/>
      </rPr>
      <t xml:space="preserve">(m/s) </t>
    </r>
    <r>
      <rPr>
        <b/>
        <sz val="11"/>
        <color theme="1"/>
        <rFont val="Calibri"/>
        <family val="2"/>
        <scheme val="minor"/>
      </rPr>
      <t xml:space="preserve">          (mph)</t>
    </r>
  </si>
  <si>
    <t>Power (Kw)</t>
  </si>
  <si>
    <t>AVE Power (Kw)</t>
  </si>
  <si>
    <t>Lose soil/gravel</t>
  </si>
  <si>
    <t xml:space="preserve">Grassy Field </t>
  </si>
  <si>
    <t>Packed soil</t>
  </si>
  <si>
    <t xml:space="preserve">Sand </t>
  </si>
  <si>
    <t>Wet soil-mud</t>
  </si>
  <si>
    <t xml:space="preserve">Loose gravel </t>
  </si>
  <si>
    <t>Battery (J)</t>
  </si>
  <si>
    <t>Torque (Nm)</t>
  </si>
  <si>
    <t>Speed                (RPM)         (Rads)</t>
  </si>
  <si>
    <t>Voltage      (V)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</si>
</sst>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61F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/>
    <xf numFmtId="0" fontId="0" fillId="0" borderId="0" xfId="0" applyFill="1"/>
    <xf numFmtId="164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1" fillId="9" borderId="0" xfId="0" applyFont="1" applyFill="1" applyAlignment="1"/>
    <xf numFmtId="0" fontId="1" fillId="2" borderId="0" xfId="0" applyFont="1" applyFill="1" applyAlignment="1"/>
    <xf numFmtId="0" fontId="1" fillId="8" borderId="0" xfId="0" applyFont="1" applyFill="1" applyAlignment="1"/>
    <xf numFmtId="0" fontId="1" fillId="11" borderId="0" xfId="0" applyFont="1" applyFill="1" applyAlignment="1"/>
    <xf numFmtId="0" fontId="1" fillId="6" borderId="0" xfId="0" applyFont="1" applyFill="1" applyAlignment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" fontId="0" fillId="9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10" borderId="0" xfId="0" applyNumberFormat="1" applyFill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" fontId="0" fillId="8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61F2"/>
      <color rgb="FFFF99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Sheet1!$C$11</c:f>
              <c:strCache>
                <c:ptCount val="1"/>
                <c:pt idx="0">
                  <c:v>0.00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Sheet1!$C$12:$C$131</c:f>
              <c:numCache>
                <c:formatCode>0.00</c:formatCode>
                <c:ptCount val="120"/>
                <c:pt idx="0">
                  <c:v>0.89407999999999999</c:v>
                </c:pt>
                <c:pt idx="1">
                  <c:v>1.78816</c:v>
                </c:pt>
                <c:pt idx="2">
                  <c:v>2.6822400000000002</c:v>
                </c:pt>
                <c:pt idx="3">
                  <c:v>3.5763199999999999</c:v>
                </c:pt>
                <c:pt idx="4">
                  <c:v>4.4703999999999997</c:v>
                </c:pt>
                <c:pt idx="5">
                  <c:v>5.3644800000000004</c:v>
                </c:pt>
                <c:pt idx="6">
                  <c:v>6.2585600000000001</c:v>
                </c:pt>
                <c:pt idx="7">
                  <c:v>7.1526399999999999</c:v>
                </c:pt>
                <c:pt idx="8">
                  <c:v>8.0467200000000005</c:v>
                </c:pt>
                <c:pt idx="9">
                  <c:v>8.9407999999999994</c:v>
                </c:pt>
                <c:pt idx="10">
                  <c:v>10.728960000000001</c:v>
                </c:pt>
                <c:pt idx="11">
                  <c:v>12.51712</c:v>
                </c:pt>
                <c:pt idx="12">
                  <c:v>13.411199999999999</c:v>
                </c:pt>
                <c:pt idx="13">
                  <c:v>13.411199999999999</c:v>
                </c:pt>
                <c:pt idx="14">
                  <c:v>12.51712</c:v>
                </c:pt>
                <c:pt idx="15">
                  <c:v>11.62304</c:v>
                </c:pt>
                <c:pt idx="16">
                  <c:v>12.51712</c:v>
                </c:pt>
                <c:pt idx="17">
                  <c:v>11.62304</c:v>
                </c:pt>
                <c:pt idx="18">
                  <c:v>10.728960000000001</c:v>
                </c:pt>
                <c:pt idx="19">
                  <c:v>10.728960000000001</c:v>
                </c:pt>
                <c:pt idx="20">
                  <c:v>12.070079999999999</c:v>
                </c:pt>
                <c:pt idx="21">
                  <c:v>10.28192</c:v>
                </c:pt>
                <c:pt idx="22">
                  <c:v>8.9407999999999994</c:v>
                </c:pt>
                <c:pt idx="23">
                  <c:v>7.1526399999999999</c:v>
                </c:pt>
                <c:pt idx="24">
                  <c:v>7.5996800000000002</c:v>
                </c:pt>
                <c:pt idx="25">
                  <c:v>8.0467200000000005</c:v>
                </c:pt>
                <c:pt idx="26">
                  <c:v>6.7055999999999996</c:v>
                </c:pt>
                <c:pt idx="27">
                  <c:v>7.1526399999999999</c:v>
                </c:pt>
                <c:pt idx="28">
                  <c:v>8.0467200000000005</c:v>
                </c:pt>
                <c:pt idx="29">
                  <c:v>5.3644800000000004</c:v>
                </c:pt>
                <c:pt idx="30">
                  <c:v>6.2585600000000001</c:v>
                </c:pt>
                <c:pt idx="31">
                  <c:v>7.1526399999999999</c:v>
                </c:pt>
                <c:pt idx="32">
                  <c:v>8.0467200000000005</c:v>
                </c:pt>
                <c:pt idx="33">
                  <c:v>8.49376</c:v>
                </c:pt>
                <c:pt idx="34">
                  <c:v>7.1526399999999999</c:v>
                </c:pt>
                <c:pt idx="35">
                  <c:v>5.3644800000000004</c:v>
                </c:pt>
                <c:pt idx="36">
                  <c:v>5.8115199999999998</c:v>
                </c:pt>
                <c:pt idx="37">
                  <c:v>8.0467200000000005</c:v>
                </c:pt>
                <c:pt idx="38">
                  <c:v>8.9407999999999994</c:v>
                </c:pt>
                <c:pt idx="39">
                  <c:v>8.0467200000000005</c:v>
                </c:pt>
                <c:pt idx="40">
                  <c:v>8.0467200000000005</c:v>
                </c:pt>
                <c:pt idx="41">
                  <c:v>7.1526399999999999</c:v>
                </c:pt>
                <c:pt idx="42">
                  <c:v>6.2585600000000001</c:v>
                </c:pt>
                <c:pt idx="43">
                  <c:v>5.3644800000000004</c:v>
                </c:pt>
                <c:pt idx="44">
                  <c:v>5.8115199999999998</c:v>
                </c:pt>
                <c:pt idx="45">
                  <c:v>6.7055999999999996</c:v>
                </c:pt>
                <c:pt idx="46">
                  <c:v>4.91744</c:v>
                </c:pt>
                <c:pt idx="47">
                  <c:v>4.4703999999999997</c:v>
                </c:pt>
                <c:pt idx="48">
                  <c:v>5.3644800000000004</c:v>
                </c:pt>
                <c:pt idx="49">
                  <c:v>6.2585600000000001</c:v>
                </c:pt>
                <c:pt idx="50">
                  <c:v>7.1526399999999999</c:v>
                </c:pt>
                <c:pt idx="51">
                  <c:v>8.0467200000000005</c:v>
                </c:pt>
                <c:pt idx="52">
                  <c:v>7.5996800000000002</c:v>
                </c:pt>
                <c:pt idx="53">
                  <c:v>8.0467200000000005</c:v>
                </c:pt>
                <c:pt idx="54">
                  <c:v>6.2585600000000001</c:v>
                </c:pt>
                <c:pt idx="55">
                  <c:v>6.7055999999999996</c:v>
                </c:pt>
                <c:pt idx="56">
                  <c:v>4.4703999999999997</c:v>
                </c:pt>
                <c:pt idx="57">
                  <c:v>4.91744</c:v>
                </c:pt>
                <c:pt idx="58">
                  <c:v>7.1526399999999999</c:v>
                </c:pt>
                <c:pt idx="59">
                  <c:v>4.91744</c:v>
                </c:pt>
                <c:pt idx="60">
                  <c:v>4.4703999999999997</c:v>
                </c:pt>
                <c:pt idx="61">
                  <c:v>5.3644800000000004</c:v>
                </c:pt>
                <c:pt idx="62">
                  <c:v>4.4703999999999997</c:v>
                </c:pt>
                <c:pt idx="63">
                  <c:v>4.4703999999999997</c:v>
                </c:pt>
                <c:pt idx="64">
                  <c:v>4.0233600000000003</c:v>
                </c:pt>
                <c:pt idx="65">
                  <c:v>3.5763199999999999</c:v>
                </c:pt>
                <c:pt idx="66">
                  <c:v>4.4703999999999997</c:v>
                </c:pt>
                <c:pt idx="67">
                  <c:v>4.91744</c:v>
                </c:pt>
                <c:pt idx="68">
                  <c:v>5.3644800000000004</c:v>
                </c:pt>
                <c:pt idx="69">
                  <c:v>5.8115199999999998</c:v>
                </c:pt>
                <c:pt idx="70">
                  <c:v>6.2585600000000001</c:v>
                </c:pt>
                <c:pt idx="71">
                  <c:v>8.0467200000000005</c:v>
                </c:pt>
                <c:pt idx="72">
                  <c:v>8.9407999999999994</c:v>
                </c:pt>
                <c:pt idx="73">
                  <c:v>10.728960000000001</c:v>
                </c:pt>
                <c:pt idx="74">
                  <c:v>11.62304</c:v>
                </c:pt>
                <c:pt idx="75">
                  <c:v>12.51712</c:v>
                </c:pt>
                <c:pt idx="76">
                  <c:v>10.28192</c:v>
                </c:pt>
                <c:pt idx="77">
                  <c:v>11.62304</c:v>
                </c:pt>
                <c:pt idx="78">
                  <c:v>13.411199999999999</c:v>
                </c:pt>
                <c:pt idx="79">
                  <c:v>15.6464</c:v>
                </c:pt>
                <c:pt idx="80">
                  <c:v>15.19936</c:v>
                </c:pt>
                <c:pt idx="81">
                  <c:v>13.411199999999999</c:v>
                </c:pt>
                <c:pt idx="82">
                  <c:v>14.30528</c:v>
                </c:pt>
                <c:pt idx="83">
                  <c:v>13.85824</c:v>
                </c:pt>
                <c:pt idx="84">
                  <c:v>15.6464</c:v>
                </c:pt>
                <c:pt idx="85">
                  <c:v>15.6464</c:v>
                </c:pt>
                <c:pt idx="86">
                  <c:v>15.6464</c:v>
                </c:pt>
                <c:pt idx="87">
                  <c:v>13.411199999999999</c:v>
                </c:pt>
                <c:pt idx="88">
                  <c:v>13.411199999999999</c:v>
                </c:pt>
                <c:pt idx="89">
                  <c:v>11.176</c:v>
                </c:pt>
                <c:pt idx="90">
                  <c:v>11.176</c:v>
                </c:pt>
                <c:pt idx="91">
                  <c:v>11.176</c:v>
                </c:pt>
                <c:pt idx="92">
                  <c:v>11.62304</c:v>
                </c:pt>
                <c:pt idx="93">
                  <c:v>11.176</c:v>
                </c:pt>
                <c:pt idx="94">
                  <c:v>11.176</c:v>
                </c:pt>
                <c:pt idx="95">
                  <c:v>13.411199999999999</c:v>
                </c:pt>
                <c:pt idx="96">
                  <c:v>13.411199999999999</c:v>
                </c:pt>
                <c:pt idx="97">
                  <c:v>11.176</c:v>
                </c:pt>
                <c:pt idx="98">
                  <c:v>11.176</c:v>
                </c:pt>
                <c:pt idx="99">
                  <c:v>8.9407999999999994</c:v>
                </c:pt>
                <c:pt idx="100">
                  <c:v>10.28192</c:v>
                </c:pt>
                <c:pt idx="101">
                  <c:v>8.9407999999999994</c:v>
                </c:pt>
                <c:pt idx="102">
                  <c:v>6.7055999999999996</c:v>
                </c:pt>
                <c:pt idx="103">
                  <c:v>7.1526399999999999</c:v>
                </c:pt>
                <c:pt idx="104">
                  <c:v>6.7055999999999996</c:v>
                </c:pt>
                <c:pt idx="105">
                  <c:v>6.2585600000000001</c:v>
                </c:pt>
                <c:pt idx="106">
                  <c:v>6.7055999999999996</c:v>
                </c:pt>
                <c:pt idx="107">
                  <c:v>5.3644800000000004</c:v>
                </c:pt>
                <c:pt idx="108">
                  <c:v>4.4703999999999997</c:v>
                </c:pt>
                <c:pt idx="109">
                  <c:v>4.4703999999999997</c:v>
                </c:pt>
                <c:pt idx="110">
                  <c:v>4.4703999999999997</c:v>
                </c:pt>
                <c:pt idx="111">
                  <c:v>5.3644800000000004</c:v>
                </c:pt>
                <c:pt idx="112">
                  <c:v>6.2585600000000001</c:v>
                </c:pt>
                <c:pt idx="113">
                  <c:v>6.2585600000000001</c:v>
                </c:pt>
                <c:pt idx="114">
                  <c:v>6.7055999999999996</c:v>
                </c:pt>
                <c:pt idx="115">
                  <c:v>7.1526399999999999</c:v>
                </c:pt>
                <c:pt idx="116">
                  <c:v>5.8115199999999998</c:v>
                </c:pt>
                <c:pt idx="117">
                  <c:v>5.8115199999999998</c:v>
                </c:pt>
                <c:pt idx="118">
                  <c:v>4.4703999999999997</c:v>
                </c:pt>
                <c:pt idx="119">
                  <c:v>4.4703999999999997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73-4E31-B4D1-07D19D989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870240"/>
        <c:axId val="227869584"/>
      </c:lineChart>
      <c:catAx>
        <c:axId val="2278702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869584"/>
        <c:crosses val="autoZero"/>
        <c:auto val="1"/>
        <c:lblAlgn val="ctr"/>
        <c:lblOffset val="100"/>
        <c:noMultiLvlLbl val="0"/>
      </c:catAx>
      <c:valAx>
        <c:axId val="22786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7870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214312</xdr:colOff>
      <xdr:row>84</xdr:row>
      <xdr:rowOff>13777</xdr:rowOff>
    </xdr:from>
    <xdr:to>
      <xdr:col>44</xdr:col>
      <xdr:colOff>525576</xdr:colOff>
      <xdr:row>98</xdr:row>
      <xdr:rowOff>89977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5"/>
  <sheetViews>
    <sheetView tabSelected="1" zoomScale="70" zoomScaleNormal="70" workbookViewId="0">
      <pane ySplit="10" topLeftCell="A11" activePane="bottomLeft" state="frozen"/>
      <selection pane="bottomLeft" activeCell="A11" sqref="A11:XFD11"/>
    </sheetView>
  </sheetViews>
  <sheetFormatPr defaultRowHeight="15" x14ac:dyDescent="0.25"/>
  <cols>
    <col min="1" max="1" width="9.140625" customWidth="1"/>
    <col min="3" max="3" width="11.42578125" customWidth="1"/>
    <col min="4" max="4" width="10.140625" customWidth="1"/>
    <col min="6" max="6" width="12.140625" customWidth="1"/>
    <col min="7" max="7" width="15" customWidth="1"/>
    <col min="8" max="8" width="15.5703125" customWidth="1"/>
    <col min="9" max="9" width="15.42578125" customWidth="1"/>
    <col min="10" max="10" width="12.28515625" customWidth="1"/>
    <col min="11" max="12" width="14.42578125" customWidth="1"/>
    <col min="13" max="13" width="12.140625" customWidth="1"/>
    <col min="14" max="15" width="13.5703125" customWidth="1"/>
    <col min="16" max="16" width="12.42578125" customWidth="1"/>
    <col min="17" max="17" width="10.140625" customWidth="1"/>
    <col min="18" max="18" width="15.140625" customWidth="1"/>
    <col min="19" max="19" width="12" customWidth="1"/>
    <col min="20" max="20" width="10.5703125" customWidth="1"/>
    <col min="22" max="22" width="11.140625" customWidth="1"/>
  </cols>
  <sheetData>
    <row r="1" spans="1:22" ht="21" x14ac:dyDescent="0.35">
      <c r="A1" s="41" t="s">
        <v>9</v>
      </c>
      <c r="B1" s="41"/>
      <c r="C1" s="41"/>
      <c r="D1" s="4"/>
      <c r="E1" s="4"/>
      <c r="F1" s="4"/>
      <c r="G1" s="37" t="s">
        <v>15</v>
      </c>
      <c r="H1" s="37"/>
      <c r="I1" s="37"/>
      <c r="J1" s="4"/>
      <c r="K1" s="4"/>
      <c r="L1" s="4"/>
      <c r="M1" s="4"/>
      <c r="N1" s="4"/>
      <c r="O1" s="4"/>
      <c r="P1" s="4"/>
      <c r="Q1" s="4"/>
      <c r="R1" s="4"/>
    </row>
    <row r="2" spans="1:22" ht="18" customHeight="1" x14ac:dyDescent="0.25">
      <c r="A2" s="39" t="s">
        <v>23</v>
      </c>
      <c r="B2" s="39"/>
      <c r="C2" s="39"/>
      <c r="D2" s="1">
        <v>630</v>
      </c>
      <c r="E2" s="4"/>
      <c r="F2" s="4"/>
      <c r="G2" s="14" t="s">
        <v>29</v>
      </c>
      <c r="H2" s="14"/>
      <c r="I2" s="12">
        <v>0.12</v>
      </c>
      <c r="J2" s="4"/>
      <c r="K2" s="39" t="s">
        <v>19</v>
      </c>
      <c r="L2" s="39"/>
      <c r="M2" s="39"/>
      <c r="N2" s="1">
        <v>0.3</v>
      </c>
      <c r="O2" s="1"/>
      <c r="R2" t="s">
        <v>24</v>
      </c>
      <c r="S2" s="7">
        <f>AVERAGE(P11:P131)</f>
        <v>4924.7282846078133</v>
      </c>
      <c r="U2">
        <v>848505.9</v>
      </c>
      <c r="V2" s="8"/>
    </row>
    <row r="3" spans="1:22" x14ac:dyDescent="0.25">
      <c r="A3" s="39" t="s">
        <v>10</v>
      </c>
      <c r="B3" s="39"/>
      <c r="C3" s="39"/>
      <c r="D3" s="1">
        <v>9.81</v>
      </c>
      <c r="E3" s="4"/>
      <c r="F3" s="4"/>
      <c r="G3" s="15" t="s">
        <v>30</v>
      </c>
      <c r="H3" s="15"/>
      <c r="I3" s="5">
        <v>0.08</v>
      </c>
      <c r="J3" s="4"/>
      <c r="K3" s="39" t="s">
        <v>20</v>
      </c>
      <c r="L3" s="39"/>
      <c r="M3" s="39"/>
      <c r="N3" s="35">
        <f>N2*PI()*2</f>
        <v>1.8849555921538759</v>
      </c>
      <c r="O3" s="4"/>
      <c r="P3">
        <v>74.290000000000006</v>
      </c>
      <c r="R3" t="s">
        <v>25</v>
      </c>
      <c r="S3" s="7">
        <f>SUM(P12:P131)</f>
        <v>595892.12243754545</v>
      </c>
      <c r="V3" s="8"/>
    </row>
    <row r="4" spans="1:22" x14ac:dyDescent="0.25">
      <c r="A4" s="39" t="s">
        <v>11</v>
      </c>
      <c r="B4" s="39"/>
      <c r="C4" s="39"/>
      <c r="D4" s="1">
        <v>0.9</v>
      </c>
      <c r="E4" s="4"/>
      <c r="F4" s="4"/>
      <c r="G4" s="16" t="s">
        <v>31</v>
      </c>
      <c r="H4" s="16"/>
      <c r="I4" s="11">
        <v>0.02</v>
      </c>
      <c r="J4" s="4"/>
      <c r="K4" s="39" t="s">
        <v>21</v>
      </c>
      <c r="L4" s="39"/>
      <c r="M4" s="39"/>
      <c r="N4">
        <v>15.663</v>
      </c>
    </row>
    <row r="5" spans="1:22" x14ac:dyDescent="0.25">
      <c r="A5" s="39" t="s">
        <v>13</v>
      </c>
      <c r="B5" s="39"/>
      <c r="C5" s="39"/>
      <c r="D5" s="1">
        <v>2.67</v>
      </c>
      <c r="E5" s="4"/>
      <c r="F5" s="4"/>
      <c r="G5" s="17" t="s">
        <v>32</v>
      </c>
      <c r="H5" s="17"/>
      <c r="I5" s="13">
        <v>0.25</v>
      </c>
      <c r="J5" s="4"/>
      <c r="K5" s="39" t="s">
        <v>22</v>
      </c>
      <c r="L5" s="39"/>
      <c r="M5" s="39"/>
      <c r="N5">
        <f>P3/N4</f>
        <v>4.7430249632892805</v>
      </c>
    </row>
    <row r="6" spans="1:22" x14ac:dyDescent="0.25">
      <c r="A6" s="39" t="s">
        <v>14</v>
      </c>
      <c r="B6" s="39"/>
      <c r="C6" s="39"/>
      <c r="D6" s="1">
        <v>1.2</v>
      </c>
      <c r="E6" s="4"/>
      <c r="F6" s="4"/>
      <c r="G6" s="18" t="s">
        <v>33</v>
      </c>
      <c r="H6" s="18"/>
      <c r="I6" s="10">
        <v>0.02</v>
      </c>
      <c r="J6" s="4"/>
      <c r="K6" s="4"/>
      <c r="L6" s="4"/>
      <c r="M6" s="4"/>
      <c r="N6" s="4"/>
      <c r="O6" s="4"/>
      <c r="P6" s="4"/>
      <c r="Q6" s="4"/>
      <c r="R6" s="4"/>
    </row>
    <row r="7" spans="1:22" x14ac:dyDescent="0.25">
      <c r="A7" s="39"/>
      <c r="B7" s="39"/>
      <c r="C7" s="39"/>
      <c r="D7" s="1"/>
      <c r="E7" s="4"/>
      <c r="F7" s="4"/>
      <c r="G7" s="40" t="s">
        <v>34</v>
      </c>
      <c r="H7" s="40"/>
      <c r="I7" s="6">
        <v>0.04</v>
      </c>
      <c r="J7" s="4"/>
      <c r="K7" s="4"/>
      <c r="L7" s="4"/>
      <c r="M7" s="4"/>
      <c r="N7" s="4"/>
      <c r="O7" s="4"/>
      <c r="P7" s="4"/>
      <c r="Q7" s="4"/>
      <c r="R7" s="4"/>
    </row>
    <row r="8" spans="1:22" x14ac:dyDescent="0.25">
      <c r="A8" s="39"/>
      <c r="B8" s="39"/>
      <c r="C8" s="39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22" x14ac:dyDescent="0.25">
      <c r="A9" s="3"/>
      <c r="B9" s="3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22" ht="30" x14ac:dyDescent="0.25">
      <c r="A10" s="19" t="s">
        <v>0</v>
      </c>
      <c r="B10" s="20" t="s">
        <v>1</v>
      </c>
      <c r="C10" s="38" t="s">
        <v>26</v>
      </c>
      <c r="D10" s="38"/>
      <c r="E10" s="20" t="s">
        <v>16</v>
      </c>
      <c r="F10" s="20" t="s">
        <v>17</v>
      </c>
      <c r="G10" s="19" t="s">
        <v>12</v>
      </c>
      <c r="H10" s="19" t="s">
        <v>2</v>
      </c>
      <c r="I10" s="19" t="s">
        <v>3</v>
      </c>
      <c r="J10" s="19" t="s">
        <v>4</v>
      </c>
      <c r="K10" s="19" t="s">
        <v>5</v>
      </c>
      <c r="L10" s="19" t="s">
        <v>6</v>
      </c>
      <c r="M10" s="20" t="s">
        <v>18</v>
      </c>
      <c r="N10" s="19" t="s">
        <v>7</v>
      </c>
      <c r="O10" s="19" t="s">
        <v>28</v>
      </c>
      <c r="P10" s="19" t="s">
        <v>8</v>
      </c>
      <c r="Q10" s="20" t="s">
        <v>27</v>
      </c>
      <c r="R10" s="20" t="s">
        <v>38</v>
      </c>
      <c r="S10" s="36" t="s">
        <v>37</v>
      </c>
      <c r="T10" s="36"/>
      <c r="U10" s="19" t="s">
        <v>36</v>
      </c>
      <c r="V10" s="19" t="s">
        <v>35</v>
      </c>
    </row>
    <row r="11" spans="1:22" x14ac:dyDescent="0.25">
      <c r="A11" s="21">
        <v>0</v>
      </c>
      <c r="B11" s="21">
        <v>0</v>
      </c>
      <c r="C11" s="21">
        <f>D11*0.44704</f>
        <v>0</v>
      </c>
      <c r="D11" s="21">
        <v>0</v>
      </c>
      <c r="E11" s="21">
        <f>C11*1</f>
        <v>0</v>
      </c>
      <c r="F11" s="21">
        <v>0</v>
      </c>
      <c r="G11" s="22">
        <v>0</v>
      </c>
      <c r="H11" s="23">
        <f>$D$2*9.81*$I$2</f>
        <v>741.63599999999997</v>
      </c>
      <c r="I11" s="23">
        <f>$D$2*9.81*SIN(0)</f>
        <v>0</v>
      </c>
      <c r="J11" s="23">
        <f>0.5*$D$6*$D$5*$D$4*(C11^2)</f>
        <v>0</v>
      </c>
      <c r="K11" s="23">
        <f>$D$2*G11</f>
        <v>0</v>
      </c>
      <c r="L11" s="23">
        <f>H11+I11+J11+K11</f>
        <v>741.63599999999997</v>
      </c>
      <c r="M11" s="24">
        <f>$D$2*G11</f>
        <v>0</v>
      </c>
      <c r="N11" s="24">
        <f>$U$2/120</f>
        <v>7070.8825000000006</v>
      </c>
      <c r="O11" s="24">
        <f>N11/1000</f>
        <v>7.0708825000000006</v>
      </c>
      <c r="P11" s="24">
        <f t="shared" ref="P11:P42" si="0">C11*L11</f>
        <v>0</v>
      </c>
      <c r="Q11" s="24">
        <f>P11/1000</f>
        <v>0</v>
      </c>
      <c r="R11" s="25">
        <f>IF(N11&gt;=7000,(N11/300),(N11/100))</f>
        <v>23.569608333333335</v>
      </c>
      <c r="S11" s="25">
        <f>(C11/1.885)*60*10.028</f>
        <v>0</v>
      </c>
      <c r="T11" s="1">
        <f>(S11*(2*PI()))/60</f>
        <v>0</v>
      </c>
      <c r="U11" s="1">
        <f>L11*$N$2</f>
        <v>222.49079999999998</v>
      </c>
      <c r="V11" s="1">
        <v>0</v>
      </c>
    </row>
    <row r="12" spans="1:22" x14ac:dyDescent="0.25">
      <c r="A12" s="21">
        <v>1</v>
      </c>
      <c r="B12" s="21">
        <v>0</v>
      </c>
      <c r="C12" s="21">
        <f t="shared" ref="C12:C75" si="1">D12*0.44704</f>
        <v>0.89407999999999999</v>
      </c>
      <c r="D12" s="26">
        <v>2</v>
      </c>
      <c r="E12" s="21">
        <f t="shared" ref="E12:E75" si="2">C12*1</f>
        <v>0.89407999999999999</v>
      </c>
      <c r="F12" s="21">
        <f>E12+F11</f>
        <v>0.89407999999999999</v>
      </c>
      <c r="G12" s="22">
        <f>(C12-C11)/1</f>
        <v>0.89407999999999999</v>
      </c>
      <c r="H12" s="23">
        <f t="shared" ref="H12:H25" si="3">$D$2*9.81*$I$2</f>
        <v>741.63599999999997</v>
      </c>
      <c r="I12" s="23">
        <f t="shared" ref="I12:I33" si="4">$D$2*9.81*SIN(0)</f>
        <v>0</v>
      </c>
      <c r="J12" s="23">
        <f t="shared" ref="J12:J75" si="5">0.5*$D$6*$D$5*$D$4*(C12^2)</f>
        <v>1.15254470909952</v>
      </c>
      <c r="K12" s="23">
        <f t="shared" ref="K12:K75" si="6">$D$2*G12</f>
        <v>563.2704</v>
      </c>
      <c r="L12" s="23">
        <f t="shared" ref="L12:L75" si="7">H12+I12+J12+K12</f>
        <v>1306.0589447090995</v>
      </c>
      <c r="M12" s="24">
        <f t="shared" ref="M12:M75" si="8">$D$2*G12</f>
        <v>563.2704</v>
      </c>
      <c r="N12" s="24">
        <f t="shared" ref="N12:N75" si="9">$U$2/120</f>
        <v>7070.8825000000006</v>
      </c>
      <c r="O12" s="24">
        <f t="shared" ref="O12:O75" si="10">N12/1000</f>
        <v>7.0708825000000006</v>
      </c>
      <c r="P12" s="24">
        <f t="shared" si="0"/>
        <v>1167.7211812855116</v>
      </c>
      <c r="Q12" s="24">
        <f t="shared" ref="Q12:Q75" si="11">P12/1000</f>
        <v>1.1677211812855117</v>
      </c>
      <c r="R12" s="25">
        <f t="shared" ref="R12:R75" si="12">IF(N12&gt;=7000,(N12/300),(N12/100))</f>
        <v>23.569608333333335</v>
      </c>
      <c r="S12" s="25">
        <f t="shared" ref="S12:S75" si="13">(C12/1.885)*60*10.028</f>
        <v>285.38464424403185</v>
      </c>
      <c r="T12" s="1">
        <f t="shared" ref="T12:T75" si="14">(S12*(2*PI()))/60</f>
        <v>29.885410060146235</v>
      </c>
      <c r="U12" s="1">
        <f t="shared" ref="U12:U75" si="15">L12*$N$2</f>
        <v>391.81768341272982</v>
      </c>
      <c r="V12" s="24">
        <f>$N$11-P11+V11</f>
        <v>7070.8825000000006</v>
      </c>
    </row>
    <row r="13" spans="1:22" x14ac:dyDescent="0.25">
      <c r="A13" s="21">
        <v>2</v>
      </c>
      <c r="B13" s="21">
        <v>0</v>
      </c>
      <c r="C13" s="21">
        <f t="shared" si="1"/>
        <v>1.78816</v>
      </c>
      <c r="D13" s="26">
        <v>4</v>
      </c>
      <c r="E13" s="21">
        <f t="shared" si="2"/>
        <v>1.78816</v>
      </c>
      <c r="F13" s="21">
        <f t="shared" ref="F13:F76" si="16">E13+F12</f>
        <v>2.6822400000000002</v>
      </c>
      <c r="G13" s="22">
        <f t="shared" ref="G13:G76" si="17">(C13-C12)/1</f>
        <v>0.89407999999999999</v>
      </c>
      <c r="H13" s="23">
        <f t="shared" si="3"/>
        <v>741.63599999999997</v>
      </c>
      <c r="I13" s="23">
        <f t="shared" si="4"/>
        <v>0</v>
      </c>
      <c r="J13" s="23">
        <f t="shared" si="5"/>
        <v>4.61017883639808</v>
      </c>
      <c r="K13" s="23">
        <f t="shared" si="6"/>
        <v>563.2704</v>
      </c>
      <c r="L13" s="23">
        <f t="shared" si="7"/>
        <v>1309.5165788363979</v>
      </c>
      <c r="M13" s="24">
        <f t="shared" si="8"/>
        <v>563.2704</v>
      </c>
      <c r="N13" s="24">
        <f t="shared" si="9"/>
        <v>7070.8825000000006</v>
      </c>
      <c r="O13" s="24">
        <f t="shared" si="10"/>
        <v>7.0708825000000006</v>
      </c>
      <c r="P13" s="24">
        <f t="shared" si="0"/>
        <v>2341.625165612093</v>
      </c>
      <c r="Q13" s="24">
        <f t="shared" si="11"/>
        <v>2.341625165612093</v>
      </c>
      <c r="R13" s="25">
        <f t="shared" si="12"/>
        <v>23.569608333333335</v>
      </c>
      <c r="S13" s="25">
        <f t="shared" si="13"/>
        <v>570.76928848806369</v>
      </c>
      <c r="T13" s="1">
        <f t="shared" si="14"/>
        <v>59.77082012029247</v>
      </c>
      <c r="U13" s="1">
        <f t="shared" si="15"/>
        <v>392.85497365091936</v>
      </c>
      <c r="V13" s="24">
        <f t="shared" ref="V13:V76" si="18">$N$11-P12+V12</f>
        <v>12974.04381871449</v>
      </c>
    </row>
    <row r="14" spans="1:22" x14ac:dyDescent="0.25">
      <c r="A14" s="21">
        <v>3</v>
      </c>
      <c r="B14" s="21">
        <v>0</v>
      </c>
      <c r="C14" s="21">
        <f t="shared" si="1"/>
        <v>2.6822400000000002</v>
      </c>
      <c r="D14" s="26">
        <v>6</v>
      </c>
      <c r="E14" s="21">
        <f t="shared" si="2"/>
        <v>2.6822400000000002</v>
      </c>
      <c r="F14" s="21">
        <f t="shared" si="16"/>
        <v>5.3644800000000004</v>
      </c>
      <c r="G14" s="22">
        <f t="shared" si="17"/>
        <v>0.89408000000000021</v>
      </c>
      <c r="H14" s="23">
        <f t="shared" si="3"/>
        <v>741.63599999999997</v>
      </c>
      <c r="I14" s="23">
        <f t="shared" si="4"/>
        <v>0</v>
      </c>
      <c r="J14" s="23">
        <f t="shared" si="5"/>
        <v>10.372902381895681</v>
      </c>
      <c r="K14" s="23">
        <f t="shared" si="6"/>
        <v>563.27040000000011</v>
      </c>
      <c r="L14" s="23">
        <f t="shared" si="7"/>
        <v>1315.2793023818958</v>
      </c>
      <c r="M14" s="24">
        <f t="shared" si="8"/>
        <v>563.27040000000011</v>
      </c>
      <c r="N14" s="24">
        <f t="shared" si="9"/>
        <v>7070.8825000000006</v>
      </c>
      <c r="O14" s="24">
        <f t="shared" si="10"/>
        <v>7.0708825000000006</v>
      </c>
      <c r="P14" s="24">
        <f t="shared" si="0"/>
        <v>3527.8947560208167</v>
      </c>
      <c r="Q14" s="24">
        <f t="shared" si="11"/>
        <v>3.5278947560208165</v>
      </c>
      <c r="R14" s="25">
        <f t="shared" si="12"/>
        <v>23.569608333333335</v>
      </c>
      <c r="S14" s="25">
        <f t="shared" si="13"/>
        <v>856.15393273209565</v>
      </c>
      <c r="T14" s="1">
        <f t="shared" si="14"/>
        <v>89.656230180438726</v>
      </c>
      <c r="U14" s="1">
        <f t="shared" si="15"/>
        <v>394.58379071456875</v>
      </c>
      <c r="V14" s="24">
        <f t="shared" si="18"/>
        <v>17703.301153102399</v>
      </c>
    </row>
    <row r="15" spans="1:22" x14ac:dyDescent="0.25">
      <c r="A15" s="21">
        <v>4</v>
      </c>
      <c r="B15" s="21">
        <v>0</v>
      </c>
      <c r="C15" s="21">
        <f t="shared" si="1"/>
        <v>3.5763199999999999</v>
      </c>
      <c r="D15" s="26">
        <v>8</v>
      </c>
      <c r="E15" s="21">
        <f t="shared" si="2"/>
        <v>3.5763199999999999</v>
      </c>
      <c r="F15" s="21">
        <f t="shared" si="16"/>
        <v>8.9407999999999994</v>
      </c>
      <c r="G15" s="22">
        <f t="shared" si="17"/>
        <v>0.89407999999999976</v>
      </c>
      <c r="H15" s="23">
        <f t="shared" si="3"/>
        <v>741.63599999999997</v>
      </c>
      <c r="I15" s="23">
        <f t="shared" si="4"/>
        <v>0</v>
      </c>
      <c r="J15" s="23">
        <f t="shared" si="5"/>
        <v>18.44071534559232</v>
      </c>
      <c r="K15" s="23">
        <f t="shared" si="6"/>
        <v>563.27039999999988</v>
      </c>
      <c r="L15" s="23">
        <f t="shared" si="7"/>
        <v>1323.3471153455921</v>
      </c>
      <c r="M15" s="24">
        <f t="shared" si="8"/>
        <v>563.27039999999988</v>
      </c>
      <c r="N15" s="24">
        <f t="shared" si="9"/>
        <v>7070.8825000000006</v>
      </c>
      <c r="O15" s="24">
        <f t="shared" si="10"/>
        <v>7.0708825000000006</v>
      </c>
      <c r="P15" s="24">
        <f t="shared" si="0"/>
        <v>4732.7127555527477</v>
      </c>
      <c r="Q15" s="24">
        <f t="shared" si="11"/>
        <v>4.7327127555527477</v>
      </c>
      <c r="R15" s="25">
        <f t="shared" si="12"/>
        <v>23.569608333333335</v>
      </c>
      <c r="S15" s="25">
        <f t="shared" si="13"/>
        <v>1141.5385769761274</v>
      </c>
      <c r="T15" s="1">
        <f t="shared" si="14"/>
        <v>119.54164024058494</v>
      </c>
      <c r="U15" s="1">
        <f t="shared" si="15"/>
        <v>397.00413460367764</v>
      </c>
      <c r="V15" s="24">
        <f t="shared" si="18"/>
        <v>21246.288897081584</v>
      </c>
    </row>
    <row r="16" spans="1:22" x14ac:dyDescent="0.25">
      <c r="A16" s="21">
        <v>5</v>
      </c>
      <c r="B16" s="21">
        <v>0</v>
      </c>
      <c r="C16" s="21">
        <f t="shared" si="1"/>
        <v>4.4703999999999997</v>
      </c>
      <c r="D16" s="26">
        <v>10</v>
      </c>
      <c r="E16" s="21">
        <f t="shared" si="2"/>
        <v>4.4703999999999997</v>
      </c>
      <c r="F16" s="21">
        <f t="shared" si="16"/>
        <v>13.411199999999999</v>
      </c>
      <c r="G16" s="22">
        <f t="shared" si="17"/>
        <v>0.89407999999999976</v>
      </c>
      <c r="H16" s="23">
        <f t="shared" si="3"/>
        <v>741.63599999999997</v>
      </c>
      <c r="I16" s="23">
        <f t="shared" si="4"/>
        <v>0</v>
      </c>
      <c r="J16" s="23">
        <f t="shared" si="5"/>
        <v>28.813617727487994</v>
      </c>
      <c r="K16" s="23">
        <f t="shared" si="6"/>
        <v>563.27039999999988</v>
      </c>
      <c r="L16" s="23">
        <f t="shared" si="7"/>
        <v>1333.7200177274879</v>
      </c>
      <c r="M16" s="24">
        <f t="shared" si="8"/>
        <v>563.27039999999988</v>
      </c>
      <c r="N16" s="24">
        <f t="shared" si="9"/>
        <v>7070.8825000000006</v>
      </c>
      <c r="O16" s="24">
        <f t="shared" si="10"/>
        <v>7.0708825000000006</v>
      </c>
      <c r="P16" s="24">
        <f t="shared" si="0"/>
        <v>5962.2619672489609</v>
      </c>
      <c r="Q16" s="24">
        <f t="shared" si="11"/>
        <v>5.9622619672489607</v>
      </c>
      <c r="R16" s="25">
        <f t="shared" si="12"/>
        <v>23.569608333333335</v>
      </c>
      <c r="S16" s="25">
        <f t="shared" si="13"/>
        <v>1426.9232212201593</v>
      </c>
      <c r="T16" s="1">
        <f t="shared" si="14"/>
        <v>149.4270503007312</v>
      </c>
      <c r="U16" s="1">
        <f t="shared" si="15"/>
        <v>400.11600531824632</v>
      </c>
      <c r="V16" s="24">
        <f t="shared" si="18"/>
        <v>23584.458641528836</v>
      </c>
    </row>
    <row r="17" spans="1:22" x14ac:dyDescent="0.25">
      <c r="A17" s="21">
        <v>6</v>
      </c>
      <c r="B17" s="21">
        <v>0</v>
      </c>
      <c r="C17" s="21">
        <f t="shared" si="1"/>
        <v>5.3644800000000004</v>
      </c>
      <c r="D17" s="26">
        <v>12</v>
      </c>
      <c r="E17" s="21">
        <f t="shared" si="2"/>
        <v>5.3644800000000004</v>
      </c>
      <c r="F17" s="21">
        <f t="shared" si="16"/>
        <v>18.775680000000001</v>
      </c>
      <c r="G17" s="22">
        <f t="shared" si="17"/>
        <v>0.89408000000000065</v>
      </c>
      <c r="H17" s="23">
        <f t="shared" si="3"/>
        <v>741.63599999999997</v>
      </c>
      <c r="I17" s="23">
        <f t="shared" si="4"/>
        <v>0</v>
      </c>
      <c r="J17" s="23">
        <f t="shared" si="5"/>
        <v>41.491609527582725</v>
      </c>
      <c r="K17" s="23">
        <f t="shared" si="6"/>
        <v>563.27040000000045</v>
      </c>
      <c r="L17" s="23">
        <f t="shared" si="7"/>
        <v>1346.3980095275831</v>
      </c>
      <c r="M17" s="24">
        <f t="shared" si="8"/>
        <v>563.27040000000045</v>
      </c>
      <c r="N17" s="24">
        <f t="shared" si="9"/>
        <v>7070.8825000000006</v>
      </c>
      <c r="O17" s="24">
        <f t="shared" si="10"/>
        <v>7.0708825000000006</v>
      </c>
      <c r="P17" s="24">
        <f t="shared" si="0"/>
        <v>7222.7251941505292</v>
      </c>
      <c r="Q17" s="24">
        <f t="shared" si="11"/>
        <v>7.222725194150529</v>
      </c>
      <c r="R17" s="25">
        <f t="shared" si="12"/>
        <v>23.569608333333335</v>
      </c>
      <c r="S17" s="25">
        <f t="shared" si="13"/>
        <v>1712.3078654641913</v>
      </c>
      <c r="T17" s="1">
        <f t="shared" si="14"/>
        <v>179.31246036087745</v>
      </c>
      <c r="U17" s="1">
        <f t="shared" si="15"/>
        <v>403.91940285827491</v>
      </c>
      <c r="V17" s="24">
        <f t="shared" si="18"/>
        <v>24693.079174279876</v>
      </c>
    </row>
    <row r="18" spans="1:22" x14ac:dyDescent="0.25">
      <c r="A18" s="21">
        <v>7</v>
      </c>
      <c r="B18" s="21">
        <v>0</v>
      </c>
      <c r="C18" s="21">
        <f t="shared" si="1"/>
        <v>6.2585600000000001</v>
      </c>
      <c r="D18" s="26">
        <v>14</v>
      </c>
      <c r="E18" s="21">
        <f t="shared" si="2"/>
        <v>6.2585600000000001</v>
      </c>
      <c r="F18" s="21">
        <f t="shared" si="16"/>
        <v>25.03424</v>
      </c>
      <c r="G18" s="22">
        <f t="shared" si="17"/>
        <v>0.89407999999999976</v>
      </c>
      <c r="H18" s="23">
        <f t="shared" si="3"/>
        <v>741.63599999999997</v>
      </c>
      <c r="I18" s="23">
        <f t="shared" si="4"/>
        <v>0</v>
      </c>
      <c r="J18" s="23">
        <f t="shared" si="5"/>
        <v>56.47469074587648</v>
      </c>
      <c r="K18" s="23">
        <f t="shared" si="6"/>
        <v>563.27039999999988</v>
      </c>
      <c r="L18" s="23">
        <f t="shared" si="7"/>
        <v>1361.3810907458765</v>
      </c>
      <c r="M18" s="24">
        <f t="shared" si="8"/>
        <v>563.27039999999988</v>
      </c>
      <c r="N18" s="24">
        <f t="shared" si="9"/>
        <v>7070.8825000000006</v>
      </c>
      <c r="O18" s="24">
        <f t="shared" si="10"/>
        <v>7.0708825000000006</v>
      </c>
      <c r="P18" s="24">
        <f t="shared" si="0"/>
        <v>8520.2852392985133</v>
      </c>
      <c r="Q18" s="24">
        <f t="shared" si="11"/>
        <v>8.5202852392985129</v>
      </c>
      <c r="R18" s="25">
        <f t="shared" si="12"/>
        <v>23.569608333333335</v>
      </c>
      <c r="S18" s="25">
        <f t="shared" si="13"/>
        <v>1997.692509708223</v>
      </c>
      <c r="T18" s="1">
        <f t="shared" si="14"/>
        <v>209.19787042102368</v>
      </c>
      <c r="U18" s="1">
        <f t="shared" si="15"/>
        <v>408.41432722376294</v>
      </c>
      <c r="V18" s="24">
        <f t="shared" si="18"/>
        <v>24541.236480129348</v>
      </c>
    </row>
    <row r="19" spans="1:22" x14ac:dyDescent="0.25">
      <c r="A19" s="21">
        <v>8</v>
      </c>
      <c r="B19" s="21">
        <v>0</v>
      </c>
      <c r="C19" s="21">
        <f t="shared" si="1"/>
        <v>7.1526399999999999</v>
      </c>
      <c r="D19" s="26">
        <v>16</v>
      </c>
      <c r="E19" s="21">
        <f t="shared" si="2"/>
        <v>7.1526399999999999</v>
      </c>
      <c r="F19" s="21">
        <f t="shared" si="16"/>
        <v>32.186880000000002</v>
      </c>
      <c r="G19" s="22">
        <f t="shared" si="17"/>
        <v>0.89407999999999976</v>
      </c>
      <c r="H19" s="23">
        <f t="shared" si="3"/>
        <v>741.63599999999997</v>
      </c>
      <c r="I19" s="23">
        <f t="shared" si="4"/>
        <v>0</v>
      </c>
      <c r="J19" s="23">
        <f t="shared" si="5"/>
        <v>73.76286138236928</v>
      </c>
      <c r="K19" s="23">
        <f t="shared" si="6"/>
        <v>563.27039999999988</v>
      </c>
      <c r="L19" s="23">
        <f t="shared" si="7"/>
        <v>1378.6692613823691</v>
      </c>
      <c r="M19" s="24">
        <f t="shared" si="8"/>
        <v>563.27039999999988</v>
      </c>
      <c r="N19" s="24">
        <f t="shared" si="9"/>
        <v>7070.8825000000006</v>
      </c>
      <c r="O19" s="24">
        <f t="shared" si="10"/>
        <v>7.0708825000000006</v>
      </c>
      <c r="P19" s="24">
        <f t="shared" si="0"/>
        <v>9861.1249057339883</v>
      </c>
      <c r="Q19" s="24">
        <f t="shared" si="11"/>
        <v>9.8611249057339876</v>
      </c>
      <c r="R19" s="25">
        <f t="shared" si="12"/>
        <v>23.569608333333335</v>
      </c>
      <c r="S19" s="25">
        <f t="shared" si="13"/>
        <v>2283.0771539522548</v>
      </c>
      <c r="T19" s="1">
        <f t="shared" si="14"/>
        <v>239.08328048116988</v>
      </c>
      <c r="U19" s="1">
        <f t="shared" si="15"/>
        <v>413.6007784147107</v>
      </c>
      <c r="V19" s="24">
        <f t="shared" si="18"/>
        <v>23091.833740830836</v>
      </c>
    </row>
    <row r="20" spans="1:22" x14ac:dyDescent="0.25">
      <c r="A20" s="21">
        <v>9</v>
      </c>
      <c r="B20" s="21">
        <v>0</v>
      </c>
      <c r="C20" s="21">
        <f t="shared" si="1"/>
        <v>8.0467200000000005</v>
      </c>
      <c r="D20" s="26">
        <v>18</v>
      </c>
      <c r="E20" s="21">
        <f t="shared" si="2"/>
        <v>8.0467200000000005</v>
      </c>
      <c r="F20" s="21">
        <f t="shared" si="16"/>
        <v>40.233600000000003</v>
      </c>
      <c r="G20" s="22">
        <f t="shared" si="17"/>
        <v>0.89408000000000065</v>
      </c>
      <c r="H20" s="23">
        <f t="shared" si="3"/>
        <v>741.63599999999997</v>
      </c>
      <c r="I20" s="23">
        <f t="shared" si="4"/>
        <v>0</v>
      </c>
      <c r="J20" s="23">
        <f t="shared" si="5"/>
        <v>93.35612143706112</v>
      </c>
      <c r="K20" s="23">
        <f t="shared" si="6"/>
        <v>563.27040000000045</v>
      </c>
      <c r="L20" s="23">
        <f t="shared" si="7"/>
        <v>1398.2625214370614</v>
      </c>
      <c r="M20" s="24">
        <f t="shared" si="8"/>
        <v>563.27040000000045</v>
      </c>
      <c r="N20" s="24">
        <f t="shared" si="9"/>
        <v>7070.8825000000006</v>
      </c>
      <c r="O20" s="24">
        <f t="shared" si="10"/>
        <v>7.0708825000000006</v>
      </c>
      <c r="P20" s="24">
        <f t="shared" si="0"/>
        <v>11251.426996498032</v>
      </c>
      <c r="Q20" s="24">
        <f t="shared" si="11"/>
        <v>11.251426996498033</v>
      </c>
      <c r="R20" s="25">
        <f t="shared" si="12"/>
        <v>23.569608333333335</v>
      </c>
      <c r="S20" s="25">
        <f t="shared" si="13"/>
        <v>2568.4617981962865</v>
      </c>
      <c r="T20" s="1">
        <f t="shared" si="14"/>
        <v>268.96869054131611</v>
      </c>
      <c r="U20" s="1">
        <f t="shared" si="15"/>
        <v>419.47875643111843</v>
      </c>
      <c r="V20" s="24">
        <f t="shared" si="18"/>
        <v>20301.591335096848</v>
      </c>
    </row>
    <row r="21" spans="1:22" x14ac:dyDescent="0.25">
      <c r="A21" s="21">
        <v>10</v>
      </c>
      <c r="B21" s="21">
        <v>0</v>
      </c>
      <c r="C21" s="21">
        <f t="shared" si="1"/>
        <v>8.9407999999999994</v>
      </c>
      <c r="D21" s="26">
        <v>20</v>
      </c>
      <c r="E21" s="21">
        <f t="shared" si="2"/>
        <v>8.9407999999999994</v>
      </c>
      <c r="F21" s="21">
        <f t="shared" si="16"/>
        <v>49.174400000000006</v>
      </c>
      <c r="G21" s="22">
        <f t="shared" si="17"/>
        <v>0.89407999999999888</v>
      </c>
      <c r="H21" s="23">
        <f t="shared" si="3"/>
        <v>741.63599999999997</v>
      </c>
      <c r="I21" s="23">
        <f t="shared" si="4"/>
        <v>0</v>
      </c>
      <c r="J21" s="23">
        <f t="shared" si="5"/>
        <v>115.25447090995198</v>
      </c>
      <c r="K21" s="23">
        <f t="shared" si="6"/>
        <v>563.27039999999931</v>
      </c>
      <c r="L21" s="23">
        <f t="shared" si="7"/>
        <v>1420.1608709099514</v>
      </c>
      <c r="M21" s="24">
        <f t="shared" si="8"/>
        <v>563.27039999999931</v>
      </c>
      <c r="N21" s="24">
        <f t="shared" si="9"/>
        <v>7070.8825000000006</v>
      </c>
      <c r="O21" s="24">
        <f t="shared" si="10"/>
        <v>7.0708825000000006</v>
      </c>
      <c r="P21" s="24">
        <f t="shared" si="0"/>
        <v>12697.374314631694</v>
      </c>
      <c r="Q21" s="24">
        <f t="shared" si="11"/>
        <v>12.697374314631693</v>
      </c>
      <c r="R21" s="25">
        <f t="shared" si="12"/>
        <v>23.569608333333335</v>
      </c>
      <c r="S21" s="25">
        <f t="shared" si="13"/>
        <v>2853.8464424403187</v>
      </c>
      <c r="T21" s="1">
        <f t="shared" si="14"/>
        <v>298.85410060146239</v>
      </c>
      <c r="U21" s="1">
        <f t="shared" si="15"/>
        <v>426.04826127298543</v>
      </c>
      <c r="V21" s="24">
        <f t="shared" si="18"/>
        <v>16121.046838598817</v>
      </c>
    </row>
    <row r="22" spans="1:22" x14ac:dyDescent="0.25">
      <c r="A22" s="21">
        <v>11</v>
      </c>
      <c r="B22" s="21">
        <v>0</v>
      </c>
      <c r="C22" s="21">
        <f t="shared" si="1"/>
        <v>10.728960000000001</v>
      </c>
      <c r="D22" s="26">
        <v>24</v>
      </c>
      <c r="E22" s="21">
        <f t="shared" si="2"/>
        <v>10.728960000000001</v>
      </c>
      <c r="F22" s="21">
        <f t="shared" si="16"/>
        <v>59.903360000000006</v>
      </c>
      <c r="G22" s="22">
        <f t="shared" si="17"/>
        <v>1.7881600000000013</v>
      </c>
      <c r="H22" s="23">
        <f t="shared" si="3"/>
        <v>741.63599999999997</v>
      </c>
      <c r="I22" s="23">
        <f t="shared" si="4"/>
        <v>0</v>
      </c>
      <c r="J22" s="23">
        <f t="shared" si="5"/>
        <v>165.9664381103309</v>
      </c>
      <c r="K22" s="23">
        <f t="shared" si="6"/>
        <v>1126.5408000000009</v>
      </c>
      <c r="L22" s="23">
        <f t="shared" si="7"/>
        <v>2034.1432381103318</v>
      </c>
      <c r="M22" s="24">
        <f t="shared" si="8"/>
        <v>1126.5408000000009</v>
      </c>
      <c r="N22" s="24">
        <f t="shared" si="9"/>
        <v>7070.8825000000006</v>
      </c>
      <c r="O22" s="24">
        <f t="shared" si="10"/>
        <v>7.0708825000000006</v>
      </c>
      <c r="P22" s="24">
        <f t="shared" si="0"/>
        <v>21824.241435956228</v>
      </c>
      <c r="Q22" s="24">
        <f t="shared" si="11"/>
        <v>21.824241435956228</v>
      </c>
      <c r="R22" s="25">
        <f t="shared" si="12"/>
        <v>23.569608333333335</v>
      </c>
      <c r="S22" s="25">
        <f t="shared" si="13"/>
        <v>3424.6157309283826</v>
      </c>
      <c r="T22" s="1">
        <f t="shared" si="14"/>
        <v>358.6249207217549</v>
      </c>
      <c r="U22" s="1">
        <f t="shared" si="15"/>
        <v>610.24297143309957</v>
      </c>
      <c r="V22" s="24">
        <f t="shared" si="18"/>
        <v>10494.555023967125</v>
      </c>
    </row>
    <row r="23" spans="1:22" x14ac:dyDescent="0.25">
      <c r="A23" s="21">
        <v>12</v>
      </c>
      <c r="B23" s="21">
        <v>0</v>
      </c>
      <c r="C23" s="21">
        <f t="shared" si="1"/>
        <v>12.51712</v>
      </c>
      <c r="D23" s="26">
        <v>28</v>
      </c>
      <c r="E23" s="21">
        <f t="shared" si="2"/>
        <v>12.51712</v>
      </c>
      <c r="F23" s="21">
        <f t="shared" si="16"/>
        <v>72.420480000000012</v>
      </c>
      <c r="G23" s="22">
        <f t="shared" si="17"/>
        <v>1.7881599999999995</v>
      </c>
      <c r="H23" s="23">
        <f t="shared" si="3"/>
        <v>741.63599999999997</v>
      </c>
      <c r="I23" s="23">
        <f t="shared" si="4"/>
        <v>0</v>
      </c>
      <c r="J23" s="23">
        <f t="shared" si="5"/>
        <v>225.89876298350592</v>
      </c>
      <c r="K23" s="23">
        <f t="shared" si="6"/>
        <v>1126.5407999999998</v>
      </c>
      <c r="L23" s="23">
        <f t="shared" si="7"/>
        <v>2094.0755629835057</v>
      </c>
      <c r="M23" s="24">
        <f t="shared" si="8"/>
        <v>1126.5407999999998</v>
      </c>
      <c r="N23" s="24">
        <f t="shared" si="9"/>
        <v>7070.8825000000006</v>
      </c>
      <c r="O23" s="24">
        <f t="shared" si="10"/>
        <v>7.0708825000000006</v>
      </c>
      <c r="P23" s="24">
        <f t="shared" si="0"/>
        <v>26211.7951109321</v>
      </c>
      <c r="Q23" s="24">
        <f t="shared" si="11"/>
        <v>26.211795110932101</v>
      </c>
      <c r="R23" s="25">
        <f t="shared" si="12"/>
        <v>23.569608333333335</v>
      </c>
      <c r="S23" s="25">
        <f t="shared" si="13"/>
        <v>3995.3850194164461</v>
      </c>
      <c r="T23" s="1">
        <f t="shared" si="14"/>
        <v>418.39574084204736</v>
      </c>
      <c r="U23" s="1">
        <f t="shared" si="15"/>
        <v>628.2226688950517</v>
      </c>
      <c r="V23" s="24">
        <f t="shared" si="18"/>
        <v>-4258.8039119891037</v>
      </c>
    </row>
    <row r="24" spans="1:22" x14ac:dyDescent="0.25">
      <c r="A24" s="21">
        <v>13</v>
      </c>
      <c r="B24" s="21">
        <v>0</v>
      </c>
      <c r="C24" s="21">
        <f t="shared" si="1"/>
        <v>13.411199999999999</v>
      </c>
      <c r="D24" s="26">
        <v>30</v>
      </c>
      <c r="E24" s="21">
        <f t="shared" si="2"/>
        <v>13.411199999999999</v>
      </c>
      <c r="F24" s="21">
        <f t="shared" si="16"/>
        <v>85.831680000000006</v>
      </c>
      <c r="G24" s="22">
        <f t="shared" si="17"/>
        <v>0.89407999999999888</v>
      </c>
      <c r="H24" s="23">
        <f t="shared" si="3"/>
        <v>741.63599999999997</v>
      </c>
      <c r="I24" s="23">
        <f t="shared" si="4"/>
        <v>0</v>
      </c>
      <c r="J24" s="23">
        <f t="shared" si="5"/>
        <v>259.32255954739196</v>
      </c>
      <c r="K24" s="23">
        <f t="shared" si="6"/>
        <v>563.27039999999931</v>
      </c>
      <c r="L24" s="23">
        <f t="shared" si="7"/>
        <v>1564.2289595473912</v>
      </c>
      <c r="M24" s="24">
        <f t="shared" si="8"/>
        <v>563.27039999999931</v>
      </c>
      <c r="N24" s="24">
        <f t="shared" si="9"/>
        <v>7070.8825000000006</v>
      </c>
      <c r="O24" s="24">
        <f t="shared" si="10"/>
        <v>7.0708825000000006</v>
      </c>
      <c r="P24" s="24">
        <f t="shared" si="0"/>
        <v>20978.187422281972</v>
      </c>
      <c r="Q24" s="24">
        <f t="shared" si="11"/>
        <v>20.978187422281973</v>
      </c>
      <c r="R24" s="25">
        <f t="shared" si="12"/>
        <v>23.569608333333335</v>
      </c>
      <c r="S24" s="25">
        <f t="shared" si="13"/>
        <v>4280.7696636604778</v>
      </c>
      <c r="T24" s="1">
        <f t="shared" si="14"/>
        <v>448.28115090219359</v>
      </c>
      <c r="U24" s="1">
        <f t="shared" si="15"/>
        <v>469.26868786421733</v>
      </c>
      <c r="V24" s="24">
        <f t="shared" si="18"/>
        <v>-23399.716522921204</v>
      </c>
    </row>
    <row r="25" spans="1:22" x14ac:dyDescent="0.25">
      <c r="A25" s="21">
        <v>14</v>
      </c>
      <c r="B25" s="21">
        <v>0</v>
      </c>
      <c r="C25" s="21">
        <f t="shared" si="1"/>
        <v>13.411199999999999</v>
      </c>
      <c r="D25" s="26">
        <v>30</v>
      </c>
      <c r="E25" s="21">
        <f t="shared" si="2"/>
        <v>13.411199999999999</v>
      </c>
      <c r="F25" s="21">
        <f t="shared" si="16"/>
        <v>99.24288</v>
      </c>
      <c r="G25" s="22">
        <f t="shared" si="17"/>
        <v>0</v>
      </c>
      <c r="H25" s="23">
        <f t="shared" si="3"/>
        <v>741.63599999999997</v>
      </c>
      <c r="I25" s="23">
        <f t="shared" si="4"/>
        <v>0</v>
      </c>
      <c r="J25" s="23">
        <f t="shared" si="5"/>
        <v>259.32255954739196</v>
      </c>
      <c r="K25" s="23">
        <f t="shared" si="6"/>
        <v>0</v>
      </c>
      <c r="L25" s="23">
        <f t="shared" si="7"/>
        <v>1000.9585595473919</v>
      </c>
      <c r="M25" s="24">
        <f t="shared" si="8"/>
        <v>0</v>
      </c>
      <c r="N25" s="24">
        <f t="shared" si="9"/>
        <v>7070.8825000000006</v>
      </c>
      <c r="O25" s="24">
        <f t="shared" si="10"/>
        <v>7.0708825000000006</v>
      </c>
      <c r="P25" s="24">
        <f t="shared" si="0"/>
        <v>13424.055433801981</v>
      </c>
      <c r="Q25" s="24">
        <f t="shared" si="11"/>
        <v>13.42405543380198</v>
      </c>
      <c r="R25" s="25">
        <f t="shared" si="12"/>
        <v>23.569608333333335</v>
      </c>
      <c r="S25" s="25">
        <f t="shared" si="13"/>
        <v>4280.7696636604778</v>
      </c>
      <c r="T25" s="1">
        <f t="shared" si="14"/>
        <v>448.28115090219359</v>
      </c>
      <c r="U25" s="1">
        <f t="shared" si="15"/>
        <v>300.28756786421758</v>
      </c>
      <c r="V25" s="24">
        <f t="shared" si="18"/>
        <v>-37307.02144520318</v>
      </c>
    </row>
    <row r="26" spans="1:22" x14ac:dyDescent="0.25">
      <c r="A26" s="21">
        <v>15</v>
      </c>
      <c r="B26" s="21">
        <v>2</v>
      </c>
      <c r="C26" s="21">
        <f t="shared" si="1"/>
        <v>12.51712</v>
      </c>
      <c r="D26" s="26">
        <v>28</v>
      </c>
      <c r="E26" s="21">
        <f t="shared" si="2"/>
        <v>12.51712</v>
      </c>
      <c r="F26" s="21">
        <f t="shared" si="16"/>
        <v>111.76</v>
      </c>
      <c r="G26" s="22">
        <f t="shared" si="17"/>
        <v>-0.89407999999999888</v>
      </c>
      <c r="H26" s="27">
        <f>$D$2*9.81*$I$3</f>
        <v>494.42400000000004</v>
      </c>
      <c r="I26" s="27">
        <f t="shared" si="4"/>
        <v>0</v>
      </c>
      <c r="J26" s="27">
        <f t="shared" si="5"/>
        <v>225.89876298350592</v>
      </c>
      <c r="K26" s="27">
        <f t="shared" si="6"/>
        <v>-563.27039999999931</v>
      </c>
      <c r="L26" s="27">
        <f t="shared" si="7"/>
        <v>157.05236298350667</v>
      </c>
      <c r="M26" s="24">
        <f t="shared" si="8"/>
        <v>-563.27039999999931</v>
      </c>
      <c r="N26" s="24">
        <f t="shared" si="9"/>
        <v>7070.8825000000006</v>
      </c>
      <c r="O26" s="24">
        <f t="shared" si="10"/>
        <v>7.0708825000000006</v>
      </c>
      <c r="P26" s="24">
        <f t="shared" si="0"/>
        <v>1965.843273748111</v>
      </c>
      <c r="Q26" s="24">
        <f t="shared" si="11"/>
        <v>1.9658432737481109</v>
      </c>
      <c r="R26" s="25">
        <f t="shared" si="12"/>
        <v>23.569608333333335</v>
      </c>
      <c r="S26" s="25">
        <f t="shared" si="13"/>
        <v>3995.3850194164461</v>
      </c>
      <c r="T26" s="1">
        <f t="shared" si="14"/>
        <v>418.39574084204736</v>
      </c>
      <c r="U26" s="1">
        <f t="shared" si="15"/>
        <v>47.115708895052002</v>
      </c>
      <c r="V26" s="24">
        <f t="shared" si="18"/>
        <v>-43660.194379005159</v>
      </c>
    </row>
    <row r="27" spans="1:22" x14ac:dyDescent="0.25">
      <c r="A27" s="21">
        <v>16</v>
      </c>
      <c r="B27" s="21">
        <v>6</v>
      </c>
      <c r="C27" s="21">
        <f t="shared" si="1"/>
        <v>11.62304</v>
      </c>
      <c r="D27" s="26">
        <v>26</v>
      </c>
      <c r="E27" s="21">
        <f t="shared" si="2"/>
        <v>11.62304</v>
      </c>
      <c r="F27" s="21">
        <f t="shared" si="16"/>
        <v>123.38304000000001</v>
      </c>
      <c r="G27" s="22">
        <f t="shared" si="17"/>
        <v>-0.89408000000000065</v>
      </c>
      <c r="H27" s="27">
        <f t="shared" ref="H27:H35" si="19">$D$2*9.81*$I$3</f>
        <v>494.42400000000004</v>
      </c>
      <c r="I27" s="27">
        <f t="shared" si="4"/>
        <v>0</v>
      </c>
      <c r="J27" s="27">
        <f t="shared" si="5"/>
        <v>194.78005583781885</v>
      </c>
      <c r="K27" s="27">
        <f t="shared" si="6"/>
        <v>-563.27040000000045</v>
      </c>
      <c r="L27" s="27">
        <f t="shared" si="7"/>
        <v>125.93365583781849</v>
      </c>
      <c r="M27" s="24">
        <f t="shared" si="8"/>
        <v>-563.27040000000045</v>
      </c>
      <c r="N27" s="24">
        <f t="shared" si="9"/>
        <v>7070.8825000000006</v>
      </c>
      <c r="O27" s="24">
        <f t="shared" si="10"/>
        <v>7.0708825000000006</v>
      </c>
      <c r="P27" s="24">
        <f t="shared" si="0"/>
        <v>1463.7319191491979</v>
      </c>
      <c r="Q27" s="24">
        <f t="shared" si="11"/>
        <v>1.463731919149198</v>
      </c>
      <c r="R27" s="25">
        <f t="shared" si="12"/>
        <v>23.569608333333335</v>
      </c>
      <c r="S27" s="25">
        <f t="shared" si="13"/>
        <v>3710.0003751724139</v>
      </c>
      <c r="T27" s="1">
        <f t="shared" si="14"/>
        <v>388.51033078190102</v>
      </c>
      <c r="U27" s="1">
        <f t="shared" si="15"/>
        <v>37.780096751345546</v>
      </c>
      <c r="V27" s="24">
        <f t="shared" si="18"/>
        <v>-38555.155152753272</v>
      </c>
    </row>
    <row r="28" spans="1:22" x14ac:dyDescent="0.25">
      <c r="A28" s="21">
        <v>17</v>
      </c>
      <c r="B28" s="21">
        <v>10</v>
      </c>
      <c r="C28" s="21">
        <f t="shared" si="1"/>
        <v>12.51712</v>
      </c>
      <c r="D28" s="26">
        <v>28</v>
      </c>
      <c r="E28" s="21">
        <f t="shared" si="2"/>
        <v>12.51712</v>
      </c>
      <c r="F28" s="21">
        <f t="shared" si="16"/>
        <v>135.90016</v>
      </c>
      <c r="G28" s="22">
        <f t="shared" si="17"/>
        <v>0.89408000000000065</v>
      </c>
      <c r="H28" s="27">
        <f t="shared" si="19"/>
        <v>494.42400000000004</v>
      </c>
      <c r="I28" s="27">
        <f t="shared" si="4"/>
        <v>0</v>
      </c>
      <c r="J28" s="27">
        <f t="shared" si="5"/>
        <v>225.89876298350592</v>
      </c>
      <c r="K28" s="27">
        <f t="shared" si="6"/>
        <v>563.27040000000045</v>
      </c>
      <c r="L28" s="27">
        <f t="shared" si="7"/>
        <v>1283.5931629835063</v>
      </c>
      <c r="M28" s="24">
        <f t="shared" si="8"/>
        <v>563.27040000000045</v>
      </c>
      <c r="N28" s="24">
        <f t="shared" si="9"/>
        <v>7070.8825000000006</v>
      </c>
      <c r="O28" s="24">
        <f t="shared" si="10"/>
        <v>7.0708825000000006</v>
      </c>
      <c r="P28" s="24">
        <f t="shared" si="0"/>
        <v>16066.889652244106</v>
      </c>
      <c r="Q28" s="24">
        <f t="shared" si="11"/>
        <v>16.066889652244107</v>
      </c>
      <c r="R28" s="25">
        <f t="shared" si="12"/>
        <v>23.569608333333335</v>
      </c>
      <c r="S28" s="25">
        <f t="shared" si="13"/>
        <v>3995.3850194164461</v>
      </c>
      <c r="T28" s="1">
        <f t="shared" si="14"/>
        <v>418.39574084204736</v>
      </c>
      <c r="U28" s="1">
        <f t="shared" si="15"/>
        <v>385.07794889505186</v>
      </c>
      <c r="V28" s="24">
        <f t="shared" si="18"/>
        <v>-32948.004571902471</v>
      </c>
    </row>
    <row r="29" spans="1:22" x14ac:dyDescent="0.25">
      <c r="A29" s="21">
        <v>18</v>
      </c>
      <c r="B29" s="21">
        <v>12</v>
      </c>
      <c r="C29" s="21">
        <f t="shared" si="1"/>
        <v>11.62304</v>
      </c>
      <c r="D29" s="26">
        <v>26</v>
      </c>
      <c r="E29" s="21">
        <f t="shared" si="2"/>
        <v>11.62304</v>
      </c>
      <c r="F29" s="21">
        <f t="shared" si="16"/>
        <v>147.5232</v>
      </c>
      <c r="G29" s="22">
        <f t="shared" si="17"/>
        <v>-0.89408000000000065</v>
      </c>
      <c r="H29" s="27">
        <f t="shared" si="19"/>
        <v>494.42400000000004</v>
      </c>
      <c r="I29" s="27">
        <f t="shared" si="4"/>
        <v>0</v>
      </c>
      <c r="J29" s="27">
        <f t="shared" si="5"/>
        <v>194.78005583781885</v>
      </c>
      <c r="K29" s="27">
        <f t="shared" si="6"/>
        <v>-563.27040000000045</v>
      </c>
      <c r="L29" s="27">
        <f t="shared" si="7"/>
        <v>125.93365583781849</v>
      </c>
      <c r="M29" s="24">
        <f t="shared" si="8"/>
        <v>-563.27040000000045</v>
      </c>
      <c r="N29" s="24">
        <f t="shared" si="9"/>
        <v>7070.8825000000006</v>
      </c>
      <c r="O29" s="24">
        <f t="shared" si="10"/>
        <v>7.0708825000000006</v>
      </c>
      <c r="P29" s="24">
        <f t="shared" si="0"/>
        <v>1463.7319191491979</v>
      </c>
      <c r="Q29" s="24">
        <f t="shared" si="11"/>
        <v>1.463731919149198</v>
      </c>
      <c r="R29" s="25">
        <f t="shared" si="12"/>
        <v>23.569608333333335</v>
      </c>
      <c r="S29" s="25">
        <f t="shared" si="13"/>
        <v>3710.0003751724139</v>
      </c>
      <c r="T29" s="1">
        <f t="shared" si="14"/>
        <v>388.51033078190102</v>
      </c>
      <c r="U29" s="1">
        <f t="shared" si="15"/>
        <v>37.780096751345546</v>
      </c>
      <c r="V29" s="24">
        <f t="shared" si="18"/>
        <v>-41944.011724146578</v>
      </c>
    </row>
    <row r="30" spans="1:22" x14ac:dyDescent="0.25">
      <c r="A30" s="21">
        <v>19</v>
      </c>
      <c r="B30" s="21">
        <v>15</v>
      </c>
      <c r="C30" s="21">
        <f t="shared" si="1"/>
        <v>10.728960000000001</v>
      </c>
      <c r="D30" s="26">
        <v>24</v>
      </c>
      <c r="E30" s="21">
        <f t="shared" si="2"/>
        <v>10.728960000000001</v>
      </c>
      <c r="F30" s="21">
        <f t="shared" si="16"/>
        <v>158.25216</v>
      </c>
      <c r="G30" s="22">
        <f t="shared" si="17"/>
        <v>-0.89407999999999888</v>
      </c>
      <c r="H30" s="27">
        <f t="shared" si="19"/>
        <v>494.42400000000004</v>
      </c>
      <c r="I30" s="27">
        <f t="shared" si="4"/>
        <v>0</v>
      </c>
      <c r="J30" s="27">
        <f t="shared" si="5"/>
        <v>165.9664381103309</v>
      </c>
      <c r="K30" s="27">
        <f t="shared" si="6"/>
        <v>-563.27039999999931</v>
      </c>
      <c r="L30" s="27">
        <f t="shared" si="7"/>
        <v>97.12003811033162</v>
      </c>
      <c r="M30" s="24">
        <f t="shared" si="8"/>
        <v>-563.27039999999931</v>
      </c>
      <c r="N30" s="24">
        <f t="shared" si="9"/>
        <v>7070.8825000000006</v>
      </c>
      <c r="O30" s="24">
        <f t="shared" si="10"/>
        <v>7.0708825000000006</v>
      </c>
      <c r="P30" s="24">
        <f t="shared" si="0"/>
        <v>1041.9970040842236</v>
      </c>
      <c r="Q30" s="24">
        <f t="shared" si="11"/>
        <v>1.0419970040842237</v>
      </c>
      <c r="R30" s="25">
        <f t="shared" si="12"/>
        <v>23.569608333333335</v>
      </c>
      <c r="S30" s="25">
        <f t="shared" si="13"/>
        <v>3424.6157309283826</v>
      </c>
      <c r="T30" s="1">
        <f t="shared" si="14"/>
        <v>358.6249207217549</v>
      </c>
      <c r="U30" s="1">
        <f t="shared" si="15"/>
        <v>29.136011433099483</v>
      </c>
      <c r="V30" s="24">
        <f t="shared" si="18"/>
        <v>-36336.861143295777</v>
      </c>
    </row>
    <row r="31" spans="1:22" x14ac:dyDescent="0.25">
      <c r="A31" s="21">
        <v>20</v>
      </c>
      <c r="B31" s="21">
        <v>15</v>
      </c>
      <c r="C31" s="21">
        <f t="shared" si="1"/>
        <v>10.728960000000001</v>
      </c>
      <c r="D31" s="26">
        <v>24</v>
      </c>
      <c r="E31" s="21">
        <f t="shared" si="2"/>
        <v>10.728960000000001</v>
      </c>
      <c r="F31" s="21">
        <f t="shared" si="16"/>
        <v>168.98112</v>
      </c>
      <c r="G31" s="22">
        <f t="shared" si="17"/>
        <v>0</v>
      </c>
      <c r="H31" s="27">
        <f t="shared" si="19"/>
        <v>494.42400000000004</v>
      </c>
      <c r="I31" s="27">
        <f t="shared" si="4"/>
        <v>0</v>
      </c>
      <c r="J31" s="27">
        <f t="shared" si="5"/>
        <v>165.9664381103309</v>
      </c>
      <c r="K31" s="27">
        <f t="shared" si="6"/>
        <v>0</v>
      </c>
      <c r="L31" s="27">
        <f t="shared" si="7"/>
        <v>660.39043811033093</v>
      </c>
      <c r="M31" s="24">
        <f t="shared" si="8"/>
        <v>0</v>
      </c>
      <c r="N31" s="24">
        <f t="shared" si="9"/>
        <v>7070.8825000000006</v>
      </c>
      <c r="O31" s="24">
        <f t="shared" si="10"/>
        <v>7.0708825000000006</v>
      </c>
      <c r="P31" s="24">
        <f t="shared" si="0"/>
        <v>7085.3025948682171</v>
      </c>
      <c r="Q31" s="24">
        <f t="shared" si="11"/>
        <v>7.0853025948682173</v>
      </c>
      <c r="R31" s="25">
        <f t="shared" si="12"/>
        <v>23.569608333333335</v>
      </c>
      <c r="S31" s="25">
        <f t="shared" si="13"/>
        <v>3424.6157309283826</v>
      </c>
      <c r="T31" s="1">
        <f t="shared" si="14"/>
        <v>358.6249207217549</v>
      </c>
      <c r="U31" s="1">
        <f t="shared" si="15"/>
        <v>198.11713143309927</v>
      </c>
      <c r="V31" s="24">
        <f t="shared" si="18"/>
        <v>-30307.975647380001</v>
      </c>
    </row>
    <row r="32" spans="1:22" x14ac:dyDescent="0.25">
      <c r="A32" s="21">
        <v>21</v>
      </c>
      <c r="B32" s="21">
        <v>15</v>
      </c>
      <c r="C32" s="21">
        <f t="shared" si="1"/>
        <v>12.070079999999999</v>
      </c>
      <c r="D32" s="26">
        <v>27</v>
      </c>
      <c r="E32" s="21">
        <f t="shared" si="2"/>
        <v>12.070079999999999</v>
      </c>
      <c r="F32" s="21">
        <f t="shared" si="16"/>
        <v>181.05119999999999</v>
      </c>
      <c r="G32" s="22">
        <f t="shared" si="17"/>
        <v>1.3411199999999983</v>
      </c>
      <c r="H32" s="27">
        <f t="shared" si="19"/>
        <v>494.42400000000004</v>
      </c>
      <c r="I32" s="27">
        <f t="shared" si="4"/>
        <v>0</v>
      </c>
      <c r="J32" s="27">
        <f t="shared" si="5"/>
        <v>210.05127323338746</v>
      </c>
      <c r="K32" s="27">
        <f t="shared" si="6"/>
        <v>844.90559999999891</v>
      </c>
      <c r="L32" s="27">
        <f t="shared" si="7"/>
        <v>1549.3808732333864</v>
      </c>
      <c r="M32" s="24">
        <f t="shared" si="8"/>
        <v>844.90559999999891</v>
      </c>
      <c r="N32" s="24">
        <f t="shared" si="9"/>
        <v>7070.8825000000006</v>
      </c>
      <c r="O32" s="24">
        <f t="shared" si="10"/>
        <v>7.0708825000000006</v>
      </c>
      <c r="P32" s="24">
        <f t="shared" si="0"/>
        <v>18701.15109039683</v>
      </c>
      <c r="Q32" s="24">
        <f t="shared" si="11"/>
        <v>18.701151090396831</v>
      </c>
      <c r="R32" s="25">
        <f t="shared" si="12"/>
        <v>23.569608333333335</v>
      </c>
      <c r="S32" s="25">
        <f t="shared" si="13"/>
        <v>3852.6926972944293</v>
      </c>
      <c r="T32" s="1">
        <f t="shared" si="14"/>
        <v>403.45303581197408</v>
      </c>
      <c r="U32" s="1">
        <f t="shared" si="15"/>
        <v>464.81426197001588</v>
      </c>
      <c r="V32" s="24">
        <f t="shared" si="18"/>
        <v>-30322.395742248216</v>
      </c>
    </row>
    <row r="33" spans="1:22" x14ac:dyDescent="0.25">
      <c r="A33" s="21">
        <v>22</v>
      </c>
      <c r="B33" s="21">
        <v>15</v>
      </c>
      <c r="C33" s="21">
        <f t="shared" si="1"/>
        <v>10.28192</v>
      </c>
      <c r="D33" s="26">
        <v>23</v>
      </c>
      <c r="E33" s="21">
        <f t="shared" si="2"/>
        <v>10.28192</v>
      </c>
      <c r="F33" s="21">
        <f t="shared" si="16"/>
        <v>191.33312000000001</v>
      </c>
      <c r="G33" s="22">
        <f t="shared" si="17"/>
        <v>-1.7881599999999995</v>
      </c>
      <c r="H33" s="27">
        <f t="shared" si="19"/>
        <v>494.42400000000004</v>
      </c>
      <c r="I33" s="27">
        <f t="shared" si="4"/>
        <v>0</v>
      </c>
      <c r="J33" s="27">
        <f t="shared" si="5"/>
        <v>152.4240377784115</v>
      </c>
      <c r="K33" s="27">
        <f t="shared" si="6"/>
        <v>-1126.5407999999998</v>
      </c>
      <c r="L33" s="27">
        <f t="shared" si="7"/>
        <v>-479.69276222158828</v>
      </c>
      <c r="M33" s="24">
        <f t="shared" si="8"/>
        <v>-1126.5407999999998</v>
      </c>
      <c r="N33" s="24">
        <f t="shared" si="9"/>
        <v>7070.8825000000006</v>
      </c>
      <c r="O33" s="24">
        <f t="shared" si="10"/>
        <v>7.0708825000000006</v>
      </c>
      <c r="P33" s="24">
        <f t="shared" si="0"/>
        <v>-4932.1626057413923</v>
      </c>
      <c r="Q33" s="24">
        <f t="shared" si="11"/>
        <v>-4.9321626057413921</v>
      </c>
      <c r="R33" s="25">
        <f t="shared" si="12"/>
        <v>23.569608333333335</v>
      </c>
      <c r="S33" s="25">
        <f t="shared" si="13"/>
        <v>3281.9234088063658</v>
      </c>
      <c r="T33" s="1">
        <f t="shared" si="14"/>
        <v>343.68221569168168</v>
      </c>
      <c r="U33" s="1">
        <f t="shared" si="15"/>
        <v>-143.90782866647649</v>
      </c>
      <c r="V33" s="24">
        <f t="shared" si="18"/>
        <v>-41952.664332645043</v>
      </c>
    </row>
    <row r="34" spans="1:22" x14ac:dyDescent="0.25">
      <c r="A34" s="21">
        <v>23</v>
      </c>
      <c r="B34" s="21">
        <v>15</v>
      </c>
      <c r="C34" s="21">
        <f t="shared" si="1"/>
        <v>8.9407999999999994</v>
      </c>
      <c r="D34" s="26">
        <v>20</v>
      </c>
      <c r="E34" s="21">
        <f t="shared" si="2"/>
        <v>8.9407999999999994</v>
      </c>
      <c r="F34" s="21">
        <f t="shared" si="16"/>
        <v>200.27392</v>
      </c>
      <c r="G34" s="22">
        <f t="shared" si="17"/>
        <v>-1.3411200000000001</v>
      </c>
      <c r="H34" s="27">
        <f t="shared" si="19"/>
        <v>494.42400000000004</v>
      </c>
      <c r="I34" s="27">
        <f>$D$2*9.81*SIN((B34-B33)/E34)</f>
        <v>0</v>
      </c>
      <c r="J34" s="27">
        <f t="shared" si="5"/>
        <v>115.25447090995198</v>
      </c>
      <c r="K34" s="27">
        <f t="shared" si="6"/>
        <v>-844.90560000000005</v>
      </c>
      <c r="L34" s="27">
        <f t="shared" si="7"/>
        <v>-235.22712909004804</v>
      </c>
      <c r="M34" s="24">
        <f t="shared" si="8"/>
        <v>-844.90560000000005</v>
      </c>
      <c r="N34" s="24">
        <f t="shared" si="9"/>
        <v>7070.8825000000006</v>
      </c>
      <c r="O34" s="24">
        <f t="shared" si="10"/>
        <v>7.0708825000000006</v>
      </c>
      <c r="P34" s="24">
        <f t="shared" si="0"/>
        <v>-2103.1187157683012</v>
      </c>
      <c r="Q34" s="24">
        <f t="shared" si="11"/>
        <v>-2.1031187157683013</v>
      </c>
      <c r="R34" s="25">
        <f t="shared" si="12"/>
        <v>23.569608333333335</v>
      </c>
      <c r="S34" s="25">
        <f t="shared" si="13"/>
        <v>2853.8464424403187</v>
      </c>
      <c r="T34" s="1">
        <f t="shared" si="14"/>
        <v>298.85410060146239</v>
      </c>
      <c r="U34" s="1">
        <f t="shared" si="15"/>
        <v>-70.568138727014414</v>
      </c>
      <c r="V34" s="24">
        <f t="shared" si="18"/>
        <v>-29949.619226903651</v>
      </c>
    </row>
    <row r="35" spans="1:22" x14ac:dyDescent="0.25">
      <c r="A35" s="21">
        <v>24</v>
      </c>
      <c r="B35" s="21">
        <v>15</v>
      </c>
      <c r="C35" s="21">
        <f t="shared" si="1"/>
        <v>7.1526399999999999</v>
      </c>
      <c r="D35" s="26">
        <v>16</v>
      </c>
      <c r="E35" s="21">
        <f t="shared" si="2"/>
        <v>7.1526399999999999</v>
      </c>
      <c r="F35" s="21">
        <f t="shared" si="16"/>
        <v>207.42655999999999</v>
      </c>
      <c r="G35" s="22">
        <f t="shared" si="17"/>
        <v>-1.7881599999999995</v>
      </c>
      <c r="H35" s="27">
        <f t="shared" si="19"/>
        <v>494.42400000000004</v>
      </c>
      <c r="I35" s="27">
        <f t="shared" ref="I35:I98" si="20">$D$2*9.81*SIN((B35-B34)/E35)</f>
        <v>0</v>
      </c>
      <c r="J35" s="27">
        <f t="shared" si="5"/>
        <v>73.76286138236928</v>
      </c>
      <c r="K35" s="27">
        <f t="shared" si="6"/>
        <v>-1126.5407999999998</v>
      </c>
      <c r="L35" s="27">
        <f t="shared" si="7"/>
        <v>-558.35393861763043</v>
      </c>
      <c r="M35" s="24">
        <f t="shared" si="8"/>
        <v>-1126.5407999999998</v>
      </c>
      <c r="N35" s="24">
        <f t="shared" si="9"/>
        <v>7070.8825000000006</v>
      </c>
      <c r="O35" s="24">
        <f t="shared" si="10"/>
        <v>7.0708825000000006</v>
      </c>
      <c r="P35" s="24">
        <f t="shared" si="0"/>
        <v>-3993.7047155140081</v>
      </c>
      <c r="Q35" s="24">
        <f t="shared" si="11"/>
        <v>-3.9937047155140082</v>
      </c>
      <c r="R35" s="25">
        <f t="shared" si="12"/>
        <v>23.569608333333335</v>
      </c>
      <c r="S35" s="25">
        <f t="shared" si="13"/>
        <v>2283.0771539522548</v>
      </c>
      <c r="T35" s="1">
        <f t="shared" si="14"/>
        <v>239.08328048116988</v>
      </c>
      <c r="U35" s="1">
        <f t="shared" si="15"/>
        <v>-167.50618158528911</v>
      </c>
      <c r="V35" s="24">
        <f t="shared" si="18"/>
        <v>-20775.61801113535</v>
      </c>
    </row>
    <row r="36" spans="1:22" x14ac:dyDescent="0.25">
      <c r="A36" s="21">
        <v>25</v>
      </c>
      <c r="B36" s="21">
        <v>12</v>
      </c>
      <c r="C36" s="21">
        <f t="shared" si="1"/>
        <v>7.5996800000000002</v>
      </c>
      <c r="D36" s="26">
        <v>17</v>
      </c>
      <c r="E36" s="21">
        <f t="shared" si="2"/>
        <v>7.5996800000000002</v>
      </c>
      <c r="F36" s="21">
        <f t="shared" si="16"/>
        <v>215.02624</v>
      </c>
      <c r="G36" s="22">
        <f t="shared" si="17"/>
        <v>0.44704000000000033</v>
      </c>
      <c r="H36" s="28">
        <f>$D$2*9.81*$I$4</f>
        <v>123.60600000000001</v>
      </c>
      <c r="I36" s="28">
        <f t="shared" si="20"/>
        <v>-2376.8236341690636</v>
      </c>
      <c r="J36" s="28">
        <f t="shared" si="5"/>
        <v>83.271355232440314</v>
      </c>
      <c r="K36" s="28">
        <f t="shared" si="6"/>
        <v>281.63520000000022</v>
      </c>
      <c r="L36" s="28">
        <f t="shared" si="7"/>
        <v>-1888.3110789366228</v>
      </c>
      <c r="M36" s="24">
        <f t="shared" si="8"/>
        <v>281.63520000000022</v>
      </c>
      <c r="N36" s="24">
        <f t="shared" si="9"/>
        <v>7070.8825000000006</v>
      </c>
      <c r="O36" s="24">
        <f t="shared" si="10"/>
        <v>7.0708825000000006</v>
      </c>
      <c r="P36" s="24">
        <f t="shared" si="0"/>
        <v>-14350.559940373074</v>
      </c>
      <c r="Q36" s="24">
        <f t="shared" si="11"/>
        <v>-14.350559940373074</v>
      </c>
      <c r="R36" s="25">
        <f t="shared" si="12"/>
        <v>23.569608333333335</v>
      </c>
      <c r="S36" s="25">
        <f t="shared" si="13"/>
        <v>2425.7694760742706</v>
      </c>
      <c r="T36" s="1">
        <f t="shared" si="14"/>
        <v>254.02598551124302</v>
      </c>
      <c r="U36" s="1">
        <f t="shared" si="15"/>
        <v>-566.4933236809868</v>
      </c>
      <c r="V36" s="24">
        <f t="shared" si="18"/>
        <v>-9711.0307956213401</v>
      </c>
    </row>
    <row r="37" spans="1:22" x14ac:dyDescent="0.25">
      <c r="A37" s="21">
        <v>26</v>
      </c>
      <c r="B37" s="21">
        <v>10</v>
      </c>
      <c r="C37" s="21">
        <f t="shared" si="1"/>
        <v>8.0467200000000005</v>
      </c>
      <c r="D37" s="26">
        <v>18</v>
      </c>
      <c r="E37" s="21">
        <f t="shared" si="2"/>
        <v>8.0467200000000005</v>
      </c>
      <c r="F37" s="21">
        <f t="shared" si="16"/>
        <v>223.07295999999999</v>
      </c>
      <c r="G37" s="22">
        <f t="shared" si="17"/>
        <v>0.44704000000000033</v>
      </c>
      <c r="H37" s="28">
        <f t="shared" ref="H37:H48" si="21">$D$2*9.81*$I$4</f>
        <v>123.60600000000001</v>
      </c>
      <c r="I37" s="28">
        <f t="shared" si="20"/>
        <v>-1520.3371153620037</v>
      </c>
      <c r="J37" s="28">
        <f t="shared" si="5"/>
        <v>93.35612143706112</v>
      </c>
      <c r="K37" s="28">
        <f t="shared" si="6"/>
        <v>281.63520000000022</v>
      </c>
      <c r="L37" s="28">
        <f t="shared" si="7"/>
        <v>-1021.7397939249424</v>
      </c>
      <c r="M37" s="24">
        <f t="shared" si="8"/>
        <v>281.63520000000022</v>
      </c>
      <c r="N37" s="24">
        <f t="shared" si="9"/>
        <v>7070.8825000000006</v>
      </c>
      <c r="O37" s="24">
        <f t="shared" si="10"/>
        <v>7.0708825000000006</v>
      </c>
      <c r="P37" s="24">
        <f t="shared" si="0"/>
        <v>-8221.6540345717131</v>
      </c>
      <c r="Q37" s="24">
        <f t="shared" si="11"/>
        <v>-8.2216540345717135</v>
      </c>
      <c r="R37" s="25">
        <f t="shared" si="12"/>
        <v>23.569608333333335</v>
      </c>
      <c r="S37" s="25">
        <f t="shared" si="13"/>
        <v>2568.4617981962865</v>
      </c>
      <c r="T37" s="1">
        <f t="shared" si="14"/>
        <v>268.96869054131611</v>
      </c>
      <c r="U37" s="1">
        <f t="shared" si="15"/>
        <v>-306.5219381774827</v>
      </c>
      <c r="V37" s="24">
        <f t="shared" si="18"/>
        <v>11710.411644751734</v>
      </c>
    </row>
    <row r="38" spans="1:22" x14ac:dyDescent="0.25">
      <c r="A38" s="21">
        <v>27</v>
      </c>
      <c r="B38" s="21">
        <v>10</v>
      </c>
      <c r="C38" s="21">
        <f t="shared" si="1"/>
        <v>6.7055999999999996</v>
      </c>
      <c r="D38" s="26">
        <v>15</v>
      </c>
      <c r="E38" s="21">
        <f t="shared" si="2"/>
        <v>6.7055999999999996</v>
      </c>
      <c r="F38" s="21">
        <f t="shared" si="16"/>
        <v>229.77856</v>
      </c>
      <c r="G38" s="22">
        <f t="shared" si="17"/>
        <v>-1.341120000000001</v>
      </c>
      <c r="H38" s="28">
        <f t="shared" si="21"/>
        <v>123.60600000000001</v>
      </c>
      <c r="I38" s="28">
        <f t="shared" si="20"/>
        <v>0</v>
      </c>
      <c r="J38" s="28">
        <f t="shared" si="5"/>
        <v>64.83063988684799</v>
      </c>
      <c r="K38" s="28">
        <f t="shared" si="6"/>
        <v>-844.90560000000062</v>
      </c>
      <c r="L38" s="28">
        <f t="shared" si="7"/>
        <v>-656.46896011315266</v>
      </c>
      <c r="M38" s="24">
        <f t="shared" si="8"/>
        <v>-844.90560000000062</v>
      </c>
      <c r="N38" s="24">
        <f t="shared" si="9"/>
        <v>7070.8825000000006</v>
      </c>
      <c r="O38" s="24">
        <f t="shared" si="10"/>
        <v>7.0708825000000006</v>
      </c>
      <c r="P38" s="24">
        <f t="shared" si="0"/>
        <v>-4402.018258934756</v>
      </c>
      <c r="Q38" s="24">
        <f t="shared" si="11"/>
        <v>-4.4020182589347563</v>
      </c>
      <c r="R38" s="25">
        <f t="shared" si="12"/>
        <v>23.569608333333335</v>
      </c>
      <c r="S38" s="25">
        <f t="shared" si="13"/>
        <v>2140.3848318302389</v>
      </c>
      <c r="T38" s="1">
        <f t="shared" si="14"/>
        <v>224.14057545109679</v>
      </c>
      <c r="U38" s="1">
        <f t="shared" si="15"/>
        <v>-196.9406880339458</v>
      </c>
      <c r="V38" s="24">
        <f t="shared" si="18"/>
        <v>27002.948179323448</v>
      </c>
    </row>
    <row r="39" spans="1:22" x14ac:dyDescent="0.25">
      <c r="A39" s="21">
        <v>28</v>
      </c>
      <c r="B39" s="21">
        <v>8</v>
      </c>
      <c r="C39" s="21">
        <f t="shared" si="1"/>
        <v>7.1526399999999999</v>
      </c>
      <c r="D39" s="26">
        <v>16</v>
      </c>
      <c r="E39" s="21">
        <f t="shared" si="2"/>
        <v>7.1526399999999999</v>
      </c>
      <c r="F39" s="21">
        <f t="shared" si="16"/>
        <v>236.93119999999999</v>
      </c>
      <c r="G39" s="22">
        <f t="shared" si="17"/>
        <v>0.44704000000000033</v>
      </c>
      <c r="H39" s="28">
        <f t="shared" si="21"/>
        <v>123.60600000000001</v>
      </c>
      <c r="I39" s="28">
        <f t="shared" si="20"/>
        <v>-1705.6860354825069</v>
      </c>
      <c r="J39" s="28">
        <f t="shared" si="5"/>
        <v>73.76286138236928</v>
      </c>
      <c r="K39" s="28">
        <f t="shared" si="6"/>
        <v>281.63520000000022</v>
      </c>
      <c r="L39" s="28">
        <f t="shared" si="7"/>
        <v>-1226.6819741001375</v>
      </c>
      <c r="M39" s="24">
        <f t="shared" si="8"/>
        <v>281.63520000000022</v>
      </c>
      <c r="N39" s="24">
        <f t="shared" si="9"/>
        <v>7070.8825000000006</v>
      </c>
      <c r="O39" s="24">
        <f t="shared" si="10"/>
        <v>7.0708825000000006</v>
      </c>
      <c r="P39" s="24">
        <f t="shared" si="0"/>
        <v>-8774.0145552276081</v>
      </c>
      <c r="Q39" s="24">
        <f t="shared" si="11"/>
        <v>-8.7740145552276072</v>
      </c>
      <c r="R39" s="25">
        <f t="shared" si="12"/>
        <v>23.569608333333335</v>
      </c>
      <c r="S39" s="25">
        <f t="shared" si="13"/>
        <v>2283.0771539522548</v>
      </c>
      <c r="T39" s="1">
        <f t="shared" si="14"/>
        <v>239.08328048116988</v>
      </c>
      <c r="U39" s="1">
        <f t="shared" si="15"/>
        <v>-368.00459223004123</v>
      </c>
      <c r="V39" s="24">
        <f t="shared" si="18"/>
        <v>38475.848938258205</v>
      </c>
    </row>
    <row r="40" spans="1:22" x14ac:dyDescent="0.25">
      <c r="A40" s="21">
        <v>29</v>
      </c>
      <c r="B40" s="21">
        <v>6</v>
      </c>
      <c r="C40" s="21">
        <f t="shared" si="1"/>
        <v>8.0467200000000005</v>
      </c>
      <c r="D40" s="26">
        <v>18</v>
      </c>
      <c r="E40" s="21">
        <f t="shared" si="2"/>
        <v>8.0467200000000005</v>
      </c>
      <c r="F40" s="21">
        <f t="shared" si="16"/>
        <v>244.97791999999998</v>
      </c>
      <c r="G40" s="22">
        <f t="shared" si="17"/>
        <v>0.89408000000000065</v>
      </c>
      <c r="H40" s="28">
        <f t="shared" si="21"/>
        <v>123.60600000000001</v>
      </c>
      <c r="I40" s="28">
        <f t="shared" si="20"/>
        <v>-1520.3371153620037</v>
      </c>
      <c r="J40" s="28">
        <f t="shared" si="5"/>
        <v>93.35612143706112</v>
      </c>
      <c r="K40" s="28">
        <f t="shared" si="6"/>
        <v>563.27040000000045</v>
      </c>
      <c r="L40" s="28">
        <f t="shared" si="7"/>
        <v>-740.10459392494215</v>
      </c>
      <c r="M40" s="24">
        <f t="shared" si="8"/>
        <v>563.27040000000045</v>
      </c>
      <c r="N40" s="24">
        <f t="shared" si="9"/>
        <v>7070.8825000000006</v>
      </c>
      <c r="O40" s="24">
        <f t="shared" si="10"/>
        <v>7.0708825000000006</v>
      </c>
      <c r="P40" s="24">
        <f t="shared" si="0"/>
        <v>-5955.4144380277112</v>
      </c>
      <c r="Q40" s="24">
        <f t="shared" si="11"/>
        <v>-5.9554144380277112</v>
      </c>
      <c r="R40" s="25">
        <f t="shared" si="12"/>
        <v>23.569608333333335</v>
      </c>
      <c r="S40" s="25">
        <f t="shared" si="13"/>
        <v>2568.4617981962865</v>
      </c>
      <c r="T40" s="1">
        <f t="shared" si="14"/>
        <v>268.96869054131611</v>
      </c>
      <c r="U40" s="1">
        <f t="shared" si="15"/>
        <v>-222.03137817748265</v>
      </c>
      <c r="V40" s="24">
        <f t="shared" si="18"/>
        <v>54320.745993485813</v>
      </c>
    </row>
    <row r="41" spans="1:22" x14ac:dyDescent="0.25">
      <c r="A41" s="21">
        <v>30</v>
      </c>
      <c r="B41" s="21">
        <v>6</v>
      </c>
      <c r="C41" s="21">
        <f t="shared" si="1"/>
        <v>5.3644800000000004</v>
      </c>
      <c r="D41" s="26">
        <v>12</v>
      </c>
      <c r="E41" s="21">
        <f t="shared" si="2"/>
        <v>5.3644800000000004</v>
      </c>
      <c r="F41" s="21">
        <f t="shared" si="16"/>
        <v>250.3424</v>
      </c>
      <c r="G41" s="22">
        <f t="shared" si="17"/>
        <v>-2.6822400000000002</v>
      </c>
      <c r="H41" s="28">
        <f t="shared" si="21"/>
        <v>123.60600000000001</v>
      </c>
      <c r="I41" s="28">
        <f t="shared" si="20"/>
        <v>0</v>
      </c>
      <c r="J41" s="28">
        <f t="shared" si="5"/>
        <v>41.491609527582725</v>
      </c>
      <c r="K41" s="28">
        <f t="shared" si="6"/>
        <v>-1689.8112000000001</v>
      </c>
      <c r="L41" s="28">
        <f t="shared" si="7"/>
        <v>-1524.7135904724173</v>
      </c>
      <c r="M41" s="24">
        <f t="shared" si="8"/>
        <v>-1689.8112000000001</v>
      </c>
      <c r="N41" s="24">
        <f t="shared" si="9"/>
        <v>7070.8825000000006</v>
      </c>
      <c r="O41" s="24">
        <f t="shared" si="10"/>
        <v>7.0708825000000006</v>
      </c>
      <c r="P41" s="24">
        <f t="shared" si="0"/>
        <v>-8179.2955618174738</v>
      </c>
      <c r="Q41" s="24">
        <f t="shared" si="11"/>
        <v>-8.1792955618174741</v>
      </c>
      <c r="R41" s="25">
        <f t="shared" si="12"/>
        <v>23.569608333333335</v>
      </c>
      <c r="S41" s="25">
        <f t="shared" si="13"/>
        <v>1712.3078654641913</v>
      </c>
      <c r="T41" s="1">
        <f t="shared" si="14"/>
        <v>179.31246036087745</v>
      </c>
      <c r="U41" s="1">
        <f t="shared" si="15"/>
        <v>-457.41407714172516</v>
      </c>
      <c r="V41" s="24">
        <f t="shared" si="18"/>
        <v>67347.042931513526</v>
      </c>
    </row>
    <row r="42" spans="1:22" x14ac:dyDescent="0.25">
      <c r="A42" s="21">
        <v>31</v>
      </c>
      <c r="B42" s="21">
        <v>4</v>
      </c>
      <c r="C42" s="21">
        <f t="shared" si="1"/>
        <v>6.2585600000000001</v>
      </c>
      <c r="D42" s="26">
        <v>14</v>
      </c>
      <c r="E42" s="21">
        <f t="shared" si="2"/>
        <v>6.2585600000000001</v>
      </c>
      <c r="F42" s="21">
        <f t="shared" si="16"/>
        <v>256.60095999999999</v>
      </c>
      <c r="G42" s="22">
        <f t="shared" si="17"/>
        <v>0.89407999999999976</v>
      </c>
      <c r="H42" s="28">
        <f t="shared" si="21"/>
        <v>123.60600000000001</v>
      </c>
      <c r="I42" s="28">
        <f t="shared" si="20"/>
        <v>-1941.5478962492421</v>
      </c>
      <c r="J42" s="28">
        <f t="shared" si="5"/>
        <v>56.47469074587648</v>
      </c>
      <c r="K42" s="28">
        <f t="shared" si="6"/>
        <v>563.27039999999988</v>
      </c>
      <c r="L42" s="28">
        <f t="shared" si="7"/>
        <v>-1198.1968055033658</v>
      </c>
      <c r="M42" s="24">
        <f t="shared" si="8"/>
        <v>563.27039999999988</v>
      </c>
      <c r="N42" s="24">
        <f t="shared" si="9"/>
        <v>7070.8825000000006</v>
      </c>
      <c r="O42" s="24">
        <f t="shared" si="10"/>
        <v>7.0708825000000006</v>
      </c>
      <c r="P42" s="24">
        <f t="shared" si="0"/>
        <v>-7498.9865990511453</v>
      </c>
      <c r="Q42" s="24">
        <f t="shared" si="11"/>
        <v>-7.4989865990511451</v>
      </c>
      <c r="R42" s="25">
        <f t="shared" si="12"/>
        <v>23.569608333333335</v>
      </c>
      <c r="S42" s="25">
        <f t="shared" si="13"/>
        <v>1997.692509708223</v>
      </c>
      <c r="T42" s="1">
        <f t="shared" si="14"/>
        <v>209.19787042102368</v>
      </c>
      <c r="U42" s="1">
        <f t="shared" si="15"/>
        <v>-359.45904165100973</v>
      </c>
      <c r="V42" s="24">
        <f t="shared" si="18"/>
        <v>82597.220993330993</v>
      </c>
    </row>
    <row r="43" spans="1:22" x14ac:dyDescent="0.25">
      <c r="A43" s="21">
        <v>32</v>
      </c>
      <c r="B43" s="21">
        <v>2</v>
      </c>
      <c r="C43" s="21">
        <f t="shared" si="1"/>
        <v>7.1526399999999999</v>
      </c>
      <c r="D43" s="26">
        <v>16</v>
      </c>
      <c r="E43" s="21">
        <f t="shared" si="2"/>
        <v>7.1526399999999999</v>
      </c>
      <c r="F43" s="21">
        <f t="shared" si="16"/>
        <v>263.75360000000001</v>
      </c>
      <c r="G43" s="22">
        <f t="shared" si="17"/>
        <v>0.89407999999999976</v>
      </c>
      <c r="H43" s="28">
        <f t="shared" si="21"/>
        <v>123.60600000000001</v>
      </c>
      <c r="I43" s="28">
        <f t="shared" si="20"/>
        <v>-1705.6860354825069</v>
      </c>
      <c r="J43" s="28">
        <f t="shared" si="5"/>
        <v>73.76286138236928</v>
      </c>
      <c r="K43" s="28">
        <f t="shared" si="6"/>
        <v>563.27039999999988</v>
      </c>
      <c r="L43" s="28">
        <f t="shared" si="7"/>
        <v>-945.04677410013778</v>
      </c>
      <c r="M43" s="24">
        <f t="shared" si="8"/>
        <v>563.27039999999988</v>
      </c>
      <c r="N43" s="24">
        <f t="shared" si="9"/>
        <v>7070.8825000000006</v>
      </c>
      <c r="O43" s="24">
        <f t="shared" si="10"/>
        <v>7.0708825000000006</v>
      </c>
      <c r="P43" s="24">
        <f t="shared" ref="P43:P74" si="22">C43*L43</f>
        <v>-6759.5793582996093</v>
      </c>
      <c r="Q43" s="24">
        <f t="shared" si="11"/>
        <v>-6.7595793582996091</v>
      </c>
      <c r="R43" s="25">
        <f t="shared" si="12"/>
        <v>23.569608333333335</v>
      </c>
      <c r="S43" s="25">
        <f t="shared" si="13"/>
        <v>2283.0771539522548</v>
      </c>
      <c r="T43" s="1">
        <f t="shared" si="14"/>
        <v>239.08328048116988</v>
      </c>
      <c r="U43" s="1">
        <f t="shared" si="15"/>
        <v>-283.51403223004132</v>
      </c>
      <c r="V43" s="24">
        <f t="shared" si="18"/>
        <v>97167.090092382132</v>
      </c>
    </row>
    <row r="44" spans="1:22" x14ac:dyDescent="0.25">
      <c r="A44" s="21">
        <v>33</v>
      </c>
      <c r="B44" s="21">
        <v>2</v>
      </c>
      <c r="C44" s="21">
        <f t="shared" si="1"/>
        <v>8.0467200000000005</v>
      </c>
      <c r="D44" s="26">
        <v>18</v>
      </c>
      <c r="E44" s="21">
        <f t="shared" si="2"/>
        <v>8.0467200000000005</v>
      </c>
      <c r="F44" s="21">
        <f t="shared" si="16"/>
        <v>271.80032</v>
      </c>
      <c r="G44" s="22">
        <f t="shared" si="17"/>
        <v>0.89408000000000065</v>
      </c>
      <c r="H44" s="28">
        <f t="shared" si="21"/>
        <v>123.60600000000001</v>
      </c>
      <c r="I44" s="28">
        <f t="shared" si="20"/>
        <v>0</v>
      </c>
      <c r="J44" s="28">
        <f t="shared" si="5"/>
        <v>93.35612143706112</v>
      </c>
      <c r="K44" s="28">
        <f t="shared" si="6"/>
        <v>563.27040000000045</v>
      </c>
      <c r="L44" s="28">
        <f t="shared" si="7"/>
        <v>780.23252143706156</v>
      </c>
      <c r="M44" s="24">
        <f t="shared" si="8"/>
        <v>563.27040000000045</v>
      </c>
      <c r="N44" s="24">
        <f t="shared" si="9"/>
        <v>7070.8825000000006</v>
      </c>
      <c r="O44" s="24">
        <f t="shared" si="10"/>
        <v>7.0708825000000006</v>
      </c>
      <c r="P44" s="24">
        <f t="shared" si="22"/>
        <v>6278.3126348980322</v>
      </c>
      <c r="Q44" s="24">
        <f t="shared" si="11"/>
        <v>6.2783126348980325</v>
      </c>
      <c r="R44" s="25">
        <f t="shared" si="12"/>
        <v>23.569608333333335</v>
      </c>
      <c r="S44" s="25">
        <f t="shared" si="13"/>
        <v>2568.4617981962865</v>
      </c>
      <c r="T44" s="1">
        <f t="shared" si="14"/>
        <v>268.96869054131611</v>
      </c>
      <c r="U44" s="1">
        <f t="shared" si="15"/>
        <v>234.06975643111846</v>
      </c>
      <c r="V44" s="24">
        <f t="shared" si="18"/>
        <v>110997.55195068174</v>
      </c>
    </row>
    <row r="45" spans="1:22" x14ac:dyDescent="0.25">
      <c r="A45" s="21">
        <v>34</v>
      </c>
      <c r="B45" s="21">
        <v>2</v>
      </c>
      <c r="C45" s="21">
        <f t="shared" si="1"/>
        <v>8.49376</v>
      </c>
      <c r="D45" s="26">
        <v>19</v>
      </c>
      <c r="E45" s="21">
        <f t="shared" si="2"/>
        <v>8.49376</v>
      </c>
      <c r="F45" s="21">
        <f t="shared" si="16"/>
        <v>280.29408000000001</v>
      </c>
      <c r="G45" s="22">
        <f t="shared" si="17"/>
        <v>0.44703999999999944</v>
      </c>
      <c r="H45" s="28">
        <f t="shared" si="21"/>
        <v>123.60600000000001</v>
      </c>
      <c r="I45" s="28">
        <f t="shared" si="20"/>
        <v>0</v>
      </c>
      <c r="J45" s="28">
        <f t="shared" si="5"/>
        <v>104.01715999623168</v>
      </c>
      <c r="K45" s="28">
        <f t="shared" si="6"/>
        <v>281.63519999999966</v>
      </c>
      <c r="L45" s="28">
        <f t="shared" si="7"/>
        <v>509.25835999623132</v>
      </c>
      <c r="M45" s="24">
        <f t="shared" si="8"/>
        <v>281.63519999999966</v>
      </c>
      <c r="N45" s="24">
        <f t="shared" si="9"/>
        <v>7070.8825000000006</v>
      </c>
      <c r="O45" s="24">
        <f t="shared" si="10"/>
        <v>7.0708825000000006</v>
      </c>
      <c r="P45" s="24">
        <f t="shared" si="22"/>
        <v>4325.5182878015894</v>
      </c>
      <c r="Q45" s="24">
        <f t="shared" si="11"/>
        <v>4.3255182878015894</v>
      </c>
      <c r="R45" s="25">
        <f t="shared" si="12"/>
        <v>23.569608333333335</v>
      </c>
      <c r="S45" s="25">
        <f t="shared" si="13"/>
        <v>2711.1541203183019</v>
      </c>
      <c r="T45" s="1">
        <f t="shared" si="14"/>
        <v>283.91139557138916</v>
      </c>
      <c r="U45" s="1">
        <f t="shared" si="15"/>
        <v>152.7775079988694</v>
      </c>
      <c r="V45" s="24">
        <f t="shared" si="18"/>
        <v>111790.1218157837</v>
      </c>
    </row>
    <row r="46" spans="1:22" x14ac:dyDescent="0.25">
      <c r="A46" s="21">
        <v>35</v>
      </c>
      <c r="B46" s="21">
        <v>4</v>
      </c>
      <c r="C46" s="21">
        <f t="shared" si="1"/>
        <v>7.1526399999999999</v>
      </c>
      <c r="D46" s="26">
        <v>16</v>
      </c>
      <c r="E46" s="21">
        <f t="shared" si="2"/>
        <v>7.1526399999999999</v>
      </c>
      <c r="F46" s="21">
        <f t="shared" si="16"/>
        <v>287.44672000000003</v>
      </c>
      <c r="G46" s="22">
        <f t="shared" si="17"/>
        <v>-1.3411200000000001</v>
      </c>
      <c r="H46" s="28">
        <f t="shared" si="21"/>
        <v>123.60600000000001</v>
      </c>
      <c r="I46" s="28">
        <f t="shared" si="20"/>
        <v>1705.6860354825069</v>
      </c>
      <c r="J46" s="28">
        <f t="shared" si="5"/>
        <v>73.76286138236928</v>
      </c>
      <c r="K46" s="28">
        <f t="shared" si="6"/>
        <v>-844.90560000000005</v>
      </c>
      <c r="L46" s="28">
        <f t="shared" si="7"/>
        <v>1058.1492968648761</v>
      </c>
      <c r="M46" s="24">
        <f t="shared" si="8"/>
        <v>-844.90560000000005</v>
      </c>
      <c r="N46" s="24">
        <f t="shared" si="9"/>
        <v>7070.8825000000006</v>
      </c>
      <c r="O46" s="24">
        <f t="shared" si="10"/>
        <v>7.0708825000000006</v>
      </c>
      <c r="P46" s="24">
        <f t="shared" si="22"/>
        <v>7568.5609867275871</v>
      </c>
      <c r="Q46" s="24">
        <f t="shared" si="11"/>
        <v>7.5685609867275874</v>
      </c>
      <c r="R46" s="25">
        <f t="shared" si="12"/>
        <v>23.569608333333335</v>
      </c>
      <c r="S46" s="25">
        <f t="shared" si="13"/>
        <v>2283.0771539522548</v>
      </c>
      <c r="T46" s="1">
        <f t="shared" si="14"/>
        <v>239.08328048116988</v>
      </c>
      <c r="U46" s="1">
        <f t="shared" si="15"/>
        <v>317.44478905946283</v>
      </c>
      <c r="V46" s="24">
        <f t="shared" si="18"/>
        <v>114535.48602798212</v>
      </c>
    </row>
    <row r="47" spans="1:22" x14ac:dyDescent="0.25">
      <c r="A47" s="21">
        <v>36</v>
      </c>
      <c r="B47" s="21">
        <v>6</v>
      </c>
      <c r="C47" s="21">
        <f t="shared" si="1"/>
        <v>5.3644800000000004</v>
      </c>
      <c r="D47" s="26">
        <v>12</v>
      </c>
      <c r="E47" s="21">
        <f t="shared" si="2"/>
        <v>5.3644800000000004</v>
      </c>
      <c r="F47" s="21">
        <f t="shared" si="16"/>
        <v>292.81120000000004</v>
      </c>
      <c r="G47" s="22">
        <f t="shared" si="17"/>
        <v>-1.7881599999999995</v>
      </c>
      <c r="H47" s="28">
        <f t="shared" si="21"/>
        <v>123.60600000000001</v>
      </c>
      <c r="I47" s="28">
        <f t="shared" si="20"/>
        <v>2251.147591852231</v>
      </c>
      <c r="J47" s="28">
        <f t="shared" si="5"/>
        <v>41.491609527582725</v>
      </c>
      <c r="K47" s="28">
        <f t="shared" si="6"/>
        <v>-1126.5407999999998</v>
      </c>
      <c r="L47" s="28">
        <f t="shared" si="7"/>
        <v>1289.704401379814</v>
      </c>
      <c r="M47" s="24">
        <f t="shared" si="8"/>
        <v>-1126.5407999999998</v>
      </c>
      <c r="N47" s="24">
        <f t="shared" si="9"/>
        <v>7070.8825000000006</v>
      </c>
      <c r="O47" s="24">
        <f t="shared" si="10"/>
        <v>7.0708825000000006</v>
      </c>
      <c r="P47" s="24">
        <f t="shared" si="22"/>
        <v>6918.5934671139858</v>
      </c>
      <c r="Q47" s="24">
        <f t="shared" si="11"/>
        <v>6.9185934671139862</v>
      </c>
      <c r="R47" s="25">
        <f t="shared" si="12"/>
        <v>23.569608333333335</v>
      </c>
      <c r="S47" s="25">
        <f t="shared" si="13"/>
        <v>1712.3078654641913</v>
      </c>
      <c r="T47" s="1">
        <f t="shared" si="14"/>
        <v>179.31246036087745</v>
      </c>
      <c r="U47" s="1">
        <f t="shared" si="15"/>
        <v>386.91132041394422</v>
      </c>
      <c r="V47" s="24">
        <f t="shared" si="18"/>
        <v>114037.80754125453</v>
      </c>
    </row>
    <row r="48" spans="1:22" x14ac:dyDescent="0.25">
      <c r="A48" s="21">
        <v>37</v>
      </c>
      <c r="B48" s="21">
        <v>-10</v>
      </c>
      <c r="C48" s="21">
        <f t="shared" si="1"/>
        <v>5.8115199999999998</v>
      </c>
      <c r="D48" s="26">
        <v>13</v>
      </c>
      <c r="E48" s="21">
        <f t="shared" si="2"/>
        <v>5.8115199999999998</v>
      </c>
      <c r="F48" s="21">
        <f t="shared" si="16"/>
        <v>298.62272000000002</v>
      </c>
      <c r="G48" s="22">
        <f t="shared" si="17"/>
        <v>0.44703999999999944</v>
      </c>
      <c r="H48" s="28">
        <f t="shared" si="21"/>
        <v>123.60600000000001</v>
      </c>
      <c r="I48" s="28">
        <f t="shared" si="20"/>
        <v>-2340.7599928261079</v>
      </c>
      <c r="J48" s="28">
        <f t="shared" si="5"/>
        <v>48.695013959454712</v>
      </c>
      <c r="K48" s="28">
        <f t="shared" si="6"/>
        <v>281.63519999999966</v>
      </c>
      <c r="L48" s="28">
        <f t="shared" si="7"/>
        <v>-1886.8237788666534</v>
      </c>
      <c r="M48" s="24">
        <f t="shared" si="8"/>
        <v>281.63519999999966</v>
      </c>
      <c r="N48" s="24">
        <f t="shared" si="9"/>
        <v>7070.8825000000006</v>
      </c>
      <c r="O48" s="24">
        <f t="shared" si="10"/>
        <v>7.0708825000000006</v>
      </c>
      <c r="P48" s="24">
        <f t="shared" si="22"/>
        <v>-10965.314127359134</v>
      </c>
      <c r="Q48" s="24">
        <f t="shared" si="11"/>
        <v>-10.965314127359134</v>
      </c>
      <c r="R48" s="25">
        <f t="shared" si="12"/>
        <v>23.569608333333335</v>
      </c>
      <c r="S48" s="25">
        <f t="shared" si="13"/>
        <v>1855.0001875862069</v>
      </c>
      <c r="T48" s="1">
        <f t="shared" si="14"/>
        <v>194.25516539095051</v>
      </c>
      <c r="U48" s="1">
        <f t="shared" si="15"/>
        <v>-566.04713365999601</v>
      </c>
      <c r="V48" s="24">
        <f t="shared" si="18"/>
        <v>114190.09657414054</v>
      </c>
    </row>
    <row r="49" spans="1:22" x14ac:dyDescent="0.25">
      <c r="A49" s="21">
        <v>38</v>
      </c>
      <c r="B49" s="21">
        <v>-10</v>
      </c>
      <c r="C49" s="21">
        <f t="shared" si="1"/>
        <v>8.0467200000000005</v>
      </c>
      <c r="D49" s="26">
        <v>18</v>
      </c>
      <c r="E49" s="21">
        <f t="shared" si="2"/>
        <v>8.0467200000000005</v>
      </c>
      <c r="F49" s="21">
        <f t="shared" si="16"/>
        <v>306.66944000000001</v>
      </c>
      <c r="G49" s="22">
        <f t="shared" si="17"/>
        <v>2.2352000000000007</v>
      </c>
      <c r="H49" s="29">
        <f>$D$2*9.81*$I$7</f>
        <v>247.21200000000002</v>
      </c>
      <c r="I49" s="29">
        <f t="shared" si="20"/>
        <v>0</v>
      </c>
      <c r="J49" s="29">
        <f t="shared" si="5"/>
        <v>93.35612143706112</v>
      </c>
      <c r="K49" s="29">
        <f t="shared" si="6"/>
        <v>1408.1760000000004</v>
      </c>
      <c r="L49" s="29">
        <f t="shared" si="7"/>
        <v>1748.7441214370615</v>
      </c>
      <c r="M49" s="24">
        <f t="shared" si="8"/>
        <v>1408.1760000000004</v>
      </c>
      <c r="N49" s="24">
        <f t="shared" si="9"/>
        <v>7070.8825000000006</v>
      </c>
      <c r="O49" s="24">
        <f t="shared" si="10"/>
        <v>7.0708825000000006</v>
      </c>
      <c r="P49" s="24">
        <f t="shared" si="22"/>
        <v>14071.654296850033</v>
      </c>
      <c r="Q49" s="24">
        <f t="shared" si="11"/>
        <v>14.071654296850033</v>
      </c>
      <c r="R49" s="25">
        <f t="shared" si="12"/>
        <v>23.569608333333335</v>
      </c>
      <c r="S49" s="25">
        <f t="shared" si="13"/>
        <v>2568.4617981962865</v>
      </c>
      <c r="T49" s="1">
        <f t="shared" si="14"/>
        <v>268.96869054131611</v>
      </c>
      <c r="U49" s="1">
        <f t="shared" si="15"/>
        <v>524.62323643111847</v>
      </c>
      <c r="V49" s="24">
        <f t="shared" si="18"/>
        <v>132226.29320149968</v>
      </c>
    </row>
    <row r="50" spans="1:22" x14ac:dyDescent="0.25">
      <c r="A50" s="21">
        <v>39</v>
      </c>
      <c r="B50" s="21">
        <v>-8</v>
      </c>
      <c r="C50" s="21">
        <f t="shared" si="1"/>
        <v>8.9407999999999994</v>
      </c>
      <c r="D50" s="26">
        <v>20</v>
      </c>
      <c r="E50" s="21">
        <f t="shared" si="2"/>
        <v>8.9407999999999994</v>
      </c>
      <c r="F50" s="21">
        <f t="shared" si="16"/>
        <v>315.61024000000003</v>
      </c>
      <c r="G50" s="22">
        <f t="shared" si="17"/>
        <v>0.89407999999999888</v>
      </c>
      <c r="H50" s="29">
        <f t="shared" ref="H50:H64" si="23">$D$2*9.81*$I$7</f>
        <v>247.21200000000002</v>
      </c>
      <c r="I50" s="29">
        <f t="shared" si="20"/>
        <v>1370.9928185282292</v>
      </c>
      <c r="J50" s="29">
        <f t="shared" si="5"/>
        <v>115.25447090995198</v>
      </c>
      <c r="K50" s="29">
        <f t="shared" si="6"/>
        <v>563.27039999999931</v>
      </c>
      <c r="L50" s="29">
        <f t="shared" si="7"/>
        <v>2296.7296894381807</v>
      </c>
      <c r="M50" s="24">
        <f t="shared" si="8"/>
        <v>563.27039999999931</v>
      </c>
      <c r="N50" s="24">
        <f t="shared" si="9"/>
        <v>7070.8825000000006</v>
      </c>
      <c r="O50" s="24">
        <f t="shared" si="10"/>
        <v>7.0708825000000006</v>
      </c>
      <c r="P50" s="24">
        <f t="shared" si="22"/>
        <v>20534.600807328883</v>
      </c>
      <c r="Q50" s="24">
        <f t="shared" si="11"/>
        <v>20.534600807328882</v>
      </c>
      <c r="R50" s="25">
        <f t="shared" si="12"/>
        <v>23.569608333333335</v>
      </c>
      <c r="S50" s="25">
        <f t="shared" si="13"/>
        <v>2853.8464424403187</v>
      </c>
      <c r="T50" s="1">
        <f t="shared" si="14"/>
        <v>298.85410060146239</v>
      </c>
      <c r="U50" s="1">
        <f t="shared" si="15"/>
        <v>689.01890683145416</v>
      </c>
      <c r="V50" s="24">
        <f t="shared" si="18"/>
        <v>125225.52140464964</v>
      </c>
    </row>
    <row r="51" spans="1:22" x14ac:dyDescent="0.25">
      <c r="A51" s="21">
        <v>40</v>
      </c>
      <c r="B51" s="21">
        <v>-4</v>
      </c>
      <c r="C51" s="21">
        <f t="shared" si="1"/>
        <v>8.0467200000000005</v>
      </c>
      <c r="D51" s="26">
        <v>18</v>
      </c>
      <c r="E51" s="21">
        <f t="shared" si="2"/>
        <v>8.0467200000000005</v>
      </c>
      <c r="F51" s="21">
        <f t="shared" si="16"/>
        <v>323.65696000000003</v>
      </c>
      <c r="G51" s="22">
        <f t="shared" si="17"/>
        <v>-0.89407999999999888</v>
      </c>
      <c r="H51" s="29">
        <f t="shared" si="23"/>
        <v>247.21200000000002</v>
      </c>
      <c r="I51" s="29">
        <f t="shared" si="20"/>
        <v>2947.2358728106751</v>
      </c>
      <c r="J51" s="29">
        <f t="shared" si="5"/>
        <v>93.35612143706112</v>
      </c>
      <c r="K51" s="29">
        <f t="shared" si="6"/>
        <v>-563.27039999999931</v>
      </c>
      <c r="L51" s="29">
        <f t="shared" si="7"/>
        <v>2724.5335942477368</v>
      </c>
      <c r="M51" s="24">
        <f t="shared" si="8"/>
        <v>-563.27039999999931</v>
      </c>
      <c r="N51" s="24">
        <f t="shared" si="9"/>
        <v>7070.8825000000006</v>
      </c>
      <c r="O51" s="24">
        <f t="shared" si="10"/>
        <v>7.0708825000000006</v>
      </c>
      <c r="P51" s="24">
        <f t="shared" si="22"/>
        <v>21923.558963505151</v>
      </c>
      <c r="Q51" s="24">
        <f t="shared" si="11"/>
        <v>21.923558963505151</v>
      </c>
      <c r="R51" s="25">
        <f t="shared" si="12"/>
        <v>23.569608333333335</v>
      </c>
      <c r="S51" s="25">
        <f t="shared" si="13"/>
        <v>2568.4617981962865</v>
      </c>
      <c r="T51" s="1">
        <f t="shared" si="14"/>
        <v>268.96869054131611</v>
      </c>
      <c r="U51" s="1">
        <f t="shared" si="15"/>
        <v>817.36007827432104</v>
      </c>
      <c r="V51" s="24">
        <f t="shared" si="18"/>
        <v>111761.80309732075</v>
      </c>
    </row>
    <row r="52" spans="1:22" x14ac:dyDescent="0.25">
      <c r="A52" s="21">
        <v>41</v>
      </c>
      <c r="B52" s="21">
        <v>-2</v>
      </c>
      <c r="C52" s="21">
        <f t="shared" si="1"/>
        <v>8.0467200000000005</v>
      </c>
      <c r="D52" s="26">
        <v>18</v>
      </c>
      <c r="E52" s="21">
        <f t="shared" si="2"/>
        <v>8.0467200000000005</v>
      </c>
      <c r="F52" s="21">
        <f t="shared" si="16"/>
        <v>331.70368000000002</v>
      </c>
      <c r="G52" s="22">
        <f t="shared" si="17"/>
        <v>0</v>
      </c>
      <c r="H52" s="29">
        <f t="shared" si="23"/>
        <v>247.21200000000002</v>
      </c>
      <c r="I52" s="29">
        <f t="shared" si="20"/>
        <v>1520.3371153620037</v>
      </c>
      <c r="J52" s="29">
        <f t="shared" si="5"/>
        <v>93.35612143706112</v>
      </c>
      <c r="K52" s="29">
        <f t="shared" si="6"/>
        <v>0</v>
      </c>
      <c r="L52" s="29">
        <f t="shared" si="7"/>
        <v>1860.9052367990648</v>
      </c>
      <c r="M52" s="24">
        <f t="shared" si="8"/>
        <v>0</v>
      </c>
      <c r="N52" s="24">
        <f t="shared" si="9"/>
        <v>7070.8825000000006</v>
      </c>
      <c r="O52" s="24">
        <f t="shared" si="10"/>
        <v>7.0708825000000006</v>
      </c>
      <c r="P52" s="24">
        <f t="shared" si="22"/>
        <v>14974.183387055771</v>
      </c>
      <c r="Q52" s="24">
        <f t="shared" si="11"/>
        <v>14.974183387055771</v>
      </c>
      <c r="R52" s="25">
        <f t="shared" si="12"/>
        <v>23.569608333333335</v>
      </c>
      <c r="S52" s="25">
        <f t="shared" si="13"/>
        <v>2568.4617981962865</v>
      </c>
      <c r="T52" s="1">
        <f t="shared" si="14"/>
        <v>268.96869054131611</v>
      </c>
      <c r="U52" s="1">
        <f t="shared" si="15"/>
        <v>558.27157103971945</v>
      </c>
      <c r="V52" s="24">
        <f t="shared" si="18"/>
        <v>96909.126633815598</v>
      </c>
    </row>
    <row r="53" spans="1:22" x14ac:dyDescent="0.25">
      <c r="A53" s="21">
        <v>42</v>
      </c>
      <c r="B53" s="21">
        <v>-2</v>
      </c>
      <c r="C53" s="21">
        <f t="shared" si="1"/>
        <v>7.1526399999999999</v>
      </c>
      <c r="D53" s="26">
        <v>16</v>
      </c>
      <c r="E53" s="21">
        <f t="shared" si="2"/>
        <v>7.1526399999999999</v>
      </c>
      <c r="F53" s="21">
        <f t="shared" si="16"/>
        <v>338.85632000000004</v>
      </c>
      <c r="G53" s="22">
        <f t="shared" si="17"/>
        <v>-0.89408000000000065</v>
      </c>
      <c r="H53" s="29">
        <f t="shared" si="23"/>
        <v>247.21200000000002</v>
      </c>
      <c r="I53" s="29">
        <f t="shared" si="20"/>
        <v>0</v>
      </c>
      <c r="J53" s="29">
        <f t="shared" si="5"/>
        <v>73.76286138236928</v>
      </c>
      <c r="K53" s="29">
        <f t="shared" si="6"/>
        <v>-563.27040000000045</v>
      </c>
      <c r="L53" s="29">
        <f t="shared" si="7"/>
        <v>-242.29553861763117</v>
      </c>
      <c r="M53" s="24">
        <f t="shared" si="8"/>
        <v>-563.27040000000045</v>
      </c>
      <c r="N53" s="24">
        <f t="shared" si="9"/>
        <v>7070.8825000000006</v>
      </c>
      <c r="O53" s="24">
        <f t="shared" si="10"/>
        <v>7.0708825000000006</v>
      </c>
      <c r="P53" s="24">
        <f t="shared" si="22"/>
        <v>-1733.0527613380134</v>
      </c>
      <c r="Q53" s="24">
        <f t="shared" si="11"/>
        <v>-1.7330527613380133</v>
      </c>
      <c r="R53" s="25">
        <f t="shared" si="12"/>
        <v>23.569608333333335</v>
      </c>
      <c r="S53" s="25">
        <f t="shared" si="13"/>
        <v>2283.0771539522548</v>
      </c>
      <c r="T53" s="1">
        <f t="shared" si="14"/>
        <v>239.08328048116988</v>
      </c>
      <c r="U53" s="1">
        <f t="shared" si="15"/>
        <v>-72.688661585289353</v>
      </c>
      <c r="V53" s="24">
        <f t="shared" si="18"/>
        <v>89005.825746759831</v>
      </c>
    </row>
    <row r="54" spans="1:22" x14ac:dyDescent="0.25">
      <c r="A54" s="21">
        <v>43</v>
      </c>
      <c r="B54" s="21">
        <v>-2</v>
      </c>
      <c r="C54" s="21">
        <f t="shared" si="1"/>
        <v>6.2585600000000001</v>
      </c>
      <c r="D54" s="26">
        <v>14</v>
      </c>
      <c r="E54" s="21">
        <f t="shared" si="2"/>
        <v>6.2585600000000001</v>
      </c>
      <c r="F54" s="21">
        <f t="shared" si="16"/>
        <v>345.11488000000003</v>
      </c>
      <c r="G54" s="22">
        <f t="shared" si="17"/>
        <v>-0.89407999999999976</v>
      </c>
      <c r="H54" s="29">
        <f t="shared" si="23"/>
        <v>247.21200000000002</v>
      </c>
      <c r="I54" s="29">
        <f t="shared" si="20"/>
        <v>0</v>
      </c>
      <c r="J54" s="29">
        <f t="shared" si="5"/>
        <v>56.47469074587648</v>
      </c>
      <c r="K54" s="29">
        <f t="shared" si="6"/>
        <v>-563.27039999999988</v>
      </c>
      <c r="L54" s="29">
        <f t="shared" si="7"/>
        <v>-259.58370925412339</v>
      </c>
      <c r="M54" s="24">
        <f t="shared" si="8"/>
        <v>-563.27039999999988</v>
      </c>
      <c r="N54" s="24">
        <f t="shared" si="9"/>
        <v>7070.8825000000006</v>
      </c>
      <c r="O54" s="24">
        <f t="shared" si="10"/>
        <v>7.0708825000000006</v>
      </c>
      <c r="P54" s="24">
        <f t="shared" si="22"/>
        <v>-1624.6202193894865</v>
      </c>
      <c r="Q54" s="24">
        <f t="shared" si="11"/>
        <v>-1.6246202193894865</v>
      </c>
      <c r="R54" s="25">
        <f t="shared" si="12"/>
        <v>23.569608333333335</v>
      </c>
      <c r="S54" s="25">
        <f t="shared" si="13"/>
        <v>1997.692509708223</v>
      </c>
      <c r="T54" s="1">
        <f t="shared" si="14"/>
        <v>209.19787042102368</v>
      </c>
      <c r="U54" s="1">
        <f t="shared" si="15"/>
        <v>-77.875112776237017</v>
      </c>
      <c r="V54" s="24">
        <f t="shared" si="18"/>
        <v>97809.761008097848</v>
      </c>
    </row>
    <row r="55" spans="1:22" x14ac:dyDescent="0.25">
      <c r="A55" s="21">
        <v>44</v>
      </c>
      <c r="B55" s="21">
        <v>-2</v>
      </c>
      <c r="C55" s="21">
        <f t="shared" si="1"/>
        <v>5.3644800000000004</v>
      </c>
      <c r="D55" s="26">
        <v>12</v>
      </c>
      <c r="E55" s="21">
        <f t="shared" si="2"/>
        <v>5.3644800000000004</v>
      </c>
      <c r="F55" s="21">
        <f t="shared" si="16"/>
        <v>350.47936000000004</v>
      </c>
      <c r="G55" s="22">
        <f t="shared" si="17"/>
        <v>-0.89407999999999976</v>
      </c>
      <c r="H55" s="29">
        <f t="shared" si="23"/>
        <v>247.21200000000002</v>
      </c>
      <c r="I55" s="29">
        <f t="shared" si="20"/>
        <v>0</v>
      </c>
      <c r="J55" s="29">
        <f t="shared" si="5"/>
        <v>41.491609527582725</v>
      </c>
      <c r="K55" s="29">
        <f t="shared" si="6"/>
        <v>-563.27039999999988</v>
      </c>
      <c r="L55" s="29">
        <f t="shared" si="7"/>
        <v>-274.56679047241715</v>
      </c>
      <c r="M55" s="24">
        <f t="shared" si="8"/>
        <v>-563.27039999999988</v>
      </c>
      <c r="N55" s="24">
        <f t="shared" si="9"/>
        <v>7070.8825000000006</v>
      </c>
      <c r="O55" s="24">
        <f t="shared" si="10"/>
        <v>7.0708825000000006</v>
      </c>
      <c r="P55" s="24">
        <f t="shared" si="22"/>
        <v>-1472.9080561534724</v>
      </c>
      <c r="Q55" s="24">
        <f t="shared" si="11"/>
        <v>-1.4729080561534724</v>
      </c>
      <c r="R55" s="25">
        <f t="shared" si="12"/>
        <v>23.569608333333335</v>
      </c>
      <c r="S55" s="25">
        <f t="shared" si="13"/>
        <v>1712.3078654641913</v>
      </c>
      <c r="T55" s="1">
        <f t="shared" si="14"/>
        <v>179.31246036087745</v>
      </c>
      <c r="U55" s="1">
        <f t="shared" si="15"/>
        <v>-82.370037141725149</v>
      </c>
      <c r="V55" s="24">
        <f t="shared" si="18"/>
        <v>106505.26372748734</v>
      </c>
    </row>
    <row r="56" spans="1:22" x14ac:dyDescent="0.25">
      <c r="A56" s="21">
        <v>45</v>
      </c>
      <c r="B56" s="21">
        <v>15</v>
      </c>
      <c r="C56" s="21">
        <f t="shared" si="1"/>
        <v>5.8115199999999998</v>
      </c>
      <c r="D56" s="26">
        <v>13</v>
      </c>
      <c r="E56" s="21">
        <f t="shared" si="2"/>
        <v>5.8115199999999998</v>
      </c>
      <c r="F56" s="21">
        <f t="shared" si="16"/>
        <v>356.29088000000002</v>
      </c>
      <c r="G56" s="22">
        <f t="shared" si="17"/>
        <v>0.44703999999999944</v>
      </c>
      <c r="H56" s="29">
        <f t="shared" si="23"/>
        <v>247.21200000000002</v>
      </c>
      <c r="I56" s="29">
        <f t="shared" si="20"/>
        <v>1326.8115084980452</v>
      </c>
      <c r="J56" s="29">
        <f t="shared" si="5"/>
        <v>48.695013959454712</v>
      </c>
      <c r="K56" s="29">
        <f t="shared" si="6"/>
        <v>281.63519999999966</v>
      </c>
      <c r="L56" s="29">
        <f t="shared" si="7"/>
        <v>1904.3537224574995</v>
      </c>
      <c r="M56" s="24">
        <f t="shared" si="8"/>
        <v>281.63519999999966</v>
      </c>
      <c r="N56" s="24">
        <f t="shared" si="9"/>
        <v>7070.8825000000006</v>
      </c>
      <c r="O56" s="24">
        <f t="shared" si="10"/>
        <v>7.0708825000000006</v>
      </c>
      <c r="P56" s="24">
        <f t="shared" si="22"/>
        <v>11067.189745136207</v>
      </c>
      <c r="Q56" s="24">
        <f t="shared" si="11"/>
        <v>11.067189745136208</v>
      </c>
      <c r="R56" s="25">
        <f t="shared" si="12"/>
        <v>23.569608333333335</v>
      </c>
      <c r="S56" s="25">
        <f t="shared" si="13"/>
        <v>1855.0001875862069</v>
      </c>
      <c r="T56" s="1">
        <f t="shared" si="14"/>
        <v>194.25516539095051</v>
      </c>
      <c r="U56" s="1">
        <f t="shared" si="15"/>
        <v>571.30611673724979</v>
      </c>
      <c r="V56" s="24">
        <f t="shared" si="18"/>
        <v>115049.05428364081</v>
      </c>
    </row>
    <row r="57" spans="1:22" x14ac:dyDescent="0.25">
      <c r="A57" s="21">
        <v>46</v>
      </c>
      <c r="B57" s="21">
        <v>12</v>
      </c>
      <c r="C57" s="21">
        <f t="shared" si="1"/>
        <v>6.7055999999999996</v>
      </c>
      <c r="D57" s="26">
        <v>15</v>
      </c>
      <c r="E57" s="21">
        <f t="shared" si="2"/>
        <v>6.7055999999999996</v>
      </c>
      <c r="F57" s="21">
        <f t="shared" si="16"/>
        <v>362.99648000000002</v>
      </c>
      <c r="G57" s="22">
        <f t="shared" si="17"/>
        <v>0.89407999999999976</v>
      </c>
      <c r="H57" s="29">
        <f t="shared" si="23"/>
        <v>247.21200000000002</v>
      </c>
      <c r="I57" s="29">
        <f t="shared" si="20"/>
        <v>-2673.6683378104231</v>
      </c>
      <c r="J57" s="29">
        <f t="shared" si="5"/>
        <v>64.83063988684799</v>
      </c>
      <c r="K57" s="29">
        <f t="shared" si="6"/>
        <v>563.27039999999988</v>
      </c>
      <c r="L57" s="29">
        <f t="shared" si="7"/>
        <v>-1798.3552979235751</v>
      </c>
      <c r="M57" s="24">
        <f t="shared" si="8"/>
        <v>563.27039999999988</v>
      </c>
      <c r="N57" s="24">
        <f t="shared" si="9"/>
        <v>7070.8825000000006</v>
      </c>
      <c r="O57" s="24">
        <f t="shared" si="10"/>
        <v>7.0708825000000006</v>
      </c>
      <c r="P57" s="24">
        <f t="shared" si="22"/>
        <v>-12059.051285756324</v>
      </c>
      <c r="Q57" s="24">
        <f t="shared" si="11"/>
        <v>-12.059051285756324</v>
      </c>
      <c r="R57" s="25">
        <f t="shared" si="12"/>
        <v>23.569608333333335</v>
      </c>
      <c r="S57" s="25">
        <f t="shared" si="13"/>
        <v>2140.3848318302389</v>
      </c>
      <c r="T57" s="1">
        <f t="shared" si="14"/>
        <v>224.14057545109679</v>
      </c>
      <c r="U57" s="1">
        <f t="shared" si="15"/>
        <v>-539.50658937707249</v>
      </c>
      <c r="V57" s="24">
        <f t="shared" si="18"/>
        <v>111052.7470385046</v>
      </c>
    </row>
    <row r="58" spans="1:22" x14ac:dyDescent="0.25">
      <c r="A58" s="21">
        <v>47</v>
      </c>
      <c r="B58" s="21">
        <v>12</v>
      </c>
      <c r="C58" s="21">
        <f t="shared" si="1"/>
        <v>4.91744</v>
      </c>
      <c r="D58" s="26">
        <v>11</v>
      </c>
      <c r="E58" s="21">
        <f t="shared" si="2"/>
        <v>4.91744</v>
      </c>
      <c r="F58" s="21">
        <f t="shared" si="16"/>
        <v>367.91392000000002</v>
      </c>
      <c r="G58" s="22">
        <f t="shared" si="17"/>
        <v>-1.7881599999999995</v>
      </c>
      <c r="H58" s="29">
        <f t="shared" si="23"/>
        <v>247.21200000000002</v>
      </c>
      <c r="I58" s="29">
        <f t="shared" si="20"/>
        <v>0</v>
      </c>
      <c r="J58" s="29">
        <f t="shared" si="5"/>
        <v>34.86447745026048</v>
      </c>
      <c r="K58" s="29">
        <f t="shared" si="6"/>
        <v>-1126.5407999999998</v>
      </c>
      <c r="L58" s="29">
        <f t="shared" si="7"/>
        <v>-844.46432254973934</v>
      </c>
      <c r="M58" s="24">
        <f t="shared" si="8"/>
        <v>-1126.5407999999998</v>
      </c>
      <c r="N58" s="24">
        <f t="shared" si="9"/>
        <v>7070.8825000000006</v>
      </c>
      <c r="O58" s="24">
        <f t="shared" si="10"/>
        <v>7.0708825000000006</v>
      </c>
      <c r="P58" s="24">
        <f t="shared" si="22"/>
        <v>-4152.6026382789905</v>
      </c>
      <c r="Q58" s="24">
        <f t="shared" si="11"/>
        <v>-4.1526026382789905</v>
      </c>
      <c r="R58" s="25">
        <f t="shared" si="12"/>
        <v>23.569608333333335</v>
      </c>
      <c r="S58" s="25">
        <f t="shared" si="13"/>
        <v>1569.6155433421752</v>
      </c>
      <c r="T58" s="1">
        <f t="shared" si="14"/>
        <v>164.36975533080431</v>
      </c>
      <c r="U58" s="1">
        <f t="shared" si="15"/>
        <v>-253.33929676492178</v>
      </c>
      <c r="V58" s="24">
        <f t="shared" si="18"/>
        <v>130182.68082426093</v>
      </c>
    </row>
    <row r="59" spans="1:22" x14ac:dyDescent="0.25">
      <c r="A59" s="21">
        <v>48</v>
      </c>
      <c r="B59" s="21">
        <v>12</v>
      </c>
      <c r="C59" s="21">
        <f t="shared" si="1"/>
        <v>4.4703999999999997</v>
      </c>
      <c r="D59" s="26">
        <v>10</v>
      </c>
      <c r="E59" s="21">
        <f t="shared" si="2"/>
        <v>4.4703999999999997</v>
      </c>
      <c r="F59" s="21">
        <f t="shared" si="16"/>
        <v>372.38432</v>
      </c>
      <c r="G59" s="22">
        <f t="shared" si="17"/>
        <v>-0.44704000000000033</v>
      </c>
      <c r="H59" s="29">
        <f t="shared" si="23"/>
        <v>247.21200000000002</v>
      </c>
      <c r="I59" s="29">
        <f t="shared" si="20"/>
        <v>0</v>
      </c>
      <c r="J59" s="29">
        <f t="shared" si="5"/>
        <v>28.813617727487994</v>
      </c>
      <c r="K59" s="29">
        <f t="shared" si="6"/>
        <v>-281.63520000000022</v>
      </c>
      <c r="L59" s="29">
        <f t="shared" si="7"/>
        <v>-5.6095822725122275</v>
      </c>
      <c r="M59" s="24">
        <f t="shared" si="8"/>
        <v>-281.63520000000022</v>
      </c>
      <c r="N59" s="24">
        <f t="shared" si="9"/>
        <v>7070.8825000000006</v>
      </c>
      <c r="O59" s="24">
        <f t="shared" si="10"/>
        <v>7.0708825000000006</v>
      </c>
      <c r="P59" s="24">
        <f t="shared" si="22"/>
        <v>-25.077076591038661</v>
      </c>
      <c r="Q59" s="24">
        <f t="shared" si="11"/>
        <v>-2.5077076591038663E-2</v>
      </c>
      <c r="R59" s="25">
        <f t="shared" si="12"/>
        <v>23.569608333333335</v>
      </c>
      <c r="S59" s="25">
        <f t="shared" si="13"/>
        <v>1426.9232212201593</v>
      </c>
      <c r="T59" s="1">
        <f t="shared" si="14"/>
        <v>149.4270503007312</v>
      </c>
      <c r="U59" s="1">
        <f t="shared" si="15"/>
        <v>-1.6828746817536682</v>
      </c>
      <c r="V59" s="24">
        <f t="shared" si="18"/>
        <v>141406.1659625399</v>
      </c>
    </row>
    <row r="60" spans="1:22" x14ac:dyDescent="0.25">
      <c r="A60" s="21">
        <v>49</v>
      </c>
      <c r="B60" s="21">
        <v>10</v>
      </c>
      <c r="C60" s="21">
        <f t="shared" si="1"/>
        <v>5.3644800000000004</v>
      </c>
      <c r="D60" s="26">
        <v>12</v>
      </c>
      <c r="E60" s="21">
        <f t="shared" si="2"/>
        <v>5.3644800000000004</v>
      </c>
      <c r="F60" s="21">
        <f t="shared" si="16"/>
        <v>377.74880000000002</v>
      </c>
      <c r="G60" s="22">
        <f t="shared" si="17"/>
        <v>0.89408000000000065</v>
      </c>
      <c r="H60" s="29">
        <f t="shared" si="23"/>
        <v>247.21200000000002</v>
      </c>
      <c r="I60" s="29">
        <f t="shared" si="20"/>
        <v>-2251.147591852231</v>
      </c>
      <c r="J60" s="29">
        <f t="shared" si="5"/>
        <v>41.491609527582725</v>
      </c>
      <c r="K60" s="29">
        <f t="shared" si="6"/>
        <v>563.27040000000045</v>
      </c>
      <c r="L60" s="29">
        <f t="shared" si="7"/>
        <v>-1399.1735823246477</v>
      </c>
      <c r="M60" s="24">
        <f t="shared" si="8"/>
        <v>563.27040000000045</v>
      </c>
      <c r="N60" s="24">
        <f t="shared" si="9"/>
        <v>7070.8825000000006</v>
      </c>
      <c r="O60" s="24">
        <f t="shared" si="10"/>
        <v>7.0708825000000006</v>
      </c>
      <c r="P60" s="24">
        <f t="shared" si="22"/>
        <v>-7505.8386989089267</v>
      </c>
      <c r="Q60" s="24">
        <f t="shared" si="11"/>
        <v>-7.505838698908927</v>
      </c>
      <c r="R60" s="25">
        <f t="shared" si="12"/>
        <v>23.569608333333335</v>
      </c>
      <c r="S60" s="25">
        <f t="shared" si="13"/>
        <v>1712.3078654641913</v>
      </c>
      <c r="T60" s="1">
        <f t="shared" si="14"/>
        <v>179.31246036087745</v>
      </c>
      <c r="U60" s="1">
        <f t="shared" si="15"/>
        <v>-419.75207469739428</v>
      </c>
      <c r="V60" s="24">
        <f t="shared" si="18"/>
        <v>148502.12553913094</v>
      </c>
    </row>
    <row r="61" spans="1:22" x14ac:dyDescent="0.25">
      <c r="A61" s="21">
        <v>50</v>
      </c>
      <c r="B61" s="21">
        <v>8</v>
      </c>
      <c r="C61" s="21">
        <f t="shared" si="1"/>
        <v>6.2585600000000001</v>
      </c>
      <c r="D61" s="26">
        <v>14</v>
      </c>
      <c r="E61" s="21">
        <f t="shared" si="2"/>
        <v>6.2585600000000001</v>
      </c>
      <c r="F61" s="21">
        <f t="shared" si="16"/>
        <v>384.00736000000001</v>
      </c>
      <c r="G61" s="22">
        <f t="shared" si="17"/>
        <v>0.89407999999999976</v>
      </c>
      <c r="H61" s="29">
        <f t="shared" si="23"/>
        <v>247.21200000000002</v>
      </c>
      <c r="I61" s="29">
        <f t="shared" si="20"/>
        <v>-1941.5478962492421</v>
      </c>
      <c r="J61" s="29">
        <f t="shared" si="5"/>
        <v>56.47469074587648</v>
      </c>
      <c r="K61" s="29">
        <f t="shared" si="6"/>
        <v>563.27039999999988</v>
      </c>
      <c r="L61" s="29">
        <f t="shared" si="7"/>
        <v>-1074.5908055033658</v>
      </c>
      <c r="M61" s="24">
        <f t="shared" si="8"/>
        <v>563.27039999999988</v>
      </c>
      <c r="N61" s="24">
        <f t="shared" si="9"/>
        <v>7070.8825000000006</v>
      </c>
      <c r="O61" s="24">
        <f t="shared" si="10"/>
        <v>7.0708825000000006</v>
      </c>
      <c r="P61" s="24">
        <f t="shared" si="22"/>
        <v>-6725.3910316911451</v>
      </c>
      <c r="Q61" s="24">
        <f t="shared" si="11"/>
        <v>-6.7253910316911449</v>
      </c>
      <c r="R61" s="25">
        <f t="shared" si="12"/>
        <v>23.569608333333335</v>
      </c>
      <c r="S61" s="25">
        <f t="shared" si="13"/>
        <v>1997.692509708223</v>
      </c>
      <c r="T61" s="1">
        <f t="shared" si="14"/>
        <v>209.19787042102368</v>
      </c>
      <c r="U61" s="1">
        <f t="shared" si="15"/>
        <v>-322.37724165100974</v>
      </c>
      <c r="V61" s="24">
        <f t="shared" si="18"/>
        <v>163078.84673803987</v>
      </c>
    </row>
    <row r="62" spans="1:22" x14ac:dyDescent="0.25">
      <c r="A62" s="21">
        <v>51</v>
      </c>
      <c r="B62" s="21">
        <v>4</v>
      </c>
      <c r="C62" s="21">
        <f t="shared" si="1"/>
        <v>7.1526399999999999</v>
      </c>
      <c r="D62" s="26">
        <v>16</v>
      </c>
      <c r="E62" s="21">
        <f t="shared" si="2"/>
        <v>7.1526399999999999</v>
      </c>
      <c r="F62" s="21">
        <f t="shared" si="16"/>
        <v>391.16</v>
      </c>
      <c r="G62" s="22">
        <f t="shared" si="17"/>
        <v>0.89407999999999976</v>
      </c>
      <c r="H62" s="29">
        <f t="shared" si="23"/>
        <v>247.21200000000002</v>
      </c>
      <c r="I62" s="29">
        <f t="shared" si="20"/>
        <v>-3278.8784800547896</v>
      </c>
      <c r="J62" s="29">
        <f t="shared" si="5"/>
        <v>73.76286138236928</v>
      </c>
      <c r="K62" s="29">
        <f t="shared" si="6"/>
        <v>563.27039999999988</v>
      </c>
      <c r="L62" s="29">
        <f t="shared" si="7"/>
        <v>-2394.6332186724203</v>
      </c>
      <c r="M62" s="24">
        <f t="shared" si="8"/>
        <v>563.27039999999988</v>
      </c>
      <c r="N62" s="24">
        <f t="shared" si="9"/>
        <v>7070.8825000000006</v>
      </c>
      <c r="O62" s="24">
        <f t="shared" si="10"/>
        <v>7.0708825000000006</v>
      </c>
      <c r="P62" s="24">
        <f t="shared" si="22"/>
        <v>-17127.949345205099</v>
      </c>
      <c r="Q62" s="24">
        <f t="shared" si="11"/>
        <v>-17.127949345205099</v>
      </c>
      <c r="R62" s="25">
        <f t="shared" si="12"/>
        <v>23.569608333333335</v>
      </c>
      <c r="S62" s="25">
        <f t="shared" si="13"/>
        <v>2283.0771539522548</v>
      </c>
      <c r="T62" s="1">
        <f t="shared" si="14"/>
        <v>239.08328048116988</v>
      </c>
      <c r="U62" s="1">
        <f t="shared" si="15"/>
        <v>-718.38996560172609</v>
      </c>
      <c r="V62" s="24">
        <f t="shared" si="18"/>
        <v>176875.12026973101</v>
      </c>
    </row>
    <row r="63" spans="1:22" x14ac:dyDescent="0.25">
      <c r="A63" s="21">
        <v>52</v>
      </c>
      <c r="B63" s="21">
        <v>4</v>
      </c>
      <c r="C63" s="21">
        <f t="shared" si="1"/>
        <v>8.0467200000000005</v>
      </c>
      <c r="D63" s="26">
        <v>18</v>
      </c>
      <c r="E63" s="21">
        <f t="shared" si="2"/>
        <v>8.0467200000000005</v>
      </c>
      <c r="F63" s="21">
        <f t="shared" si="16"/>
        <v>399.20672000000002</v>
      </c>
      <c r="G63" s="22">
        <f t="shared" si="17"/>
        <v>0.89408000000000065</v>
      </c>
      <c r="H63" s="29">
        <f t="shared" si="23"/>
        <v>247.21200000000002</v>
      </c>
      <c r="I63" s="29">
        <f t="shared" si="20"/>
        <v>0</v>
      </c>
      <c r="J63" s="29">
        <f t="shared" si="5"/>
        <v>93.35612143706112</v>
      </c>
      <c r="K63" s="29">
        <f t="shared" si="6"/>
        <v>563.27040000000045</v>
      </c>
      <c r="L63" s="29">
        <f t="shared" si="7"/>
        <v>903.83852143706156</v>
      </c>
      <c r="M63" s="24">
        <f t="shared" si="8"/>
        <v>563.27040000000045</v>
      </c>
      <c r="N63" s="24">
        <f t="shared" si="9"/>
        <v>7070.8825000000006</v>
      </c>
      <c r="O63" s="24">
        <f t="shared" si="10"/>
        <v>7.0708825000000006</v>
      </c>
      <c r="P63" s="24">
        <f t="shared" si="22"/>
        <v>7272.9355072180324</v>
      </c>
      <c r="Q63" s="24">
        <f t="shared" si="11"/>
        <v>7.2729355072180324</v>
      </c>
      <c r="R63" s="25">
        <f t="shared" si="12"/>
        <v>23.569608333333335</v>
      </c>
      <c r="S63" s="25">
        <f t="shared" si="13"/>
        <v>2568.4617981962865</v>
      </c>
      <c r="T63" s="1">
        <f t="shared" si="14"/>
        <v>268.96869054131611</v>
      </c>
      <c r="U63" s="1">
        <f t="shared" si="15"/>
        <v>271.15155643111848</v>
      </c>
      <c r="V63" s="24">
        <f t="shared" si="18"/>
        <v>201073.95211493611</v>
      </c>
    </row>
    <row r="64" spans="1:22" x14ac:dyDescent="0.25">
      <c r="A64" s="21">
        <v>53</v>
      </c>
      <c r="B64" s="21">
        <v>6</v>
      </c>
      <c r="C64" s="21">
        <f t="shared" si="1"/>
        <v>7.5996800000000002</v>
      </c>
      <c r="D64" s="26">
        <v>17</v>
      </c>
      <c r="E64" s="21">
        <f t="shared" si="2"/>
        <v>7.5996800000000002</v>
      </c>
      <c r="F64" s="21">
        <f t="shared" si="16"/>
        <v>406.8064</v>
      </c>
      <c r="G64" s="22">
        <f t="shared" si="17"/>
        <v>-0.44704000000000033</v>
      </c>
      <c r="H64" s="29">
        <f t="shared" si="23"/>
        <v>247.21200000000002</v>
      </c>
      <c r="I64" s="29">
        <f t="shared" si="20"/>
        <v>1607.7538851725874</v>
      </c>
      <c r="J64" s="29">
        <f t="shared" si="5"/>
        <v>83.271355232440314</v>
      </c>
      <c r="K64" s="29">
        <f t="shared" si="6"/>
        <v>-281.63520000000022</v>
      </c>
      <c r="L64" s="29">
        <f t="shared" si="7"/>
        <v>1656.6020404050275</v>
      </c>
      <c r="M64" s="24">
        <f t="shared" si="8"/>
        <v>-281.63520000000022</v>
      </c>
      <c r="N64" s="24">
        <f t="shared" si="9"/>
        <v>7070.8825000000006</v>
      </c>
      <c r="O64" s="24">
        <f t="shared" si="10"/>
        <v>7.0708825000000006</v>
      </c>
      <c r="P64" s="24">
        <f t="shared" si="22"/>
        <v>12589.645394425281</v>
      </c>
      <c r="Q64" s="24">
        <f t="shared" si="11"/>
        <v>12.589645394425281</v>
      </c>
      <c r="R64" s="25">
        <f t="shared" si="12"/>
        <v>23.569608333333335</v>
      </c>
      <c r="S64" s="25">
        <f t="shared" si="13"/>
        <v>2425.7694760742706</v>
      </c>
      <c r="T64" s="1">
        <f t="shared" si="14"/>
        <v>254.02598551124302</v>
      </c>
      <c r="U64" s="1">
        <f t="shared" si="15"/>
        <v>496.98061212150822</v>
      </c>
      <c r="V64" s="24">
        <f t="shared" si="18"/>
        <v>200871.89910771808</v>
      </c>
    </row>
    <row r="65" spans="1:22" x14ac:dyDescent="0.25">
      <c r="A65" s="21">
        <v>54</v>
      </c>
      <c r="B65" s="21">
        <v>4</v>
      </c>
      <c r="C65" s="21">
        <f t="shared" si="1"/>
        <v>8.0467200000000005</v>
      </c>
      <c r="D65" s="26">
        <v>18</v>
      </c>
      <c r="E65" s="21">
        <f t="shared" si="2"/>
        <v>8.0467200000000005</v>
      </c>
      <c r="F65" s="21">
        <f t="shared" si="16"/>
        <v>414.85311999999999</v>
      </c>
      <c r="G65" s="22">
        <f t="shared" si="17"/>
        <v>0.44704000000000033</v>
      </c>
      <c r="H65" s="30">
        <f>$D$2*9.81*$I$6</f>
        <v>123.60600000000001</v>
      </c>
      <c r="I65" s="30">
        <f t="shared" si="20"/>
        <v>-1520.3371153620037</v>
      </c>
      <c r="J65" s="30">
        <f t="shared" si="5"/>
        <v>93.35612143706112</v>
      </c>
      <c r="K65" s="30">
        <f t="shared" si="6"/>
        <v>281.63520000000022</v>
      </c>
      <c r="L65" s="30">
        <f t="shared" si="7"/>
        <v>-1021.7397939249424</v>
      </c>
      <c r="M65" s="24">
        <f t="shared" si="8"/>
        <v>281.63520000000022</v>
      </c>
      <c r="N65" s="24">
        <f t="shared" si="9"/>
        <v>7070.8825000000006</v>
      </c>
      <c r="O65" s="24">
        <f t="shared" si="10"/>
        <v>7.0708825000000006</v>
      </c>
      <c r="P65" s="24">
        <f t="shared" si="22"/>
        <v>-8221.6540345717131</v>
      </c>
      <c r="Q65" s="24">
        <f t="shared" si="11"/>
        <v>-8.2216540345717135</v>
      </c>
      <c r="R65" s="25">
        <f t="shared" si="12"/>
        <v>23.569608333333335</v>
      </c>
      <c r="S65" s="25">
        <f t="shared" si="13"/>
        <v>2568.4617981962865</v>
      </c>
      <c r="T65" s="1">
        <f t="shared" si="14"/>
        <v>268.96869054131611</v>
      </c>
      <c r="U65" s="1">
        <f t="shared" si="15"/>
        <v>-306.5219381774827</v>
      </c>
      <c r="V65" s="24">
        <f t="shared" si="18"/>
        <v>195353.1362132928</v>
      </c>
    </row>
    <row r="66" spans="1:22" x14ac:dyDescent="0.25">
      <c r="A66" s="21">
        <v>55</v>
      </c>
      <c r="B66" s="21">
        <v>6</v>
      </c>
      <c r="C66" s="21">
        <f t="shared" si="1"/>
        <v>6.2585600000000001</v>
      </c>
      <c r="D66" s="26">
        <v>14</v>
      </c>
      <c r="E66" s="21">
        <f t="shared" si="2"/>
        <v>6.2585600000000001</v>
      </c>
      <c r="F66" s="21">
        <f t="shared" si="16"/>
        <v>421.11167999999998</v>
      </c>
      <c r="G66" s="22">
        <f t="shared" si="17"/>
        <v>-1.7881600000000004</v>
      </c>
      <c r="H66" s="30">
        <f t="shared" ref="H66:H82" si="24">$D$2*9.81*$I$6</f>
        <v>123.60600000000001</v>
      </c>
      <c r="I66" s="30">
        <f t="shared" si="20"/>
        <v>1941.5478962492421</v>
      </c>
      <c r="J66" s="30">
        <f t="shared" si="5"/>
        <v>56.47469074587648</v>
      </c>
      <c r="K66" s="30">
        <f t="shared" si="6"/>
        <v>-1126.5408000000002</v>
      </c>
      <c r="L66" s="30">
        <f t="shared" si="7"/>
        <v>995.08778699511868</v>
      </c>
      <c r="M66" s="24">
        <f t="shared" si="8"/>
        <v>-1126.5408000000002</v>
      </c>
      <c r="N66" s="24">
        <f t="shared" si="9"/>
        <v>7070.8825000000006</v>
      </c>
      <c r="O66" s="24">
        <f t="shared" si="10"/>
        <v>7.0708825000000006</v>
      </c>
      <c r="P66" s="24">
        <f t="shared" si="22"/>
        <v>6227.8166201761696</v>
      </c>
      <c r="Q66" s="24">
        <f t="shared" si="11"/>
        <v>6.2278166201761698</v>
      </c>
      <c r="R66" s="25">
        <f t="shared" si="12"/>
        <v>23.569608333333335</v>
      </c>
      <c r="S66" s="25">
        <f t="shared" si="13"/>
        <v>1997.692509708223</v>
      </c>
      <c r="T66" s="1">
        <f t="shared" si="14"/>
        <v>209.19787042102368</v>
      </c>
      <c r="U66" s="1">
        <f t="shared" si="15"/>
        <v>298.52633609853558</v>
      </c>
      <c r="V66" s="24">
        <f t="shared" si="18"/>
        <v>210645.6727478645</v>
      </c>
    </row>
    <row r="67" spans="1:22" x14ac:dyDescent="0.25">
      <c r="A67" s="21">
        <v>56</v>
      </c>
      <c r="B67" s="21">
        <v>-15</v>
      </c>
      <c r="C67" s="21">
        <f t="shared" si="1"/>
        <v>6.7055999999999996</v>
      </c>
      <c r="D67" s="26">
        <v>15</v>
      </c>
      <c r="E67" s="21">
        <f t="shared" si="2"/>
        <v>6.7055999999999996</v>
      </c>
      <c r="F67" s="21">
        <f t="shared" si="16"/>
        <v>427.81727999999998</v>
      </c>
      <c r="G67" s="22">
        <f t="shared" si="17"/>
        <v>0.44703999999999944</v>
      </c>
      <c r="H67" s="30">
        <f t="shared" si="24"/>
        <v>123.60600000000001</v>
      </c>
      <c r="I67" s="30">
        <f t="shared" si="20"/>
        <v>-61.071770920548936</v>
      </c>
      <c r="J67" s="30">
        <f t="shared" si="5"/>
        <v>64.83063988684799</v>
      </c>
      <c r="K67" s="30">
        <f t="shared" si="6"/>
        <v>281.63519999999966</v>
      </c>
      <c r="L67" s="30">
        <f t="shared" si="7"/>
        <v>409.00006896629873</v>
      </c>
      <c r="M67" s="24">
        <f t="shared" si="8"/>
        <v>281.63519999999966</v>
      </c>
      <c r="N67" s="24">
        <f t="shared" si="9"/>
        <v>7070.8825000000006</v>
      </c>
      <c r="O67" s="24">
        <f t="shared" si="10"/>
        <v>7.0708825000000006</v>
      </c>
      <c r="P67" s="24">
        <f t="shared" si="22"/>
        <v>2742.5908624604126</v>
      </c>
      <c r="Q67" s="24">
        <f t="shared" si="11"/>
        <v>2.7425908624604127</v>
      </c>
      <c r="R67" s="25">
        <f t="shared" si="12"/>
        <v>23.569608333333335</v>
      </c>
      <c r="S67" s="25">
        <f t="shared" si="13"/>
        <v>2140.3848318302389</v>
      </c>
      <c r="T67" s="1">
        <f t="shared" si="14"/>
        <v>224.14057545109679</v>
      </c>
      <c r="U67" s="1">
        <f t="shared" si="15"/>
        <v>122.70002068988961</v>
      </c>
      <c r="V67" s="24">
        <f t="shared" si="18"/>
        <v>211488.73862768835</v>
      </c>
    </row>
    <row r="68" spans="1:22" x14ac:dyDescent="0.25">
      <c r="A68" s="21">
        <v>57</v>
      </c>
      <c r="B68" s="21">
        <v>-12</v>
      </c>
      <c r="C68" s="21">
        <f t="shared" si="1"/>
        <v>4.4703999999999997</v>
      </c>
      <c r="D68" s="26">
        <v>10</v>
      </c>
      <c r="E68" s="21">
        <f t="shared" si="2"/>
        <v>4.4703999999999997</v>
      </c>
      <c r="F68" s="21">
        <f t="shared" si="16"/>
        <v>432.28767999999997</v>
      </c>
      <c r="G68" s="22">
        <f t="shared" si="17"/>
        <v>-2.2351999999999999</v>
      </c>
      <c r="H68" s="30">
        <f t="shared" si="24"/>
        <v>123.60600000000001</v>
      </c>
      <c r="I68" s="30">
        <f t="shared" si="20"/>
        <v>3843.1135458536942</v>
      </c>
      <c r="J68" s="30">
        <f t="shared" si="5"/>
        <v>28.813617727487994</v>
      </c>
      <c r="K68" s="30">
        <f t="shared" si="6"/>
        <v>-1408.1759999999999</v>
      </c>
      <c r="L68" s="30">
        <f t="shared" si="7"/>
        <v>2587.3571635811822</v>
      </c>
      <c r="M68" s="24">
        <f t="shared" si="8"/>
        <v>-1408.1759999999999</v>
      </c>
      <c r="N68" s="24">
        <f t="shared" si="9"/>
        <v>7070.8825000000006</v>
      </c>
      <c r="O68" s="24">
        <f t="shared" si="10"/>
        <v>7.0708825000000006</v>
      </c>
      <c r="P68" s="24">
        <f t="shared" si="22"/>
        <v>11566.521464073316</v>
      </c>
      <c r="Q68" s="24">
        <f t="shared" si="11"/>
        <v>11.566521464073316</v>
      </c>
      <c r="R68" s="25">
        <f t="shared" si="12"/>
        <v>23.569608333333335</v>
      </c>
      <c r="S68" s="25">
        <f t="shared" si="13"/>
        <v>1426.9232212201593</v>
      </c>
      <c r="T68" s="1">
        <f t="shared" si="14"/>
        <v>149.4270503007312</v>
      </c>
      <c r="U68" s="1">
        <f t="shared" si="15"/>
        <v>776.20714907435467</v>
      </c>
      <c r="V68" s="24">
        <f t="shared" si="18"/>
        <v>215817.03026522795</v>
      </c>
    </row>
    <row r="69" spans="1:22" x14ac:dyDescent="0.25">
      <c r="A69" s="21">
        <v>58</v>
      </c>
      <c r="B69" s="21">
        <v>-11</v>
      </c>
      <c r="C69" s="21">
        <f t="shared" si="1"/>
        <v>4.91744</v>
      </c>
      <c r="D69" s="26">
        <v>11</v>
      </c>
      <c r="E69" s="21">
        <f t="shared" si="2"/>
        <v>4.91744</v>
      </c>
      <c r="F69" s="21">
        <f t="shared" si="16"/>
        <v>437.20511999999997</v>
      </c>
      <c r="G69" s="22">
        <f t="shared" si="17"/>
        <v>0.44704000000000033</v>
      </c>
      <c r="H69" s="30">
        <f t="shared" si="24"/>
        <v>123.60600000000001</v>
      </c>
      <c r="I69" s="30">
        <f t="shared" si="20"/>
        <v>1248.167924596944</v>
      </c>
      <c r="J69" s="30">
        <f t="shared" si="5"/>
        <v>34.86447745026048</v>
      </c>
      <c r="K69" s="30">
        <f t="shared" si="6"/>
        <v>281.63520000000022</v>
      </c>
      <c r="L69" s="30">
        <f t="shared" si="7"/>
        <v>1688.2736020472046</v>
      </c>
      <c r="M69" s="24">
        <f t="shared" si="8"/>
        <v>281.63520000000022</v>
      </c>
      <c r="N69" s="24">
        <f t="shared" si="9"/>
        <v>7070.8825000000006</v>
      </c>
      <c r="O69" s="24">
        <f t="shared" si="10"/>
        <v>7.0708825000000006</v>
      </c>
      <c r="P69" s="24">
        <f t="shared" si="22"/>
        <v>8301.9841416510062</v>
      </c>
      <c r="Q69" s="24">
        <f t="shared" si="11"/>
        <v>8.3019841416510065</v>
      </c>
      <c r="R69" s="25">
        <f t="shared" si="12"/>
        <v>23.569608333333335</v>
      </c>
      <c r="S69" s="25">
        <f t="shared" si="13"/>
        <v>1569.6155433421752</v>
      </c>
      <c r="T69" s="1">
        <f t="shared" si="14"/>
        <v>164.36975533080431</v>
      </c>
      <c r="U69" s="1">
        <f t="shared" si="15"/>
        <v>506.48208061416136</v>
      </c>
      <c r="V69" s="24">
        <f t="shared" si="18"/>
        <v>211321.39130115462</v>
      </c>
    </row>
    <row r="70" spans="1:22" x14ac:dyDescent="0.25">
      <c r="A70" s="21">
        <v>59</v>
      </c>
      <c r="B70" s="21">
        <v>-11</v>
      </c>
      <c r="C70" s="21">
        <f t="shared" si="1"/>
        <v>7.1526399999999999</v>
      </c>
      <c r="D70" s="26">
        <v>16</v>
      </c>
      <c r="E70" s="21">
        <f t="shared" si="2"/>
        <v>7.1526399999999999</v>
      </c>
      <c r="F70" s="21">
        <f t="shared" si="16"/>
        <v>444.35775999999998</v>
      </c>
      <c r="G70" s="22">
        <f t="shared" si="17"/>
        <v>2.2351999999999999</v>
      </c>
      <c r="H70" s="30">
        <f t="shared" si="24"/>
        <v>123.60600000000001</v>
      </c>
      <c r="I70" s="30">
        <f t="shared" si="20"/>
        <v>0</v>
      </c>
      <c r="J70" s="30">
        <f t="shared" si="5"/>
        <v>73.76286138236928</v>
      </c>
      <c r="K70" s="30">
        <f t="shared" si="6"/>
        <v>1408.1759999999999</v>
      </c>
      <c r="L70" s="30">
        <f t="shared" si="7"/>
        <v>1605.5448613823692</v>
      </c>
      <c r="M70" s="24">
        <f t="shared" si="8"/>
        <v>1408.1759999999999</v>
      </c>
      <c r="N70" s="24">
        <f t="shared" si="9"/>
        <v>7070.8825000000006</v>
      </c>
      <c r="O70" s="24">
        <f t="shared" si="10"/>
        <v>7.0708825000000006</v>
      </c>
      <c r="P70" s="24">
        <f t="shared" si="22"/>
        <v>11483.884397317988</v>
      </c>
      <c r="Q70" s="24">
        <f t="shared" si="11"/>
        <v>11.483884397317988</v>
      </c>
      <c r="R70" s="25">
        <f t="shared" si="12"/>
        <v>23.569608333333335</v>
      </c>
      <c r="S70" s="25">
        <f t="shared" si="13"/>
        <v>2283.0771539522548</v>
      </c>
      <c r="T70" s="1">
        <f t="shared" si="14"/>
        <v>239.08328048116988</v>
      </c>
      <c r="U70" s="1">
        <f t="shared" si="15"/>
        <v>481.6634584147107</v>
      </c>
      <c r="V70" s="24">
        <f t="shared" si="18"/>
        <v>210090.28965950361</v>
      </c>
    </row>
    <row r="71" spans="1:22" x14ac:dyDescent="0.25">
      <c r="A71" s="21">
        <v>60</v>
      </c>
      <c r="B71" s="21">
        <v>-11</v>
      </c>
      <c r="C71" s="21">
        <f t="shared" si="1"/>
        <v>4.91744</v>
      </c>
      <c r="D71" s="26">
        <v>11</v>
      </c>
      <c r="E71" s="21">
        <f t="shared" si="2"/>
        <v>4.91744</v>
      </c>
      <c r="F71" s="21">
        <f t="shared" si="16"/>
        <v>449.27519999999998</v>
      </c>
      <c r="G71" s="22">
        <f t="shared" si="17"/>
        <v>-2.2351999999999999</v>
      </c>
      <c r="H71" s="30">
        <f t="shared" si="24"/>
        <v>123.60600000000001</v>
      </c>
      <c r="I71" s="30">
        <f t="shared" si="20"/>
        <v>0</v>
      </c>
      <c r="J71" s="30">
        <f t="shared" si="5"/>
        <v>34.86447745026048</v>
      </c>
      <c r="K71" s="30">
        <f t="shared" si="6"/>
        <v>-1408.1759999999999</v>
      </c>
      <c r="L71" s="30">
        <f t="shared" si="7"/>
        <v>-1249.7055225497395</v>
      </c>
      <c r="M71" s="24">
        <f t="shared" si="8"/>
        <v>-1408.1759999999999</v>
      </c>
      <c r="N71" s="24">
        <f t="shared" si="9"/>
        <v>7070.8825000000006</v>
      </c>
      <c r="O71" s="24">
        <f t="shared" si="10"/>
        <v>7.0708825000000006</v>
      </c>
      <c r="P71" s="24">
        <f t="shared" si="22"/>
        <v>-6145.3519248069906</v>
      </c>
      <c r="Q71" s="24">
        <f t="shared" si="11"/>
        <v>-6.1453519248069908</v>
      </c>
      <c r="R71" s="25">
        <f t="shared" si="12"/>
        <v>23.569608333333335</v>
      </c>
      <c r="S71" s="25">
        <f t="shared" si="13"/>
        <v>1569.6155433421752</v>
      </c>
      <c r="T71" s="1">
        <f t="shared" si="14"/>
        <v>164.36975533080431</v>
      </c>
      <c r="U71" s="1">
        <f t="shared" si="15"/>
        <v>-374.91165676492182</v>
      </c>
      <c r="V71" s="24">
        <f t="shared" si="18"/>
        <v>205677.28776218562</v>
      </c>
    </row>
    <row r="72" spans="1:22" x14ac:dyDescent="0.25">
      <c r="A72" s="21">
        <v>61</v>
      </c>
      <c r="B72" s="21">
        <v>-11</v>
      </c>
      <c r="C72" s="21">
        <f t="shared" si="1"/>
        <v>4.4703999999999997</v>
      </c>
      <c r="D72" s="26">
        <v>10</v>
      </c>
      <c r="E72" s="21">
        <f t="shared" si="2"/>
        <v>4.4703999999999997</v>
      </c>
      <c r="F72" s="21">
        <f t="shared" si="16"/>
        <v>453.74559999999997</v>
      </c>
      <c r="G72" s="22">
        <f t="shared" si="17"/>
        <v>-0.44704000000000033</v>
      </c>
      <c r="H72" s="30">
        <f t="shared" si="24"/>
        <v>123.60600000000001</v>
      </c>
      <c r="I72" s="30">
        <f t="shared" si="20"/>
        <v>0</v>
      </c>
      <c r="J72" s="30">
        <f t="shared" si="5"/>
        <v>28.813617727487994</v>
      </c>
      <c r="K72" s="30">
        <f t="shared" si="6"/>
        <v>-281.63520000000022</v>
      </c>
      <c r="L72" s="30">
        <f t="shared" si="7"/>
        <v>-129.21558227251222</v>
      </c>
      <c r="M72" s="24">
        <f t="shared" si="8"/>
        <v>-281.63520000000022</v>
      </c>
      <c r="N72" s="24">
        <f t="shared" si="9"/>
        <v>7070.8825000000006</v>
      </c>
      <c r="O72" s="24">
        <f t="shared" si="10"/>
        <v>7.0708825000000006</v>
      </c>
      <c r="P72" s="24">
        <f t="shared" si="22"/>
        <v>-577.64533899103856</v>
      </c>
      <c r="Q72" s="24">
        <f t="shared" si="11"/>
        <v>-0.57764533899103854</v>
      </c>
      <c r="R72" s="25">
        <f t="shared" si="12"/>
        <v>23.569608333333335</v>
      </c>
      <c r="S72" s="25">
        <f t="shared" si="13"/>
        <v>1426.9232212201593</v>
      </c>
      <c r="T72" s="1">
        <f t="shared" si="14"/>
        <v>149.4270503007312</v>
      </c>
      <c r="U72" s="1">
        <f t="shared" si="15"/>
        <v>-38.764674681753668</v>
      </c>
      <c r="V72" s="24">
        <f t="shared" si="18"/>
        <v>218893.5221869926</v>
      </c>
    </row>
    <row r="73" spans="1:22" x14ac:dyDescent="0.25">
      <c r="A73" s="21">
        <v>62</v>
      </c>
      <c r="B73" s="21">
        <v>-10</v>
      </c>
      <c r="C73" s="21">
        <f t="shared" si="1"/>
        <v>5.3644800000000004</v>
      </c>
      <c r="D73" s="26">
        <v>12</v>
      </c>
      <c r="E73" s="21">
        <f t="shared" si="2"/>
        <v>5.3644800000000004</v>
      </c>
      <c r="F73" s="21">
        <f t="shared" si="16"/>
        <v>459.11007999999998</v>
      </c>
      <c r="G73" s="22">
        <f t="shared" si="17"/>
        <v>0.89408000000000065</v>
      </c>
      <c r="H73" s="30">
        <f t="shared" si="24"/>
        <v>123.60600000000001</v>
      </c>
      <c r="I73" s="30">
        <f t="shared" si="20"/>
        <v>1145.4173993786094</v>
      </c>
      <c r="J73" s="30">
        <f t="shared" si="5"/>
        <v>41.491609527582725</v>
      </c>
      <c r="K73" s="30">
        <f t="shared" si="6"/>
        <v>563.27040000000045</v>
      </c>
      <c r="L73" s="30">
        <f t="shared" si="7"/>
        <v>1873.7854089061925</v>
      </c>
      <c r="M73" s="24">
        <f t="shared" si="8"/>
        <v>563.27040000000045</v>
      </c>
      <c r="N73" s="24">
        <f t="shared" si="9"/>
        <v>7070.8825000000006</v>
      </c>
      <c r="O73" s="24">
        <f t="shared" si="10"/>
        <v>7.0708825000000006</v>
      </c>
      <c r="P73" s="24">
        <f t="shared" si="22"/>
        <v>10051.884350369091</v>
      </c>
      <c r="Q73" s="24">
        <f t="shared" si="11"/>
        <v>10.051884350369091</v>
      </c>
      <c r="R73" s="25">
        <f t="shared" si="12"/>
        <v>23.569608333333335</v>
      </c>
      <c r="S73" s="25">
        <f t="shared" si="13"/>
        <v>1712.3078654641913</v>
      </c>
      <c r="T73" s="1">
        <f t="shared" si="14"/>
        <v>179.31246036087745</v>
      </c>
      <c r="U73" s="1">
        <f t="shared" si="15"/>
        <v>562.13562267185773</v>
      </c>
      <c r="V73" s="24">
        <f t="shared" si="18"/>
        <v>226542.05002598366</v>
      </c>
    </row>
    <row r="74" spans="1:22" x14ac:dyDescent="0.25">
      <c r="A74" s="21">
        <v>63</v>
      </c>
      <c r="B74" s="21">
        <v>-8</v>
      </c>
      <c r="C74" s="21">
        <f t="shared" si="1"/>
        <v>4.4703999999999997</v>
      </c>
      <c r="D74" s="26">
        <v>10</v>
      </c>
      <c r="E74" s="21">
        <f t="shared" si="2"/>
        <v>4.4703999999999997</v>
      </c>
      <c r="F74" s="21">
        <f t="shared" si="16"/>
        <v>463.58047999999997</v>
      </c>
      <c r="G74" s="22">
        <f t="shared" si="17"/>
        <v>-0.89408000000000065</v>
      </c>
      <c r="H74" s="30">
        <f t="shared" si="24"/>
        <v>123.60600000000001</v>
      </c>
      <c r="I74" s="30">
        <f t="shared" si="20"/>
        <v>2673.6683378104231</v>
      </c>
      <c r="J74" s="30">
        <f t="shared" si="5"/>
        <v>28.813617727487994</v>
      </c>
      <c r="K74" s="30">
        <f t="shared" si="6"/>
        <v>-563.27040000000045</v>
      </c>
      <c r="L74" s="30">
        <f t="shared" si="7"/>
        <v>2262.8175555379107</v>
      </c>
      <c r="M74" s="24">
        <f t="shared" si="8"/>
        <v>-563.27040000000045</v>
      </c>
      <c r="N74" s="24">
        <f t="shared" si="9"/>
        <v>7070.8825000000006</v>
      </c>
      <c r="O74" s="24">
        <f t="shared" si="10"/>
        <v>7.0708825000000006</v>
      </c>
      <c r="P74" s="24">
        <f t="shared" si="22"/>
        <v>10115.699600276675</v>
      </c>
      <c r="Q74" s="24">
        <f t="shared" si="11"/>
        <v>10.115699600276676</v>
      </c>
      <c r="R74" s="25">
        <f t="shared" si="12"/>
        <v>23.569608333333335</v>
      </c>
      <c r="S74" s="25">
        <f t="shared" si="13"/>
        <v>1426.9232212201593</v>
      </c>
      <c r="T74" s="1">
        <f t="shared" si="14"/>
        <v>149.4270503007312</v>
      </c>
      <c r="U74" s="1">
        <f t="shared" si="15"/>
        <v>678.84526666137322</v>
      </c>
      <c r="V74" s="24">
        <f t="shared" si="18"/>
        <v>223561.04817561456</v>
      </c>
    </row>
    <row r="75" spans="1:22" x14ac:dyDescent="0.25">
      <c r="A75" s="21">
        <v>64</v>
      </c>
      <c r="B75" s="21">
        <v>-8</v>
      </c>
      <c r="C75" s="21">
        <f t="shared" si="1"/>
        <v>4.4703999999999997</v>
      </c>
      <c r="D75" s="26">
        <v>10</v>
      </c>
      <c r="E75" s="21">
        <f t="shared" si="2"/>
        <v>4.4703999999999997</v>
      </c>
      <c r="F75" s="21">
        <f t="shared" si="16"/>
        <v>468.05087999999995</v>
      </c>
      <c r="G75" s="22">
        <f t="shared" si="17"/>
        <v>0</v>
      </c>
      <c r="H75" s="30">
        <f t="shared" si="24"/>
        <v>123.60600000000001</v>
      </c>
      <c r="I75" s="30">
        <f t="shared" si="20"/>
        <v>0</v>
      </c>
      <c r="J75" s="30">
        <f t="shared" si="5"/>
        <v>28.813617727487994</v>
      </c>
      <c r="K75" s="30">
        <f t="shared" si="6"/>
        <v>0</v>
      </c>
      <c r="L75" s="30">
        <f t="shared" si="7"/>
        <v>152.419617727488</v>
      </c>
      <c r="M75" s="24">
        <f t="shared" si="8"/>
        <v>0</v>
      </c>
      <c r="N75" s="24">
        <f t="shared" si="9"/>
        <v>7070.8825000000006</v>
      </c>
      <c r="O75" s="24">
        <f t="shared" si="10"/>
        <v>7.0708825000000006</v>
      </c>
      <c r="P75" s="24">
        <f t="shared" ref="P75:P106" si="25">C75*L75</f>
        <v>681.37665908896236</v>
      </c>
      <c r="Q75" s="24">
        <f t="shared" si="11"/>
        <v>0.68137665908896239</v>
      </c>
      <c r="R75" s="25">
        <f t="shared" si="12"/>
        <v>23.569608333333335</v>
      </c>
      <c r="S75" s="25">
        <f t="shared" si="13"/>
        <v>1426.9232212201593</v>
      </c>
      <c r="T75" s="1">
        <f t="shared" si="14"/>
        <v>149.4270503007312</v>
      </c>
      <c r="U75" s="1">
        <f t="shared" si="15"/>
        <v>45.725885318246398</v>
      </c>
      <c r="V75" s="24">
        <f t="shared" si="18"/>
        <v>220516.23107533788</v>
      </c>
    </row>
    <row r="76" spans="1:22" x14ac:dyDescent="0.25">
      <c r="A76" s="21">
        <v>65</v>
      </c>
      <c r="B76" s="21">
        <v>-8</v>
      </c>
      <c r="C76" s="21">
        <f t="shared" ref="C76:C131" si="26">D76*0.44704</f>
        <v>4.0233600000000003</v>
      </c>
      <c r="D76" s="26">
        <v>9</v>
      </c>
      <c r="E76" s="21">
        <f t="shared" ref="E76:E131" si="27">C76*1</f>
        <v>4.0233600000000003</v>
      </c>
      <c r="F76" s="21">
        <f t="shared" si="16"/>
        <v>472.07423999999997</v>
      </c>
      <c r="G76" s="22">
        <f t="shared" si="17"/>
        <v>-0.44703999999999944</v>
      </c>
      <c r="H76" s="30">
        <f t="shared" si="24"/>
        <v>123.60600000000001</v>
      </c>
      <c r="I76" s="30">
        <f t="shared" si="20"/>
        <v>0</v>
      </c>
      <c r="J76" s="30">
        <f t="shared" ref="J76:J131" si="28">0.5*$D$6*$D$5*$D$4*(C76^2)</f>
        <v>23.33903035926528</v>
      </c>
      <c r="K76" s="30">
        <f t="shared" ref="K76:K131" si="29">$D$2*G76</f>
        <v>-281.63519999999966</v>
      </c>
      <c r="L76" s="30">
        <f t="shared" ref="L76:L131" si="30">H76+I76+J76+K76</f>
        <v>-134.69016964073438</v>
      </c>
      <c r="M76" s="24">
        <f t="shared" ref="M76:M131" si="31">$D$2*G76</f>
        <v>-281.63519999999966</v>
      </c>
      <c r="N76" s="24">
        <f t="shared" ref="N76:N131" si="32">$U$2/120</f>
        <v>7070.8825000000006</v>
      </c>
      <c r="O76" s="24">
        <f t="shared" ref="O76:O131" si="33">N76/1000</f>
        <v>7.0708825000000006</v>
      </c>
      <c r="P76" s="24">
        <f t="shared" si="25"/>
        <v>-541.90704092574515</v>
      </c>
      <c r="Q76" s="24">
        <f t="shared" ref="Q76:Q131" si="34">P76/1000</f>
        <v>-0.54190704092574515</v>
      </c>
      <c r="R76" s="25">
        <f t="shared" ref="R76:R131" si="35">IF(N76&gt;=7000,(N76/300),(N76/100))</f>
        <v>23.569608333333335</v>
      </c>
      <c r="S76" s="25">
        <f t="shared" ref="S76:S131" si="36">(C76/1.885)*60*10.028</f>
        <v>1284.2308990981433</v>
      </c>
      <c r="T76" s="1">
        <f t="shared" ref="T76:T131" si="37">(S76*(2*PI()))/60</f>
        <v>134.48434527065805</v>
      </c>
      <c r="U76" s="1">
        <f t="shared" ref="U76:U131" si="38">L76*$N$2</f>
        <v>-40.407050892220312</v>
      </c>
      <c r="V76" s="24">
        <f t="shared" si="18"/>
        <v>226905.73691624892</v>
      </c>
    </row>
    <row r="77" spans="1:22" x14ac:dyDescent="0.25">
      <c r="A77" s="21">
        <v>66</v>
      </c>
      <c r="B77" s="21">
        <v>-8</v>
      </c>
      <c r="C77" s="21">
        <f t="shared" si="26"/>
        <v>3.5763199999999999</v>
      </c>
      <c r="D77" s="26">
        <v>8</v>
      </c>
      <c r="E77" s="21">
        <f t="shared" si="27"/>
        <v>3.5763199999999999</v>
      </c>
      <c r="F77" s="21">
        <f t="shared" ref="F77:F131" si="39">E77+F76</f>
        <v>475.65055999999998</v>
      </c>
      <c r="G77" s="22">
        <f t="shared" ref="G77:G131" si="40">(C77-C76)/1</f>
        <v>-0.44704000000000033</v>
      </c>
      <c r="H77" s="30">
        <f t="shared" si="24"/>
        <v>123.60600000000001</v>
      </c>
      <c r="I77" s="30">
        <f t="shared" si="20"/>
        <v>0</v>
      </c>
      <c r="J77" s="30">
        <f t="shared" si="28"/>
        <v>18.44071534559232</v>
      </c>
      <c r="K77" s="30">
        <f t="shared" si="29"/>
        <v>-281.63520000000022</v>
      </c>
      <c r="L77" s="30">
        <f t="shared" si="30"/>
        <v>-139.58848465440789</v>
      </c>
      <c r="M77" s="24">
        <f t="shared" si="31"/>
        <v>-281.63520000000022</v>
      </c>
      <c r="N77" s="24">
        <f t="shared" si="32"/>
        <v>7070.8825000000006</v>
      </c>
      <c r="O77" s="24">
        <f t="shared" si="33"/>
        <v>7.0708825000000006</v>
      </c>
      <c r="P77" s="24">
        <f t="shared" si="25"/>
        <v>-499.21308943925203</v>
      </c>
      <c r="Q77" s="24">
        <f t="shared" si="34"/>
        <v>-0.49921308943925202</v>
      </c>
      <c r="R77" s="25">
        <f t="shared" si="35"/>
        <v>23.569608333333335</v>
      </c>
      <c r="S77" s="25">
        <f t="shared" si="36"/>
        <v>1141.5385769761274</v>
      </c>
      <c r="T77" s="1">
        <f t="shared" si="37"/>
        <v>119.54164024058494</v>
      </c>
      <c r="U77" s="1">
        <f t="shared" si="38"/>
        <v>-41.876545396322364</v>
      </c>
      <c r="V77" s="24">
        <f t="shared" ref="V77:V131" si="41">$N$11-P76+V76</f>
        <v>234518.52645717465</v>
      </c>
    </row>
    <row r="78" spans="1:22" x14ac:dyDescent="0.25">
      <c r="A78" s="21">
        <v>67</v>
      </c>
      <c r="B78" s="21">
        <v>-10</v>
      </c>
      <c r="C78" s="21">
        <f t="shared" si="26"/>
        <v>4.4703999999999997</v>
      </c>
      <c r="D78" s="26">
        <v>10</v>
      </c>
      <c r="E78" s="21">
        <f t="shared" si="27"/>
        <v>4.4703999999999997</v>
      </c>
      <c r="F78" s="21">
        <f t="shared" si="39"/>
        <v>480.12095999999997</v>
      </c>
      <c r="G78" s="22">
        <f t="shared" si="40"/>
        <v>0.89407999999999976</v>
      </c>
      <c r="H78" s="30">
        <f t="shared" si="24"/>
        <v>123.60600000000001</v>
      </c>
      <c r="I78" s="30">
        <f t="shared" si="20"/>
        <v>-2673.6683378104231</v>
      </c>
      <c r="J78" s="30">
        <f t="shared" si="28"/>
        <v>28.813617727487994</v>
      </c>
      <c r="K78" s="30">
        <f t="shared" si="29"/>
        <v>563.27039999999988</v>
      </c>
      <c r="L78" s="30">
        <f t="shared" si="30"/>
        <v>-1957.9783200829352</v>
      </c>
      <c r="M78" s="24">
        <f t="shared" si="31"/>
        <v>563.27039999999988</v>
      </c>
      <c r="N78" s="24">
        <f t="shared" si="32"/>
        <v>7070.8825000000006</v>
      </c>
      <c r="O78" s="24">
        <f t="shared" si="33"/>
        <v>7.0708825000000006</v>
      </c>
      <c r="P78" s="24">
        <f t="shared" si="25"/>
        <v>-8752.9462820987519</v>
      </c>
      <c r="Q78" s="24">
        <f t="shared" si="34"/>
        <v>-8.7529462820987511</v>
      </c>
      <c r="R78" s="25">
        <f t="shared" si="35"/>
        <v>23.569608333333335</v>
      </c>
      <c r="S78" s="25">
        <f t="shared" si="36"/>
        <v>1426.9232212201593</v>
      </c>
      <c r="T78" s="1">
        <f t="shared" si="37"/>
        <v>149.4270503007312</v>
      </c>
      <c r="U78" s="1">
        <f t="shared" si="38"/>
        <v>-587.39349602488051</v>
      </c>
      <c r="V78" s="24">
        <f t="shared" si="41"/>
        <v>242088.62204661389</v>
      </c>
    </row>
    <row r="79" spans="1:22" x14ac:dyDescent="0.25">
      <c r="A79" s="21">
        <v>68</v>
      </c>
      <c r="B79" s="21">
        <v>-10</v>
      </c>
      <c r="C79" s="21">
        <f t="shared" si="26"/>
        <v>4.91744</v>
      </c>
      <c r="D79" s="26">
        <v>11</v>
      </c>
      <c r="E79" s="21">
        <f t="shared" si="27"/>
        <v>4.91744</v>
      </c>
      <c r="F79" s="21">
        <f t="shared" si="39"/>
        <v>485.03839999999997</v>
      </c>
      <c r="G79" s="22">
        <f t="shared" si="40"/>
        <v>0.44704000000000033</v>
      </c>
      <c r="H79" s="30">
        <f t="shared" si="24"/>
        <v>123.60600000000001</v>
      </c>
      <c r="I79" s="30">
        <f t="shared" si="20"/>
        <v>0</v>
      </c>
      <c r="J79" s="30">
        <f t="shared" si="28"/>
        <v>34.86447745026048</v>
      </c>
      <c r="K79" s="30">
        <f t="shared" si="29"/>
        <v>281.63520000000022</v>
      </c>
      <c r="L79" s="30">
        <f t="shared" si="30"/>
        <v>440.10567745026071</v>
      </c>
      <c r="M79" s="24">
        <f t="shared" si="31"/>
        <v>281.63520000000022</v>
      </c>
      <c r="N79" s="24">
        <f t="shared" si="32"/>
        <v>7070.8825000000006</v>
      </c>
      <c r="O79" s="24">
        <f t="shared" si="33"/>
        <v>7.0708825000000006</v>
      </c>
      <c r="P79" s="24">
        <f t="shared" si="25"/>
        <v>2164.1932625210102</v>
      </c>
      <c r="Q79" s="24">
        <f t="shared" si="34"/>
        <v>2.1641932625210103</v>
      </c>
      <c r="R79" s="25">
        <f t="shared" si="35"/>
        <v>23.569608333333335</v>
      </c>
      <c r="S79" s="25">
        <f t="shared" si="36"/>
        <v>1569.6155433421752</v>
      </c>
      <c r="T79" s="1">
        <f t="shared" si="37"/>
        <v>164.36975533080431</v>
      </c>
      <c r="U79" s="1">
        <f t="shared" si="38"/>
        <v>132.0317032350782</v>
      </c>
      <c r="V79" s="24">
        <f t="shared" si="41"/>
        <v>257912.45082871264</v>
      </c>
    </row>
    <row r="80" spans="1:22" x14ac:dyDescent="0.25">
      <c r="A80" s="21">
        <v>69</v>
      </c>
      <c r="B80" s="21">
        <v>-10</v>
      </c>
      <c r="C80" s="21">
        <f t="shared" si="26"/>
        <v>5.3644800000000004</v>
      </c>
      <c r="D80" s="26">
        <v>12</v>
      </c>
      <c r="E80" s="21">
        <f t="shared" si="27"/>
        <v>5.3644800000000004</v>
      </c>
      <c r="F80" s="21">
        <f t="shared" si="39"/>
        <v>490.40287999999998</v>
      </c>
      <c r="G80" s="22">
        <f t="shared" si="40"/>
        <v>0.44704000000000033</v>
      </c>
      <c r="H80" s="30">
        <f t="shared" si="24"/>
        <v>123.60600000000001</v>
      </c>
      <c r="I80" s="30">
        <f t="shared" si="20"/>
        <v>0</v>
      </c>
      <c r="J80" s="30">
        <f t="shared" si="28"/>
        <v>41.491609527582725</v>
      </c>
      <c r="K80" s="30">
        <f t="shared" si="29"/>
        <v>281.63520000000022</v>
      </c>
      <c r="L80" s="30">
        <f t="shared" si="30"/>
        <v>446.73280952758296</v>
      </c>
      <c r="M80" s="24">
        <f t="shared" si="31"/>
        <v>281.63520000000022</v>
      </c>
      <c r="N80" s="24">
        <f t="shared" si="32"/>
        <v>7070.8825000000006</v>
      </c>
      <c r="O80" s="24">
        <f t="shared" si="33"/>
        <v>7.0708825000000006</v>
      </c>
      <c r="P80" s="24">
        <f t="shared" si="25"/>
        <v>2396.4892220545285</v>
      </c>
      <c r="Q80" s="24">
        <f t="shared" si="34"/>
        <v>2.3964892220545284</v>
      </c>
      <c r="R80" s="25">
        <f t="shared" si="35"/>
        <v>23.569608333333335</v>
      </c>
      <c r="S80" s="25">
        <f t="shared" si="36"/>
        <v>1712.3078654641913</v>
      </c>
      <c r="T80" s="1">
        <f t="shared" si="37"/>
        <v>179.31246036087745</v>
      </c>
      <c r="U80" s="1">
        <f t="shared" si="38"/>
        <v>134.01984285827487</v>
      </c>
      <c r="V80" s="24">
        <f t="shared" si="41"/>
        <v>262819.14006619161</v>
      </c>
    </row>
    <row r="81" spans="1:22" x14ac:dyDescent="0.25">
      <c r="A81" s="21">
        <v>70</v>
      </c>
      <c r="B81" s="21">
        <v>-10</v>
      </c>
      <c r="C81" s="21">
        <f t="shared" si="26"/>
        <v>5.8115199999999998</v>
      </c>
      <c r="D81" s="26">
        <v>13</v>
      </c>
      <c r="E81" s="21">
        <f t="shared" si="27"/>
        <v>5.8115199999999998</v>
      </c>
      <c r="F81" s="21">
        <f t="shared" si="39"/>
        <v>496.21439999999996</v>
      </c>
      <c r="G81" s="22">
        <f t="shared" si="40"/>
        <v>0.44703999999999944</v>
      </c>
      <c r="H81" s="30">
        <f t="shared" si="24"/>
        <v>123.60600000000001</v>
      </c>
      <c r="I81" s="30">
        <f t="shared" si="20"/>
        <v>0</v>
      </c>
      <c r="J81" s="30">
        <f t="shared" si="28"/>
        <v>48.695013959454712</v>
      </c>
      <c r="K81" s="30">
        <f t="shared" si="29"/>
        <v>281.63519999999966</v>
      </c>
      <c r="L81" s="30">
        <f t="shared" si="30"/>
        <v>453.93621395945439</v>
      </c>
      <c r="M81" s="24">
        <f t="shared" si="31"/>
        <v>281.63519999999966</v>
      </c>
      <c r="N81" s="24">
        <f t="shared" si="32"/>
        <v>7070.8825000000006</v>
      </c>
      <c r="O81" s="24">
        <f t="shared" si="33"/>
        <v>7.0708825000000006</v>
      </c>
      <c r="P81" s="24">
        <f t="shared" si="25"/>
        <v>2638.0593861496482</v>
      </c>
      <c r="Q81" s="24">
        <f t="shared" si="34"/>
        <v>2.638059386149648</v>
      </c>
      <c r="R81" s="25">
        <f t="shared" si="35"/>
        <v>23.569608333333335</v>
      </c>
      <c r="S81" s="25">
        <f t="shared" si="36"/>
        <v>1855.0001875862069</v>
      </c>
      <c r="T81" s="1">
        <f t="shared" si="37"/>
        <v>194.25516539095051</v>
      </c>
      <c r="U81" s="1">
        <f t="shared" si="38"/>
        <v>136.18086418783631</v>
      </c>
      <c r="V81" s="24">
        <f t="shared" si="41"/>
        <v>267493.53334413707</v>
      </c>
    </row>
    <row r="82" spans="1:22" x14ac:dyDescent="0.25">
      <c r="A82" s="21">
        <v>71</v>
      </c>
      <c r="B82" s="21">
        <v>-10</v>
      </c>
      <c r="C82" s="21">
        <f t="shared" si="26"/>
        <v>6.2585600000000001</v>
      </c>
      <c r="D82" s="26">
        <v>14</v>
      </c>
      <c r="E82" s="21">
        <f t="shared" si="27"/>
        <v>6.2585600000000001</v>
      </c>
      <c r="F82" s="21">
        <f t="shared" si="39"/>
        <v>502.47295999999994</v>
      </c>
      <c r="G82" s="22">
        <f t="shared" si="40"/>
        <v>0.44704000000000033</v>
      </c>
      <c r="H82" s="30">
        <f t="shared" si="24"/>
        <v>123.60600000000001</v>
      </c>
      <c r="I82" s="30">
        <f t="shared" si="20"/>
        <v>0</v>
      </c>
      <c r="J82" s="30">
        <f t="shared" si="28"/>
        <v>56.47469074587648</v>
      </c>
      <c r="K82" s="30">
        <f t="shared" si="29"/>
        <v>281.63520000000022</v>
      </c>
      <c r="L82" s="30">
        <f t="shared" si="30"/>
        <v>461.71589074587672</v>
      </c>
      <c r="M82" s="24">
        <f t="shared" si="31"/>
        <v>281.63520000000022</v>
      </c>
      <c r="N82" s="24">
        <f t="shared" si="32"/>
        <v>7070.8825000000006</v>
      </c>
      <c r="O82" s="24">
        <f t="shared" si="33"/>
        <v>7.0708825000000006</v>
      </c>
      <c r="P82" s="24">
        <f t="shared" si="25"/>
        <v>2889.6766051865143</v>
      </c>
      <c r="Q82" s="24">
        <f t="shared" si="34"/>
        <v>2.8896766051865144</v>
      </c>
      <c r="R82" s="25">
        <f t="shared" si="35"/>
        <v>23.569608333333335</v>
      </c>
      <c r="S82" s="25">
        <f t="shared" si="36"/>
        <v>1997.692509708223</v>
      </c>
      <c r="T82" s="1">
        <f t="shared" si="37"/>
        <v>209.19787042102368</v>
      </c>
      <c r="U82" s="1">
        <f t="shared" si="38"/>
        <v>138.51476722376302</v>
      </c>
      <c r="V82" s="24">
        <f t="shared" si="41"/>
        <v>271926.35645798745</v>
      </c>
    </row>
    <row r="83" spans="1:22" x14ac:dyDescent="0.25">
      <c r="A83" s="21">
        <v>72</v>
      </c>
      <c r="B83" s="21">
        <v>-8</v>
      </c>
      <c r="C83" s="21">
        <f t="shared" si="26"/>
        <v>8.0467200000000005</v>
      </c>
      <c r="D83" s="26">
        <v>18</v>
      </c>
      <c r="E83" s="21">
        <f t="shared" si="27"/>
        <v>8.0467200000000005</v>
      </c>
      <c r="F83" s="21">
        <f t="shared" si="39"/>
        <v>510.51967999999994</v>
      </c>
      <c r="G83" s="22">
        <f t="shared" si="40"/>
        <v>1.7881600000000004</v>
      </c>
      <c r="H83" s="31">
        <f>$D$2*9.81*$I$4</f>
        <v>123.60600000000001</v>
      </c>
      <c r="I83" s="31">
        <f t="shared" si="20"/>
        <v>1520.3371153620037</v>
      </c>
      <c r="J83" s="31">
        <f t="shared" si="28"/>
        <v>93.35612143706112</v>
      </c>
      <c r="K83" s="31">
        <f t="shared" si="29"/>
        <v>1126.5408000000002</v>
      </c>
      <c r="L83" s="31">
        <f t="shared" si="30"/>
        <v>2863.8400367990653</v>
      </c>
      <c r="M83" s="24">
        <f t="shared" si="31"/>
        <v>1126.5408000000002</v>
      </c>
      <c r="N83" s="24">
        <f t="shared" si="32"/>
        <v>7070.8825000000006</v>
      </c>
      <c r="O83" s="24">
        <f t="shared" si="33"/>
        <v>7.0708825000000006</v>
      </c>
      <c r="P83" s="24">
        <f t="shared" si="25"/>
        <v>23044.518900911775</v>
      </c>
      <c r="Q83" s="24">
        <f t="shared" si="34"/>
        <v>23.044518900911775</v>
      </c>
      <c r="R83" s="25">
        <f t="shared" si="35"/>
        <v>23.569608333333335</v>
      </c>
      <c r="S83" s="25">
        <f t="shared" si="36"/>
        <v>2568.4617981962865</v>
      </c>
      <c r="T83" s="1">
        <f t="shared" si="37"/>
        <v>268.96869054131611</v>
      </c>
      <c r="U83" s="1">
        <f t="shared" si="38"/>
        <v>859.15201103971958</v>
      </c>
      <c r="V83" s="24">
        <f t="shared" si="41"/>
        <v>276107.56235280092</v>
      </c>
    </row>
    <row r="84" spans="1:22" x14ac:dyDescent="0.25">
      <c r="A84" s="21">
        <v>73</v>
      </c>
      <c r="B84" s="21">
        <v>-6</v>
      </c>
      <c r="C84" s="21">
        <f t="shared" si="26"/>
        <v>8.9407999999999994</v>
      </c>
      <c r="D84" s="26">
        <v>20</v>
      </c>
      <c r="E84" s="21">
        <f t="shared" si="27"/>
        <v>8.9407999999999994</v>
      </c>
      <c r="F84" s="21">
        <f t="shared" si="39"/>
        <v>519.46047999999996</v>
      </c>
      <c r="G84" s="22">
        <f t="shared" si="40"/>
        <v>0.89407999999999888</v>
      </c>
      <c r="H84" s="31">
        <f t="shared" ref="H84:H96" si="42">$D$2*9.81*$I$4</f>
        <v>123.60600000000001</v>
      </c>
      <c r="I84" s="31">
        <f t="shared" si="20"/>
        <v>1370.9928185282292</v>
      </c>
      <c r="J84" s="31">
        <f t="shared" si="28"/>
        <v>115.25447090995198</v>
      </c>
      <c r="K84" s="31">
        <f t="shared" si="29"/>
        <v>563.27039999999931</v>
      </c>
      <c r="L84" s="31">
        <f t="shared" si="30"/>
        <v>2173.1236894381805</v>
      </c>
      <c r="M84" s="24">
        <f t="shared" si="31"/>
        <v>563.27039999999931</v>
      </c>
      <c r="N84" s="24">
        <f t="shared" si="32"/>
        <v>7070.8825000000006</v>
      </c>
      <c r="O84" s="24">
        <f t="shared" si="33"/>
        <v>7.0708825000000006</v>
      </c>
      <c r="P84" s="24">
        <f t="shared" si="25"/>
        <v>19429.464282528883</v>
      </c>
      <c r="Q84" s="24">
        <f t="shared" si="34"/>
        <v>19.429464282528883</v>
      </c>
      <c r="R84" s="25">
        <f t="shared" si="35"/>
        <v>23.569608333333335</v>
      </c>
      <c r="S84" s="25">
        <f t="shared" si="36"/>
        <v>2853.8464424403187</v>
      </c>
      <c r="T84" s="1">
        <f t="shared" si="37"/>
        <v>298.85410060146239</v>
      </c>
      <c r="U84" s="1">
        <f t="shared" si="38"/>
        <v>651.93710683145412</v>
      </c>
      <c r="V84" s="24">
        <f t="shared" si="41"/>
        <v>260133.92595188913</v>
      </c>
    </row>
    <row r="85" spans="1:22" x14ac:dyDescent="0.25">
      <c r="A85" s="21">
        <v>74</v>
      </c>
      <c r="B85" s="21">
        <v>-6</v>
      </c>
      <c r="C85" s="21">
        <f t="shared" si="26"/>
        <v>10.728960000000001</v>
      </c>
      <c r="D85" s="26">
        <v>24</v>
      </c>
      <c r="E85" s="21">
        <f t="shared" si="27"/>
        <v>10.728960000000001</v>
      </c>
      <c r="F85" s="21">
        <f t="shared" si="39"/>
        <v>530.18943999999999</v>
      </c>
      <c r="G85" s="22">
        <f t="shared" si="40"/>
        <v>1.7881600000000013</v>
      </c>
      <c r="H85" s="31">
        <f t="shared" si="42"/>
        <v>123.60600000000001</v>
      </c>
      <c r="I85" s="31">
        <f t="shared" si="20"/>
        <v>0</v>
      </c>
      <c r="J85" s="31">
        <f t="shared" si="28"/>
        <v>165.9664381103309</v>
      </c>
      <c r="K85" s="31">
        <f t="shared" si="29"/>
        <v>1126.5408000000009</v>
      </c>
      <c r="L85" s="31">
        <f t="shared" si="30"/>
        <v>1416.1132381103318</v>
      </c>
      <c r="M85" s="24">
        <f t="shared" si="31"/>
        <v>1126.5408000000009</v>
      </c>
      <c r="N85" s="24">
        <f t="shared" si="32"/>
        <v>7070.8825000000006</v>
      </c>
      <c r="O85" s="24">
        <f t="shared" si="33"/>
        <v>7.0708825000000006</v>
      </c>
      <c r="P85" s="24">
        <f t="shared" si="25"/>
        <v>15193.422287156227</v>
      </c>
      <c r="Q85" s="24">
        <f t="shared" si="34"/>
        <v>15.193422287156228</v>
      </c>
      <c r="R85" s="25">
        <f t="shared" si="35"/>
        <v>23.569608333333335</v>
      </c>
      <c r="S85" s="25">
        <f t="shared" si="36"/>
        <v>3424.6157309283826</v>
      </c>
      <c r="T85" s="1">
        <f t="shared" si="37"/>
        <v>358.6249207217549</v>
      </c>
      <c r="U85" s="1">
        <f t="shared" si="38"/>
        <v>424.83397143309952</v>
      </c>
      <c r="V85" s="24">
        <f t="shared" si="41"/>
        <v>247775.34416936024</v>
      </c>
    </row>
    <row r="86" spans="1:22" x14ac:dyDescent="0.25">
      <c r="A86" s="21">
        <v>75</v>
      </c>
      <c r="B86" s="21">
        <v>-6</v>
      </c>
      <c r="C86" s="21">
        <f t="shared" si="26"/>
        <v>11.62304</v>
      </c>
      <c r="D86" s="26">
        <v>26</v>
      </c>
      <c r="E86" s="21">
        <f t="shared" si="27"/>
        <v>11.62304</v>
      </c>
      <c r="F86" s="21">
        <f t="shared" si="39"/>
        <v>541.81247999999994</v>
      </c>
      <c r="G86" s="22">
        <f t="shared" si="40"/>
        <v>0.89407999999999888</v>
      </c>
      <c r="H86" s="31">
        <f t="shared" si="42"/>
        <v>123.60600000000001</v>
      </c>
      <c r="I86" s="31">
        <f t="shared" si="20"/>
        <v>0</v>
      </c>
      <c r="J86" s="31">
        <f t="shared" si="28"/>
        <v>194.78005583781885</v>
      </c>
      <c r="K86" s="31">
        <f t="shared" si="29"/>
        <v>563.27039999999931</v>
      </c>
      <c r="L86" s="31">
        <f t="shared" si="30"/>
        <v>881.65645583781816</v>
      </c>
      <c r="M86" s="24">
        <f t="shared" si="31"/>
        <v>563.27039999999931</v>
      </c>
      <c r="N86" s="24">
        <f t="shared" si="32"/>
        <v>7070.8825000000006</v>
      </c>
      <c r="O86" s="24">
        <f t="shared" si="33"/>
        <v>7.0708825000000006</v>
      </c>
      <c r="P86" s="24">
        <f t="shared" si="25"/>
        <v>10247.528252461194</v>
      </c>
      <c r="Q86" s="24">
        <f t="shared" si="34"/>
        <v>10.247528252461194</v>
      </c>
      <c r="R86" s="25">
        <f t="shared" si="35"/>
        <v>23.569608333333335</v>
      </c>
      <c r="S86" s="25">
        <f t="shared" si="36"/>
        <v>3710.0003751724139</v>
      </c>
      <c r="T86" s="1">
        <f t="shared" si="37"/>
        <v>388.51033078190102</v>
      </c>
      <c r="U86" s="1">
        <f t="shared" si="38"/>
        <v>264.49693675134546</v>
      </c>
      <c r="V86" s="24">
        <f t="shared" si="41"/>
        <v>239652.80438220402</v>
      </c>
    </row>
    <row r="87" spans="1:22" x14ac:dyDescent="0.25">
      <c r="A87" s="21">
        <v>76</v>
      </c>
      <c r="B87" s="21">
        <v>-6</v>
      </c>
      <c r="C87" s="21">
        <f t="shared" si="26"/>
        <v>12.51712</v>
      </c>
      <c r="D87" s="26">
        <v>28</v>
      </c>
      <c r="E87" s="21">
        <f t="shared" si="27"/>
        <v>12.51712</v>
      </c>
      <c r="F87" s="21">
        <f t="shared" si="39"/>
        <v>554.32959999999991</v>
      </c>
      <c r="G87" s="22">
        <f t="shared" si="40"/>
        <v>0.89408000000000065</v>
      </c>
      <c r="H87" s="31">
        <f t="shared" si="42"/>
        <v>123.60600000000001</v>
      </c>
      <c r="I87" s="31">
        <f t="shared" si="20"/>
        <v>0</v>
      </c>
      <c r="J87" s="31">
        <f t="shared" si="28"/>
        <v>225.89876298350592</v>
      </c>
      <c r="K87" s="31">
        <f t="shared" si="29"/>
        <v>563.27040000000045</v>
      </c>
      <c r="L87" s="31">
        <f t="shared" si="30"/>
        <v>912.77516298350633</v>
      </c>
      <c r="M87" s="24">
        <f t="shared" si="31"/>
        <v>563.27040000000045</v>
      </c>
      <c r="N87" s="24">
        <f t="shared" si="32"/>
        <v>7070.8825000000006</v>
      </c>
      <c r="O87" s="24">
        <f t="shared" si="33"/>
        <v>7.0708825000000006</v>
      </c>
      <c r="P87" s="24">
        <f t="shared" si="25"/>
        <v>11425.316248084107</v>
      </c>
      <c r="Q87" s="24">
        <f t="shared" si="34"/>
        <v>11.425316248084107</v>
      </c>
      <c r="R87" s="25">
        <f t="shared" si="35"/>
        <v>23.569608333333335</v>
      </c>
      <c r="S87" s="25">
        <f t="shared" si="36"/>
        <v>3995.3850194164461</v>
      </c>
      <c r="T87" s="1">
        <f t="shared" si="37"/>
        <v>418.39574084204736</v>
      </c>
      <c r="U87" s="1">
        <f t="shared" si="38"/>
        <v>273.8325488950519</v>
      </c>
      <c r="V87" s="24">
        <f t="shared" si="41"/>
        <v>236476.15862974283</v>
      </c>
    </row>
    <row r="88" spans="1:22" x14ac:dyDescent="0.25">
      <c r="A88" s="21">
        <v>77</v>
      </c>
      <c r="B88" s="21">
        <v>-2</v>
      </c>
      <c r="C88" s="21">
        <f t="shared" si="26"/>
        <v>10.28192</v>
      </c>
      <c r="D88" s="26">
        <v>23</v>
      </c>
      <c r="E88" s="21">
        <f t="shared" si="27"/>
        <v>10.28192</v>
      </c>
      <c r="F88" s="21">
        <f t="shared" si="39"/>
        <v>564.61151999999993</v>
      </c>
      <c r="G88" s="22">
        <f t="shared" si="40"/>
        <v>-2.2352000000000007</v>
      </c>
      <c r="H88" s="31">
        <f t="shared" si="42"/>
        <v>123.60600000000001</v>
      </c>
      <c r="I88" s="31">
        <f t="shared" si="20"/>
        <v>2344.1463449221824</v>
      </c>
      <c r="J88" s="31">
        <f t="shared" si="28"/>
        <v>152.4240377784115</v>
      </c>
      <c r="K88" s="31">
        <f t="shared" si="29"/>
        <v>-1408.1760000000004</v>
      </c>
      <c r="L88" s="31">
        <f t="shared" si="30"/>
        <v>1212.0003827005939</v>
      </c>
      <c r="M88" s="24">
        <f t="shared" si="31"/>
        <v>-1408.1760000000004</v>
      </c>
      <c r="N88" s="24">
        <f t="shared" si="32"/>
        <v>7070.8825000000006</v>
      </c>
      <c r="O88" s="24">
        <f t="shared" si="33"/>
        <v>7.0708825000000006</v>
      </c>
      <c r="P88" s="24">
        <f t="shared" si="25"/>
        <v>12461.69097489689</v>
      </c>
      <c r="Q88" s="24">
        <f t="shared" si="34"/>
        <v>12.461690974896889</v>
      </c>
      <c r="R88" s="25">
        <f t="shared" si="35"/>
        <v>23.569608333333335</v>
      </c>
      <c r="S88" s="25">
        <f t="shared" si="36"/>
        <v>3281.9234088063658</v>
      </c>
      <c r="T88" s="1">
        <f t="shared" si="37"/>
        <v>343.68221569168168</v>
      </c>
      <c r="U88" s="1">
        <f t="shared" si="38"/>
        <v>363.60011481017818</v>
      </c>
      <c r="V88" s="24">
        <f t="shared" si="41"/>
        <v>232121.72488165871</v>
      </c>
    </row>
    <row r="89" spans="1:22" x14ac:dyDescent="0.25">
      <c r="A89" s="21">
        <v>78</v>
      </c>
      <c r="B89" s="21">
        <v>2</v>
      </c>
      <c r="C89" s="21">
        <f t="shared" si="26"/>
        <v>11.62304</v>
      </c>
      <c r="D89" s="26">
        <v>26</v>
      </c>
      <c r="E89" s="21">
        <f t="shared" si="27"/>
        <v>11.62304</v>
      </c>
      <c r="F89" s="21">
        <f t="shared" si="39"/>
        <v>576.23455999999987</v>
      </c>
      <c r="G89" s="22">
        <f t="shared" si="40"/>
        <v>1.3411200000000001</v>
      </c>
      <c r="H89" s="31">
        <f t="shared" si="42"/>
        <v>123.60600000000001</v>
      </c>
      <c r="I89" s="31">
        <f t="shared" si="20"/>
        <v>2085.1778145448234</v>
      </c>
      <c r="J89" s="31">
        <f t="shared" si="28"/>
        <v>194.78005583781885</v>
      </c>
      <c r="K89" s="31">
        <f t="shared" si="29"/>
        <v>844.90560000000005</v>
      </c>
      <c r="L89" s="31">
        <f t="shared" si="30"/>
        <v>3248.4694703826426</v>
      </c>
      <c r="M89" s="24">
        <f t="shared" si="31"/>
        <v>844.90560000000005</v>
      </c>
      <c r="N89" s="24">
        <f t="shared" si="32"/>
        <v>7070.8825000000006</v>
      </c>
      <c r="O89" s="24">
        <f t="shared" si="33"/>
        <v>7.0708825000000006</v>
      </c>
      <c r="P89" s="24">
        <f t="shared" si="25"/>
        <v>37757.090593036271</v>
      </c>
      <c r="Q89" s="24">
        <f t="shared" si="34"/>
        <v>37.757090593036274</v>
      </c>
      <c r="R89" s="25">
        <f t="shared" si="35"/>
        <v>23.569608333333335</v>
      </c>
      <c r="S89" s="25">
        <f t="shared" si="36"/>
        <v>3710.0003751724139</v>
      </c>
      <c r="T89" s="1">
        <f t="shared" si="37"/>
        <v>388.51033078190102</v>
      </c>
      <c r="U89" s="1">
        <f t="shared" si="38"/>
        <v>974.54084111479278</v>
      </c>
      <c r="V89" s="24">
        <f t="shared" si="41"/>
        <v>226730.91640676183</v>
      </c>
    </row>
    <row r="90" spans="1:22" x14ac:dyDescent="0.25">
      <c r="A90" s="21">
        <v>79</v>
      </c>
      <c r="B90" s="21">
        <v>2</v>
      </c>
      <c r="C90" s="21">
        <f t="shared" si="26"/>
        <v>13.411199999999999</v>
      </c>
      <c r="D90" s="26">
        <v>30</v>
      </c>
      <c r="E90" s="21">
        <f t="shared" si="27"/>
        <v>13.411199999999999</v>
      </c>
      <c r="F90" s="21">
        <f t="shared" si="39"/>
        <v>589.64575999999988</v>
      </c>
      <c r="G90" s="22">
        <f t="shared" si="40"/>
        <v>1.7881599999999995</v>
      </c>
      <c r="H90" s="31">
        <f t="shared" si="42"/>
        <v>123.60600000000001</v>
      </c>
      <c r="I90" s="31">
        <f t="shared" si="20"/>
        <v>0</v>
      </c>
      <c r="J90" s="31">
        <f t="shared" si="28"/>
        <v>259.32255954739196</v>
      </c>
      <c r="K90" s="31">
        <f t="shared" si="29"/>
        <v>1126.5407999999998</v>
      </c>
      <c r="L90" s="31">
        <f t="shared" si="30"/>
        <v>1509.4693595473918</v>
      </c>
      <c r="M90" s="24">
        <f t="shared" si="31"/>
        <v>1126.5407999999998</v>
      </c>
      <c r="N90" s="24">
        <f t="shared" si="32"/>
        <v>7070.8825000000006</v>
      </c>
      <c r="O90" s="24">
        <f t="shared" si="33"/>
        <v>7.0708825000000006</v>
      </c>
      <c r="P90" s="24">
        <f t="shared" si="25"/>
        <v>20243.795474761981</v>
      </c>
      <c r="Q90" s="24">
        <f t="shared" si="34"/>
        <v>20.243795474761981</v>
      </c>
      <c r="R90" s="25">
        <f t="shared" si="35"/>
        <v>23.569608333333335</v>
      </c>
      <c r="S90" s="25">
        <f t="shared" si="36"/>
        <v>4280.7696636604778</v>
      </c>
      <c r="T90" s="1">
        <f t="shared" si="37"/>
        <v>448.28115090219359</v>
      </c>
      <c r="U90" s="1">
        <f t="shared" si="38"/>
        <v>452.84080786421754</v>
      </c>
      <c r="V90" s="24">
        <f t="shared" si="41"/>
        <v>196044.70831372554</v>
      </c>
    </row>
    <row r="91" spans="1:22" x14ac:dyDescent="0.25">
      <c r="A91" s="21">
        <v>80</v>
      </c>
      <c r="B91" s="21">
        <v>2</v>
      </c>
      <c r="C91" s="21">
        <f t="shared" si="26"/>
        <v>15.6464</v>
      </c>
      <c r="D91" s="26">
        <v>35</v>
      </c>
      <c r="E91" s="21">
        <f t="shared" si="27"/>
        <v>15.6464</v>
      </c>
      <c r="F91" s="21">
        <f t="shared" si="39"/>
        <v>605.29215999999985</v>
      </c>
      <c r="G91" s="22">
        <f t="shared" si="40"/>
        <v>2.2352000000000007</v>
      </c>
      <c r="H91" s="31">
        <f t="shared" si="42"/>
        <v>123.60600000000001</v>
      </c>
      <c r="I91" s="31">
        <f t="shared" si="20"/>
        <v>0</v>
      </c>
      <c r="J91" s="31">
        <f t="shared" si="28"/>
        <v>352.96681716172799</v>
      </c>
      <c r="K91" s="31">
        <f t="shared" si="29"/>
        <v>1408.1760000000004</v>
      </c>
      <c r="L91" s="31">
        <f t="shared" si="30"/>
        <v>1884.7488171617283</v>
      </c>
      <c r="M91" s="24">
        <f t="shared" si="31"/>
        <v>1408.1760000000004</v>
      </c>
      <c r="N91" s="24">
        <f t="shared" si="32"/>
        <v>7070.8825000000006</v>
      </c>
      <c r="O91" s="24">
        <f t="shared" si="33"/>
        <v>7.0708825000000006</v>
      </c>
      <c r="P91" s="24">
        <f t="shared" si="25"/>
        <v>29489.533892839267</v>
      </c>
      <c r="Q91" s="24">
        <f t="shared" si="34"/>
        <v>29.489533892839265</v>
      </c>
      <c r="R91" s="25">
        <f t="shared" si="35"/>
        <v>23.569608333333335</v>
      </c>
      <c r="S91" s="25">
        <f t="shared" si="36"/>
        <v>4994.2312742705572</v>
      </c>
      <c r="T91" s="1">
        <f t="shared" si="37"/>
        <v>522.99467605255916</v>
      </c>
      <c r="U91" s="1">
        <f t="shared" si="38"/>
        <v>565.42464514851849</v>
      </c>
      <c r="V91" s="24">
        <f t="shared" si="41"/>
        <v>182871.79533896357</v>
      </c>
    </row>
    <row r="92" spans="1:22" x14ac:dyDescent="0.25">
      <c r="A92" s="21">
        <v>81</v>
      </c>
      <c r="B92" s="21">
        <v>2</v>
      </c>
      <c r="C92" s="21">
        <f t="shared" si="26"/>
        <v>15.19936</v>
      </c>
      <c r="D92" s="26">
        <v>34</v>
      </c>
      <c r="E92" s="21">
        <f t="shared" si="27"/>
        <v>15.19936</v>
      </c>
      <c r="F92" s="21">
        <f t="shared" si="39"/>
        <v>620.49151999999981</v>
      </c>
      <c r="G92" s="22">
        <f t="shared" si="40"/>
        <v>-0.44703999999999944</v>
      </c>
      <c r="H92" s="31">
        <f t="shared" si="42"/>
        <v>123.60600000000001</v>
      </c>
      <c r="I92" s="31">
        <f t="shared" si="20"/>
        <v>0</v>
      </c>
      <c r="J92" s="31">
        <f t="shared" si="28"/>
        <v>333.08542092976126</v>
      </c>
      <c r="K92" s="31">
        <f t="shared" si="29"/>
        <v>-281.63519999999966</v>
      </c>
      <c r="L92" s="31">
        <f t="shared" si="30"/>
        <v>175.05622092976159</v>
      </c>
      <c r="M92" s="24">
        <f t="shared" si="31"/>
        <v>-281.63519999999966</v>
      </c>
      <c r="N92" s="24">
        <f t="shared" si="32"/>
        <v>7070.8825000000006</v>
      </c>
      <c r="O92" s="24">
        <f t="shared" si="33"/>
        <v>7.0708825000000006</v>
      </c>
      <c r="P92" s="24">
        <f t="shared" si="25"/>
        <v>2660.7425221509811</v>
      </c>
      <c r="Q92" s="24">
        <f t="shared" si="34"/>
        <v>2.6607425221509811</v>
      </c>
      <c r="R92" s="25">
        <f t="shared" si="35"/>
        <v>23.569608333333335</v>
      </c>
      <c r="S92" s="25">
        <f t="shared" si="36"/>
        <v>4851.5389521485413</v>
      </c>
      <c r="T92" s="1">
        <f t="shared" si="37"/>
        <v>508.05197102248604</v>
      </c>
      <c r="U92" s="1">
        <f t="shared" si="38"/>
        <v>52.516866278928475</v>
      </c>
      <c r="V92" s="24">
        <f t="shared" si="41"/>
        <v>160453.1439461243</v>
      </c>
    </row>
    <row r="93" spans="1:22" x14ac:dyDescent="0.25">
      <c r="A93" s="21">
        <v>82</v>
      </c>
      <c r="B93" s="21">
        <v>2</v>
      </c>
      <c r="C93" s="21">
        <f t="shared" si="26"/>
        <v>13.411199999999999</v>
      </c>
      <c r="D93" s="26">
        <v>30</v>
      </c>
      <c r="E93" s="21">
        <f t="shared" si="27"/>
        <v>13.411199999999999</v>
      </c>
      <c r="F93" s="21">
        <f t="shared" si="39"/>
        <v>633.90271999999982</v>
      </c>
      <c r="G93" s="22">
        <f t="shared" si="40"/>
        <v>-1.7881600000000013</v>
      </c>
      <c r="H93" s="31">
        <f t="shared" si="42"/>
        <v>123.60600000000001</v>
      </c>
      <c r="I93" s="31">
        <f t="shared" si="20"/>
        <v>0</v>
      </c>
      <c r="J93" s="31">
        <f t="shared" si="28"/>
        <v>259.32255954739196</v>
      </c>
      <c r="K93" s="31">
        <f t="shared" si="29"/>
        <v>-1126.5408000000009</v>
      </c>
      <c r="L93" s="31">
        <f t="shared" si="30"/>
        <v>-743.61224045260894</v>
      </c>
      <c r="M93" s="24">
        <f t="shared" si="31"/>
        <v>-1126.5408000000009</v>
      </c>
      <c r="N93" s="24">
        <f t="shared" si="32"/>
        <v>7070.8825000000006</v>
      </c>
      <c r="O93" s="24">
        <f t="shared" si="33"/>
        <v>7.0708825000000006</v>
      </c>
      <c r="P93" s="24">
        <f t="shared" si="25"/>
        <v>-9972.7324791580286</v>
      </c>
      <c r="Q93" s="24">
        <f t="shared" si="34"/>
        <v>-9.9727324791580294</v>
      </c>
      <c r="R93" s="25">
        <f t="shared" si="35"/>
        <v>23.569608333333335</v>
      </c>
      <c r="S93" s="25">
        <f t="shared" si="36"/>
        <v>4280.7696636604778</v>
      </c>
      <c r="T93" s="1">
        <f t="shared" si="37"/>
        <v>448.28115090219359</v>
      </c>
      <c r="U93" s="1">
        <f t="shared" si="38"/>
        <v>-223.08367213578268</v>
      </c>
      <c r="V93" s="24">
        <f t="shared" si="41"/>
        <v>164863.28392397333</v>
      </c>
    </row>
    <row r="94" spans="1:22" x14ac:dyDescent="0.25">
      <c r="A94" s="21">
        <v>83</v>
      </c>
      <c r="B94" s="21">
        <v>2</v>
      </c>
      <c r="C94" s="21">
        <f t="shared" si="26"/>
        <v>14.30528</v>
      </c>
      <c r="D94" s="26">
        <v>32</v>
      </c>
      <c r="E94" s="21">
        <f t="shared" si="27"/>
        <v>14.30528</v>
      </c>
      <c r="F94" s="21">
        <f t="shared" si="39"/>
        <v>648.20799999999986</v>
      </c>
      <c r="G94" s="22">
        <f t="shared" si="40"/>
        <v>0.89408000000000065</v>
      </c>
      <c r="H94" s="31">
        <f t="shared" si="42"/>
        <v>123.60600000000001</v>
      </c>
      <c r="I94" s="31">
        <f t="shared" si="20"/>
        <v>0</v>
      </c>
      <c r="J94" s="31">
        <f t="shared" si="28"/>
        <v>295.05144552947712</v>
      </c>
      <c r="K94" s="31">
        <f t="shared" si="29"/>
        <v>563.27040000000045</v>
      </c>
      <c r="L94" s="31">
        <f t="shared" si="30"/>
        <v>981.92784552947751</v>
      </c>
      <c r="M94" s="24">
        <f t="shared" si="31"/>
        <v>563.27040000000045</v>
      </c>
      <c r="N94" s="24">
        <f t="shared" si="32"/>
        <v>7070.8825000000006</v>
      </c>
      <c r="O94" s="24">
        <f t="shared" si="33"/>
        <v>7.0708825000000006</v>
      </c>
      <c r="P94" s="24">
        <f t="shared" si="25"/>
        <v>14046.752770095924</v>
      </c>
      <c r="Q94" s="24">
        <f t="shared" si="34"/>
        <v>14.046752770095923</v>
      </c>
      <c r="R94" s="25">
        <f t="shared" si="35"/>
        <v>23.569608333333335</v>
      </c>
      <c r="S94" s="25">
        <f t="shared" si="36"/>
        <v>4566.1543079045096</v>
      </c>
      <c r="T94" s="1">
        <f t="shared" si="37"/>
        <v>478.16656096233976</v>
      </c>
      <c r="U94" s="1">
        <f t="shared" si="38"/>
        <v>294.57835365884324</v>
      </c>
      <c r="V94" s="24">
        <f t="shared" si="41"/>
        <v>181906.89890313137</v>
      </c>
    </row>
    <row r="95" spans="1:22" x14ac:dyDescent="0.25">
      <c r="A95" s="21">
        <v>84</v>
      </c>
      <c r="B95" s="21">
        <v>2</v>
      </c>
      <c r="C95" s="21">
        <f t="shared" si="26"/>
        <v>13.85824</v>
      </c>
      <c r="D95" s="26">
        <v>31</v>
      </c>
      <c r="E95" s="21">
        <f t="shared" si="27"/>
        <v>13.85824</v>
      </c>
      <c r="F95" s="21">
        <f t="shared" si="39"/>
        <v>662.06623999999988</v>
      </c>
      <c r="G95" s="22">
        <f t="shared" si="40"/>
        <v>-0.44703999999999944</v>
      </c>
      <c r="H95" s="31">
        <f t="shared" si="42"/>
        <v>123.60600000000001</v>
      </c>
      <c r="I95" s="31">
        <f t="shared" si="20"/>
        <v>0</v>
      </c>
      <c r="J95" s="31">
        <f t="shared" si="28"/>
        <v>276.89886636115972</v>
      </c>
      <c r="K95" s="31">
        <f t="shared" si="29"/>
        <v>-281.63519999999966</v>
      </c>
      <c r="L95" s="31">
        <f t="shared" si="30"/>
        <v>118.86966636116006</v>
      </c>
      <c r="M95" s="24">
        <f t="shared" si="31"/>
        <v>-281.63519999999966</v>
      </c>
      <c r="N95" s="24">
        <f t="shared" si="32"/>
        <v>7070.8825000000006</v>
      </c>
      <c r="O95" s="24">
        <f t="shared" si="33"/>
        <v>7.0708825000000006</v>
      </c>
      <c r="P95" s="24">
        <f t="shared" si="25"/>
        <v>1647.3243651528828</v>
      </c>
      <c r="Q95" s="24">
        <f t="shared" si="34"/>
        <v>1.6473243651528828</v>
      </c>
      <c r="R95" s="25">
        <f t="shared" si="35"/>
        <v>23.569608333333335</v>
      </c>
      <c r="S95" s="25">
        <f t="shared" si="36"/>
        <v>4423.4619857824937</v>
      </c>
      <c r="T95" s="1">
        <f t="shared" si="37"/>
        <v>463.2238559322667</v>
      </c>
      <c r="U95" s="1">
        <f t="shared" si="38"/>
        <v>35.660899908348014</v>
      </c>
      <c r="V95" s="24">
        <f t="shared" si="41"/>
        <v>174931.02863303546</v>
      </c>
    </row>
    <row r="96" spans="1:22" x14ac:dyDescent="0.25">
      <c r="A96" s="21">
        <v>85</v>
      </c>
      <c r="B96" s="21">
        <v>4</v>
      </c>
      <c r="C96" s="21">
        <f t="shared" si="26"/>
        <v>15.6464</v>
      </c>
      <c r="D96" s="26">
        <v>35</v>
      </c>
      <c r="E96" s="21">
        <f t="shared" si="27"/>
        <v>15.6464</v>
      </c>
      <c r="F96" s="21">
        <f t="shared" si="39"/>
        <v>677.71263999999985</v>
      </c>
      <c r="G96" s="22">
        <f t="shared" si="40"/>
        <v>1.7881599999999995</v>
      </c>
      <c r="H96" s="31">
        <f t="shared" si="42"/>
        <v>123.60600000000001</v>
      </c>
      <c r="I96" s="31">
        <f t="shared" si="20"/>
        <v>787.84685779985773</v>
      </c>
      <c r="J96" s="31">
        <f t="shared" si="28"/>
        <v>352.96681716172799</v>
      </c>
      <c r="K96" s="31">
        <f t="shared" si="29"/>
        <v>1126.5407999999998</v>
      </c>
      <c r="L96" s="31">
        <f t="shared" si="30"/>
        <v>2390.9604749615855</v>
      </c>
      <c r="M96" s="24">
        <f t="shared" si="31"/>
        <v>1126.5407999999998</v>
      </c>
      <c r="N96" s="24">
        <f t="shared" si="32"/>
        <v>7070.8825000000006</v>
      </c>
      <c r="O96" s="24">
        <f t="shared" si="33"/>
        <v>7.0708825000000006</v>
      </c>
      <c r="P96" s="24">
        <f t="shared" si="25"/>
        <v>37409.923975438949</v>
      </c>
      <c r="Q96" s="24">
        <f t="shared" si="34"/>
        <v>37.40992397543895</v>
      </c>
      <c r="R96" s="25">
        <f t="shared" si="35"/>
        <v>23.569608333333335</v>
      </c>
      <c r="S96" s="25">
        <f t="shared" si="36"/>
        <v>4994.2312742705572</v>
      </c>
      <c r="T96" s="1">
        <f t="shared" si="37"/>
        <v>522.99467605255916</v>
      </c>
      <c r="U96" s="1">
        <f t="shared" si="38"/>
        <v>717.28814248847561</v>
      </c>
      <c r="V96" s="24">
        <f t="shared" si="41"/>
        <v>180354.58676788257</v>
      </c>
    </row>
    <row r="97" spans="1:22" x14ac:dyDescent="0.25">
      <c r="A97" s="21">
        <v>86</v>
      </c>
      <c r="B97" s="21">
        <v>2</v>
      </c>
      <c r="C97" s="21">
        <f t="shared" si="26"/>
        <v>15.6464</v>
      </c>
      <c r="D97" s="26">
        <v>35</v>
      </c>
      <c r="E97" s="21">
        <f t="shared" si="27"/>
        <v>15.6464</v>
      </c>
      <c r="F97" s="21">
        <f t="shared" si="39"/>
        <v>693.35903999999982</v>
      </c>
      <c r="G97" s="22">
        <f t="shared" si="40"/>
        <v>0</v>
      </c>
      <c r="H97" s="27">
        <f>$D$2*9.81*$I$3</f>
        <v>494.42400000000004</v>
      </c>
      <c r="I97" s="27">
        <f t="shared" si="20"/>
        <v>-787.84685779985773</v>
      </c>
      <c r="J97" s="27">
        <f t="shared" si="28"/>
        <v>352.96681716172799</v>
      </c>
      <c r="K97" s="27">
        <f t="shared" si="29"/>
        <v>0</v>
      </c>
      <c r="L97" s="27">
        <f t="shared" si="30"/>
        <v>59.543959361870293</v>
      </c>
      <c r="M97" s="24">
        <f t="shared" si="31"/>
        <v>0</v>
      </c>
      <c r="N97" s="24">
        <f t="shared" si="32"/>
        <v>7070.8825000000006</v>
      </c>
      <c r="O97" s="24">
        <f t="shared" si="33"/>
        <v>7.0708825000000006</v>
      </c>
      <c r="P97" s="24">
        <f t="shared" si="25"/>
        <v>931.64860575956732</v>
      </c>
      <c r="Q97" s="24">
        <f t="shared" si="34"/>
        <v>0.93164860575956732</v>
      </c>
      <c r="R97" s="25">
        <f t="shared" si="35"/>
        <v>23.569608333333335</v>
      </c>
      <c r="S97" s="25">
        <f t="shared" si="36"/>
        <v>4994.2312742705572</v>
      </c>
      <c r="T97" s="1">
        <f t="shared" si="37"/>
        <v>522.99467605255916</v>
      </c>
      <c r="U97" s="1">
        <f t="shared" si="38"/>
        <v>17.863187808561086</v>
      </c>
      <c r="V97" s="24">
        <f t="shared" si="41"/>
        <v>150015.54529244362</v>
      </c>
    </row>
    <row r="98" spans="1:22" x14ac:dyDescent="0.25">
      <c r="A98" s="21">
        <v>87</v>
      </c>
      <c r="B98" s="21">
        <v>2</v>
      </c>
      <c r="C98" s="21">
        <f t="shared" si="26"/>
        <v>15.6464</v>
      </c>
      <c r="D98" s="26">
        <v>35</v>
      </c>
      <c r="E98" s="21">
        <f t="shared" si="27"/>
        <v>15.6464</v>
      </c>
      <c r="F98" s="21">
        <f t="shared" si="39"/>
        <v>709.00543999999979</v>
      </c>
      <c r="G98" s="22">
        <f t="shared" si="40"/>
        <v>0</v>
      </c>
      <c r="H98" s="27">
        <f t="shared" ref="H98:H109" si="43">$D$2*9.81*$I$3</f>
        <v>494.42400000000004</v>
      </c>
      <c r="I98" s="27">
        <f t="shared" si="20"/>
        <v>0</v>
      </c>
      <c r="J98" s="27">
        <f t="shared" si="28"/>
        <v>352.96681716172799</v>
      </c>
      <c r="K98" s="27">
        <f t="shared" si="29"/>
        <v>0</v>
      </c>
      <c r="L98" s="27">
        <f t="shared" si="30"/>
        <v>847.39081716172802</v>
      </c>
      <c r="M98" s="24">
        <f t="shared" si="31"/>
        <v>0</v>
      </c>
      <c r="N98" s="24">
        <f t="shared" si="32"/>
        <v>7070.8825000000006</v>
      </c>
      <c r="O98" s="24">
        <f t="shared" si="33"/>
        <v>7.0708825000000006</v>
      </c>
      <c r="P98" s="24">
        <f t="shared" si="25"/>
        <v>13258.615681639261</v>
      </c>
      <c r="Q98" s="24">
        <f t="shared" si="34"/>
        <v>13.258615681639261</v>
      </c>
      <c r="R98" s="25">
        <f t="shared" si="35"/>
        <v>23.569608333333335</v>
      </c>
      <c r="S98" s="25">
        <f t="shared" si="36"/>
        <v>4994.2312742705572</v>
      </c>
      <c r="T98" s="1">
        <f t="shared" si="37"/>
        <v>522.99467605255916</v>
      </c>
      <c r="U98" s="1">
        <f t="shared" si="38"/>
        <v>254.2172451485184</v>
      </c>
      <c r="V98" s="24">
        <f t="shared" si="41"/>
        <v>156154.77918668406</v>
      </c>
    </row>
    <row r="99" spans="1:22" x14ac:dyDescent="0.25">
      <c r="A99" s="21">
        <v>88</v>
      </c>
      <c r="B99" s="21">
        <v>4</v>
      </c>
      <c r="C99" s="21">
        <f t="shared" si="26"/>
        <v>13.411199999999999</v>
      </c>
      <c r="D99" s="26">
        <v>30</v>
      </c>
      <c r="E99" s="21">
        <f t="shared" si="27"/>
        <v>13.411199999999999</v>
      </c>
      <c r="F99" s="21">
        <f t="shared" si="39"/>
        <v>722.4166399999998</v>
      </c>
      <c r="G99" s="22">
        <f t="shared" si="40"/>
        <v>-2.2352000000000007</v>
      </c>
      <c r="H99" s="27">
        <f t="shared" si="43"/>
        <v>494.42400000000004</v>
      </c>
      <c r="I99" s="27">
        <f t="shared" ref="I99:I131" si="44">$D$2*9.81*SIN((B99-B98)/E99)</f>
        <v>918.25007136444447</v>
      </c>
      <c r="J99" s="27">
        <f t="shared" si="28"/>
        <v>259.32255954739196</v>
      </c>
      <c r="K99" s="27">
        <f t="shared" si="29"/>
        <v>-1408.1760000000004</v>
      </c>
      <c r="L99" s="27">
        <f t="shared" si="30"/>
        <v>263.82063091183591</v>
      </c>
      <c r="M99" s="24">
        <f t="shared" si="31"/>
        <v>-1408.1760000000004</v>
      </c>
      <c r="N99" s="24">
        <f t="shared" si="32"/>
        <v>7070.8825000000006</v>
      </c>
      <c r="O99" s="24">
        <f t="shared" si="33"/>
        <v>7.0708825000000006</v>
      </c>
      <c r="P99" s="24">
        <f t="shared" si="25"/>
        <v>3538.1512452848133</v>
      </c>
      <c r="Q99" s="24">
        <f t="shared" si="34"/>
        <v>3.5381512452848134</v>
      </c>
      <c r="R99" s="25">
        <f t="shared" si="35"/>
        <v>23.569608333333335</v>
      </c>
      <c r="S99" s="25">
        <f t="shared" si="36"/>
        <v>4280.7696636604778</v>
      </c>
      <c r="T99" s="1">
        <f t="shared" si="37"/>
        <v>448.28115090219359</v>
      </c>
      <c r="U99" s="1">
        <f t="shared" si="38"/>
        <v>79.146189273550775</v>
      </c>
      <c r="V99" s="24">
        <f t="shared" si="41"/>
        <v>149967.0460050448</v>
      </c>
    </row>
    <row r="100" spans="1:22" x14ac:dyDescent="0.25">
      <c r="A100" s="21">
        <v>89</v>
      </c>
      <c r="B100" s="21">
        <v>6</v>
      </c>
      <c r="C100" s="21">
        <f t="shared" si="26"/>
        <v>13.411199999999999</v>
      </c>
      <c r="D100" s="26">
        <v>30</v>
      </c>
      <c r="E100" s="21">
        <f t="shared" si="27"/>
        <v>13.411199999999999</v>
      </c>
      <c r="F100" s="21">
        <f t="shared" si="39"/>
        <v>735.82783999999981</v>
      </c>
      <c r="G100" s="22">
        <f t="shared" si="40"/>
        <v>0</v>
      </c>
      <c r="H100" s="27">
        <f t="shared" si="43"/>
        <v>494.42400000000004</v>
      </c>
      <c r="I100" s="27">
        <f t="shared" si="44"/>
        <v>918.25007136444447</v>
      </c>
      <c r="J100" s="27">
        <f t="shared" si="28"/>
        <v>259.32255954739196</v>
      </c>
      <c r="K100" s="27">
        <f t="shared" si="29"/>
        <v>0</v>
      </c>
      <c r="L100" s="27">
        <f t="shared" si="30"/>
        <v>1671.9966309118363</v>
      </c>
      <c r="M100" s="24">
        <f t="shared" si="31"/>
        <v>0</v>
      </c>
      <c r="N100" s="24">
        <f t="shared" si="32"/>
        <v>7070.8825000000006</v>
      </c>
      <c r="O100" s="24">
        <f t="shared" si="33"/>
        <v>7.0708825000000006</v>
      </c>
      <c r="P100" s="24">
        <f t="shared" si="25"/>
        <v>22423.481216484819</v>
      </c>
      <c r="Q100" s="24">
        <f t="shared" si="34"/>
        <v>22.42348121648482</v>
      </c>
      <c r="R100" s="25">
        <f t="shared" si="35"/>
        <v>23.569608333333335</v>
      </c>
      <c r="S100" s="25">
        <f t="shared" si="36"/>
        <v>4280.7696636604778</v>
      </c>
      <c r="T100" s="1">
        <f t="shared" si="37"/>
        <v>448.28115090219359</v>
      </c>
      <c r="U100" s="1">
        <f t="shared" si="38"/>
        <v>501.59898927355084</v>
      </c>
      <c r="V100" s="24">
        <f t="shared" si="41"/>
        <v>153499.77725975998</v>
      </c>
    </row>
    <row r="101" spans="1:22" x14ac:dyDescent="0.25">
      <c r="A101" s="21">
        <v>90</v>
      </c>
      <c r="B101" s="21">
        <v>6</v>
      </c>
      <c r="C101" s="21">
        <f t="shared" si="26"/>
        <v>11.176</v>
      </c>
      <c r="D101" s="26">
        <v>25</v>
      </c>
      <c r="E101" s="21">
        <f t="shared" si="27"/>
        <v>11.176</v>
      </c>
      <c r="F101" s="21">
        <f t="shared" si="39"/>
        <v>747.00383999999985</v>
      </c>
      <c r="G101" s="22">
        <f t="shared" si="40"/>
        <v>-2.235199999999999</v>
      </c>
      <c r="H101" s="27">
        <f t="shared" si="43"/>
        <v>494.42400000000004</v>
      </c>
      <c r="I101" s="27">
        <f t="shared" si="44"/>
        <v>0</v>
      </c>
      <c r="J101" s="27">
        <f t="shared" si="28"/>
        <v>180.08511079680002</v>
      </c>
      <c r="K101" s="27">
        <f t="shared" si="29"/>
        <v>-1408.1759999999992</v>
      </c>
      <c r="L101" s="27">
        <f t="shared" si="30"/>
        <v>-733.66688920319916</v>
      </c>
      <c r="M101" s="24">
        <f t="shared" si="31"/>
        <v>-1408.1759999999992</v>
      </c>
      <c r="N101" s="24">
        <f t="shared" si="32"/>
        <v>7070.8825000000006</v>
      </c>
      <c r="O101" s="24">
        <f t="shared" si="33"/>
        <v>7.0708825000000006</v>
      </c>
      <c r="P101" s="24">
        <f t="shared" si="25"/>
        <v>-8199.4611537349538</v>
      </c>
      <c r="Q101" s="24">
        <f t="shared" si="34"/>
        <v>-8.1994611537349531</v>
      </c>
      <c r="R101" s="25">
        <f t="shared" si="35"/>
        <v>23.569608333333335</v>
      </c>
      <c r="S101" s="25">
        <f t="shared" si="36"/>
        <v>3567.308053050398</v>
      </c>
      <c r="T101" s="1">
        <f t="shared" si="37"/>
        <v>373.56762575182796</v>
      </c>
      <c r="U101" s="1">
        <f t="shared" si="38"/>
        <v>-220.10006676095975</v>
      </c>
      <c r="V101" s="24">
        <f t="shared" si="41"/>
        <v>138147.17854327516</v>
      </c>
    </row>
    <row r="102" spans="1:22" x14ac:dyDescent="0.25">
      <c r="A102" s="21">
        <v>91</v>
      </c>
      <c r="B102" s="21">
        <v>6</v>
      </c>
      <c r="C102" s="21">
        <f t="shared" si="26"/>
        <v>11.176</v>
      </c>
      <c r="D102" s="26">
        <v>25</v>
      </c>
      <c r="E102" s="21">
        <f t="shared" si="27"/>
        <v>11.176</v>
      </c>
      <c r="F102" s="21">
        <f t="shared" si="39"/>
        <v>758.1798399999999</v>
      </c>
      <c r="G102" s="22">
        <f t="shared" si="40"/>
        <v>0</v>
      </c>
      <c r="H102" s="27">
        <f t="shared" si="43"/>
        <v>494.42400000000004</v>
      </c>
      <c r="I102" s="27">
        <f t="shared" si="44"/>
        <v>0</v>
      </c>
      <c r="J102" s="27">
        <f t="shared" si="28"/>
        <v>180.08511079680002</v>
      </c>
      <c r="K102" s="27">
        <f t="shared" si="29"/>
        <v>0</v>
      </c>
      <c r="L102" s="27">
        <f t="shared" si="30"/>
        <v>674.50911079680009</v>
      </c>
      <c r="M102" s="24">
        <f t="shared" si="31"/>
        <v>0</v>
      </c>
      <c r="N102" s="24">
        <f t="shared" si="32"/>
        <v>7070.8825000000006</v>
      </c>
      <c r="O102" s="24">
        <f t="shared" si="33"/>
        <v>7.0708825000000006</v>
      </c>
      <c r="P102" s="24">
        <f t="shared" si="25"/>
        <v>7538.3138222650377</v>
      </c>
      <c r="Q102" s="24">
        <f t="shared" si="34"/>
        <v>7.5383138222650379</v>
      </c>
      <c r="R102" s="25">
        <f t="shared" si="35"/>
        <v>23.569608333333335</v>
      </c>
      <c r="S102" s="25">
        <f t="shared" si="36"/>
        <v>3567.308053050398</v>
      </c>
      <c r="T102" s="1">
        <f t="shared" si="37"/>
        <v>373.56762575182796</v>
      </c>
      <c r="U102" s="1">
        <f t="shared" si="38"/>
        <v>202.35273323904002</v>
      </c>
      <c r="V102" s="24">
        <f t="shared" si="41"/>
        <v>153417.52219701011</v>
      </c>
    </row>
    <row r="103" spans="1:22" x14ac:dyDescent="0.25">
      <c r="A103" s="21">
        <v>92</v>
      </c>
      <c r="B103" s="21">
        <v>4</v>
      </c>
      <c r="C103" s="21">
        <f t="shared" si="26"/>
        <v>11.176</v>
      </c>
      <c r="D103" s="26">
        <v>25</v>
      </c>
      <c r="E103" s="21">
        <f t="shared" si="27"/>
        <v>11.176</v>
      </c>
      <c r="F103" s="21">
        <f t="shared" si="39"/>
        <v>769.35583999999994</v>
      </c>
      <c r="G103" s="22">
        <f t="shared" si="40"/>
        <v>0</v>
      </c>
      <c r="H103" s="27">
        <f t="shared" si="43"/>
        <v>494.42400000000004</v>
      </c>
      <c r="I103" s="27">
        <f t="shared" si="44"/>
        <v>-1100.101212574122</v>
      </c>
      <c r="J103" s="27">
        <f t="shared" si="28"/>
        <v>180.08511079680002</v>
      </c>
      <c r="K103" s="27">
        <f t="shared" si="29"/>
        <v>0</v>
      </c>
      <c r="L103" s="27">
        <f t="shared" si="30"/>
        <v>-425.592101777322</v>
      </c>
      <c r="M103" s="24">
        <f t="shared" si="31"/>
        <v>0</v>
      </c>
      <c r="N103" s="24">
        <f t="shared" si="32"/>
        <v>7070.8825000000006</v>
      </c>
      <c r="O103" s="24">
        <f t="shared" si="33"/>
        <v>7.0708825000000006</v>
      </c>
      <c r="P103" s="24">
        <f t="shared" si="25"/>
        <v>-4756.4173294633511</v>
      </c>
      <c r="Q103" s="24">
        <f t="shared" si="34"/>
        <v>-4.7564173294633507</v>
      </c>
      <c r="R103" s="25">
        <f t="shared" si="35"/>
        <v>23.569608333333335</v>
      </c>
      <c r="S103" s="25">
        <f t="shared" si="36"/>
        <v>3567.308053050398</v>
      </c>
      <c r="T103" s="1">
        <f t="shared" si="37"/>
        <v>373.56762575182796</v>
      </c>
      <c r="U103" s="1">
        <f t="shared" si="38"/>
        <v>-127.67763053319659</v>
      </c>
      <c r="V103" s="24">
        <f t="shared" si="41"/>
        <v>152950.09087474507</v>
      </c>
    </row>
    <row r="104" spans="1:22" x14ac:dyDescent="0.25">
      <c r="A104" s="21">
        <v>93</v>
      </c>
      <c r="B104" s="21">
        <v>4</v>
      </c>
      <c r="C104" s="21">
        <f t="shared" si="26"/>
        <v>11.62304</v>
      </c>
      <c r="D104" s="26">
        <v>26</v>
      </c>
      <c r="E104" s="21">
        <f t="shared" si="27"/>
        <v>11.62304</v>
      </c>
      <c r="F104" s="21">
        <f t="shared" si="39"/>
        <v>780.97887999999989</v>
      </c>
      <c r="G104" s="22">
        <f t="shared" si="40"/>
        <v>0.44703999999999944</v>
      </c>
      <c r="H104" s="27">
        <f t="shared" si="43"/>
        <v>494.42400000000004</v>
      </c>
      <c r="I104" s="27">
        <f t="shared" si="44"/>
        <v>0</v>
      </c>
      <c r="J104" s="27">
        <f t="shared" si="28"/>
        <v>194.78005583781885</v>
      </c>
      <c r="K104" s="27">
        <f t="shared" si="29"/>
        <v>281.63519999999966</v>
      </c>
      <c r="L104" s="27">
        <f t="shared" si="30"/>
        <v>970.83925583781865</v>
      </c>
      <c r="M104" s="24">
        <f t="shared" si="31"/>
        <v>281.63519999999966</v>
      </c>
      <c r="N104" s="24">
        <f t="shared" si="32"/>
        <v>7070.8825000000006</v>
      </c>
      <c r="O104" s="24">
        <f t="shared" si="33"/>
        <v>7.0708825000000006</v>
      </c>
      <c r="P104" s="24">
        <f t="shared" si="25"/>
        <v>11284.103504173199</v>
      </c>
      <c r="Q104" s="24">
        <f t="shared" si="34"/>
        <v>11.284103504173199</v>
      </c>
      <c r="R104" s="25">
        <f t="shared" si="35"/>
        <v>23.569608333333335</v>
      </c>
      <c r="S104" s="25">
        <f t="shared" si="36"/>
        <v>3710.0003751724139</v>
      </c>
      <c r="T104" s="1">
        <f t="shared" si="37"/>
        <v>388.51033078190102</v>
      </c>
      <c r="U104" s="1">
        <f t="shared" si="38"/>
        <v>291.25177675134557</v>
      </c>
      <c r="V104" s="24">
        <f t="shared" si="41"/>
        <v>164777.39070420843</v>
      </c>
    </row>
    <row r="105" spans="1:22" x14ac:dyDescent="0.25">
      <c r="A105" s="21">
        <v>94</v>
      </c>
      <c r="B105" s="21">
        <v>4</v>
      </c>
      <c r="C105" s="21">
        <f t="shared" si="26"/>
        <v>11.176</v>
      </c>
      <c r="D105" s="26">
        <v>25</v>
      </c>
      <c r="E105" s="21">
        <f t="shared" si="27"/>
        <v>11.176</v>
      </c>
      <c r="F105" s="21">
        <f t="shared" si="39"/>
        <v>792.15487999999993</v>
      </c>
      <c r="G105" s="22">
        <f t="shared" si="40"/>
        <v>-0.44703999999999944</v>
      </c>
      <c r="H105" s="27">
        <f t="shared" si="43"/>
        <v>494.42400000000004</v>
      </c>
      <c r="I105" s="27">
        <f t="shared" si="44"/>
        <v>0</v>
      </c>
      <c r="J105" s="27">
        <f t="shared" si="28"/>
        <v>180.08511079680002</v>
      </c>
      <c r="K105" s="27">
        <f t="shared" si="29"/>
        <v>-281.63519999999966</v>
      </c>
      <c r="L105" s="27">
        <f t="shared" si="30"/>
        <v>392.87391079680043</v>
      </c>
      <c r="M105" s="24">
        <f t="shared" si="31"/>
        <v>-281.63519999999966</v>
      </c>
      <c r="N105" s="24">
        <f t="shared" si="32"/>
        <v>7070.8825000000006</v>
      </c>
      <c r="O105" s="24">
        <f t="shared" si="33"/>
        <v>7.0708825000000006</v>
      </c>
      <c r="P105" s="24">
        <f t="shared" si="25"/>
        <v>4390.7588270650413</v>
      </c>
      <c r="Q105" s="24">
        <f t="shared" si="34"/>
        <v>4.3907588270650413</v>
      </c>
      <c r="R105" s="25">
        <f t="shared" si="35"/>
        <v>23.569608333333335</v>
      </c>
      <c r="S105" s="25">
        <f t="shared" si="36"/>
        <v>3567.308053050398</v>
      </c>
      <c r="T105" s="1">
        <f t="shared" si="37"/>
        <v>373.56762575182796</v>
      </c>
      <c r="U105" s="1">
        <f t="shared" si="38"/>
        <v>117.86217323904012</v>
      </c>
      <c r="V105" s="24">
        <f t="shared" si="41"/>
        <v>160564.16970003524</v>
      </c>
    </row>
    <row r="106" spans="1:22" x14ac:dyDescent="0.25">
      <c r="A106" s="21">
        <v>95</v>
      </c>
      <c r="B106" s="21">
        <v>2</v>
      </c>
      <c r="C106" s="21">
        <f t="shared" si="26"/>
        <v>11.176</v>
      </c>
      <c r="D106" s="26">
        <v>25</v>
      </c>
      <c r="E106" s="21">
        <f t="shared" si="27"/>
        <v>11.176</v>
      </c>
      <c r="F106" s="21">
        <f t="shared" si="39"/>
        <v>803.33087999999998</v>
      </c>
      <c r="G106" s="22">
        <f t="shared" si="40"/>
        <v>0</v>
      </c>
      <c r="H106" s="27">
        <f t="shared" si="43"/>
        <v>494.42400000000004</v>
      </c>
      <c r="I106" s="27">
        <f t="shared" si="44"/>
        <v>-1100.101212574122</v>
      </c>
      <c r="J106" s="27">
        <f t="shared" si="28"/>
        <v>180.08511079680002</v>
      </c>
      <c r="K106" s="27">
        <f t="shared" si="29"/>
        <v>0</v>
      </c>
      <c r="L106" s="27">
        <f t="shared" si="30"/>
        <v>-425.592101777322</v>
      </c>
      <c r="M106" s="24">
        <f t="shared" si="31"/>
        <v>0</v>
      </c>
      <c r="N106" s="24">
        <f t="shared" si="32"/>
        <v>7070.8825000000006</v>
      </c>
      <c r="O106" s="24">
        <f t="shared" si="33"/>
        <v>7.0708825000000006</v>
      </c>
      <c r="P106" s="24">
        <f t="shared" si="25"/>
        <v>-4756.4173294633511</v>
      </c>
      <c r="Q106" s="24">
        <f t="shared" si="34"/>
        <v>-4.7564173294633507</v>
      </c>
      <c r="R106" s="25">
        <f t="shared" si="35"/>
        <v>23.569608333333335</v>
      </c>
      <c r="S106" s="25">
        <f t="shared" si="36"/>
        <v>3567.308053050398</v>
      </c>
      <c r="T106" s="1">
        <f t="shared" si="37"/>
        <v>373.56762575182796</v>
      </c>
      <c r="U106" s="1">
        <f t="shared" si="38"/>
        <v>-127.67763053319659</v>
      </c>
      <c r="V106" s="24">
        <f t="shared" si="41"/>
        <v>163244.29337297019</v>
      </c>
    </row>
    <row r="107" spans="1:22" x14ac:dyDescent="0.25">
      <c r="A107" s="21">
        <v>96</v>
      </c>
      <c r="B107" s="21">
        <v>0</v>
      </c>
      <c r="C107" s="21">
        <f t="shared" si="26"/>
        <v>13.411199999999999</v>
      </c>
      <c r="D107" s="26">
        <v>30</v>
      </c>
      <c r="E107" s="21">
        <f t="shared" si="27"/>
        <v>13.411199999999999</v>
      </c>
      <c r="F107" s="21">
        <f t="shared" si="39"/>
        <v>816.74207999999999</v>
      </c>
      <c r="G107" s="22">
        <f t="shared" si="40"/>
        <v>2.235199999999999</v>
      </c>
      <c r="H107" s="27">
        <f t="shared" si="43"/>
        <v>494.42400000000004</v>
      </c>
      <c r="I107" s="27">
        <f t="shared" si="44"/>
        <v>-918.25007136444447</v>
      </c>
      <c r="J107" s="27">
        <f t="shared" si="28"/>
        <v>259.32255954739196</v>
      </c>
      <c r="K107" s="27">
        <f t="shared" si="29"/>
        <v>1408.1759999999992</v>
      </c>
      <c r="L107" s="27">
        <f t="shared" si="30"/>
        <v>1243.6724881829468</v>
      </c>
      <c r="M107" s="24">
        <f t="shared" si="31"/>
        <v>1408.1759999999992</v>
      </c>
      <c r="N107" s="24">
        <f t="shared" si="32"/>
        <v>7070.8825000000006</v>
      </c>
      <c r="O107" s="24">
        <f t="shared" si="33"/>
        <v>7.0708825000000006</v>
      </c>
      <c r="P107" s="24">
        <f t="shared" ref="P107:P131" si="45">C107*L107</f>
        <v>16679.140473519135</v>
      </c>
      <c r="Q107" s="24">
        <f t="shared" si="34"/>
        <v>16.679140473519137</v>
      </c>
      <c r="R107" s="25">
        <f t="shared" si="35"/>
        <v>23.569608333333335</v>
      </c>
      <c r="S107" s="25">
        <f t="shared" si="36"/>
        <v>4280.7696636604778</v>
      </c>
      <c r="T107" s="1">
        <f t="shared" si="37"/>
        <v>448.28115090219359</v>
      </c>
      <c r="U107" s="1">
        <f t="shared" si="38"/>
        <v>373.10174645488405</v>
      </c>
      <c r="V107" s="24">
        <f t="shared" si="41"/>
        <v>175071.59320243355</v>
      </c>
    </row>
    <row r="108" spans="1:22" x14ac:dyDescent="0.25">
      <c r="A108" s="21">
        <v>97</v>
      </c>
      <c r="B108" s="21">
        <v>2</v>
      </c>
      <c r="C108" s="21">
        <f t="shared" si="26"/>
        <v>13.411199999999999</v>
      </c>
      <c r="D108" s="26">
        <v>30</v>
      </c>
      <c r="E108" s="21">
        <f t="shared" si="27"/>
        <v>13.411199999999999</v>
      </c>
      <c r="F108" s="21">
        <f t="shared" si="39"/>
        <v>830.15328</v>
      </c>
      <c r="G108" s="22">
        <f t="shared" si="40"/>
        <v>0</v>
      </c>
      <c r="H108" s="27">
        <f t="shared" si="43"/>
        <v>494.42400000000004</v>
      </c>
      <c r="I108" s="27">
        <f t="shared" si="44"/>
        <v>918.25007136444447</v>
      </c>
      <c r="J108" s="27">
        <f t="shared" si="28"/>
        <v>259.32255954739196</v>
      </c>
      <c r="K108" s="27">
        <f t="shared" si="29"/>
        <v>0</v>
      </c>
      <c r="L108" s="27">
        <f t="shared" si="30"/>
        <v>1671.9966309118363</v>
      </c>
      <c r="M108" s="24">
        <f t="shared" si="31"/>
        <v>0</v>
      </c>
      <c r="N108" s="24">
        <f t="shared" si="32"/>
        <v>7070.8825000000006</v>
      </c>
      <c r="O108" s="24">
        <f t="shared" si="33"/>
        <v>7.0708825000000006</v>
      </c>
      <c r="P108" s="24">
        <f t="shared" si="45"/>
        <v>22423.481216484819</v>
      </c>
      <c r="Q108" s="24">
        <f t="shared" si="34"/>
        <v>22.42348121648482</v>
      </c>
      <c r="R108" s="25">
        <f t="shared" si="35"/>
        <v>23.569608333333335</v>
      </c>
      <c r="S108" s="25">
        <f t="shared" si="36"/>
        <v>4280.7696636604778</v>
      </c>
      <c r="T108" s="1">
        <f t="shared" si="37"/>
        <v>448.28115090219359</v>
      </c>
      <c r="U108" s="1">
        <f t="shared" si="38"/>
        <v>501.59898927355084</v>
      </c>
      <c r="V108" s="24">
        <f t="shared" si="41"/>
        <v>165463.33522891442</v>
      </c>
    </row>
    <row r="109" spans="1:22" x14ac:dyDescent="0.25">
      <c r="A109" s="21">
        <v>98</v>
      </c>
      <c r="B109" s="21">
        <v>2</v>
      </c>
      <c r="C109" s="21">
        <f t="shared" si="26"/>
        <v>11.176</v>
      </c>
      <c r="D109" s="26">
        <v>25</v>
      </c>
      <c r="E109" s="21">
        <f t="shared" si="27"/>
        <v>11.176</v>
      </c>
      <c r="F109" s="21">
        <f t="shared" si="39"/>
        <v>841.32928000000004</v>
      </c>
      <c r="G109" s="22">
        <f t="shared" si="40"/>
        <v>-2.235199999999999</v>
      </c>
      <c r="H109" s="27">
        <f t="shared" si="43"/>
        <v>494.42400000000004</v>
      </c>
      <c r="I109" s="27">
        <f t="shared" si="44"/>
        <v>0</v>
      </c>
      <c r="J109" s="27">
        <f t="shared" si="28"/>
        <v>180.08511079680002</v>
      </c>
      <c r="K109" s="27">
        <f t="shared" si="29"/>
        <v>-1408.1759999999992</v>
      </c>
      <c r="L109" s="27">
        <f t="shared" si="30"/>
        <v>-733.66688920319916</v>
      </c>
      <c r="M109" s="24">
        <f t="shared" si="31"/>
        <v>-1408.1759999999992</v>
      </c>
      <c r="N109" s="24">
        <f t="shared" si="32"/>
        <v>7070.8825000000006</v>
      </c>
      <c r="O109" s="24">
        <f t="shared" si="33"/>
        <v>7.0708825000000006</v>
      </c>
      <c r="P109" s="24">
        <f t="shared" si="45"/>
        <v>-8199.4611537349538</v>
      </c>
      <c r="Q109" s="24">
        <f t="shared" si="34"/>
        <v>-8.1994611537349531</v>
      </c>
      <c r="R109" s="25">
        <f t="shared" si="35"/>
        <v>23.569608333333335</v>
      </c>
      <c r="S109" s="25">
        <f t="shared" si="36"/>
        <v>3567.308053050398</v>
      </c>
      <c r="T109" s="1">
        <f t="shared" si="37"/>
        <v>373.56762575182796</v>
      </c>
      <c r="U109" s="1">
        <f t="shared" si="38"/>
        <v>-220.10006676095975</v>
      </c>
      <c r="V109" s="24">
        <f t="shared" si="41"/>
        <v>150110.7365124296</v>
      </c>
    </row>
    <row r="110" spans="1:22" x14ac:dyDescent="0.25">
      <c r="A110" s="25">
        <v>99</v>
      </c>
      <c r="B110" s="25">
        <v>2</v>
      </c>
      <c r="C110" s="25">
        <f t="shared" si="26"/>
        <v>11.176</v>
      </c>
      <c r="D110" s="26">
        <v>25</v>
      </c>
      <c r="E110" s="25">
        <f t="shared" si="27"/>
        <v>11.176</v>
      </c>
      <c r="F110" s="25">
        <f t="shared" si="39"/>
        <v>852.50528000000008</v>
      </c>
      <c r="G110" s="32">
        <f t="shared" si="40"/>
        <v>0</v>
      </c>
      <c r="H110" s="28">
        <f>$D$2*9.81*$I$4</f>
        <v>123.60600000000001</v>
      </c>
      <c r="I110" s="28">
        <f t="shared" si="44"/>
        <v>0</v>
      </c>
      <c r="J110" s="28">
        <f t="shared" si="28"/>
        <v>180.08511079680002</v>
      </c>
      <c r="K110" s="28">
        <f t="shared" si="29"/>
        <v>0</v>
      </c>
      <c r="L110" s="28">
        <f t="shared" si="30"/>
        <v>303.69111079680005</v>
      </c>
      <c r="M110" s="24">
        <f t="shared" si="31"/>
        <v>0</v>
      </c>
      <c r="N110" s="24">
        <f t="shared" si="32"/>
        <v>7070.8825000000006</v>
      </c>
      <c r="O110" s="24">
        <f t="shared" si="33"/>
        <v>7.0708825000000006</v>
      </c>
      <c r="P110" s="24">
        <f t="shared" si="45"/>
        <v>3394.0518542650375</v>
      </c>
      <c r="Q110" s="24">
        <f t="shared" si="34"/>
        <v>3.3940518542650375</v>
      </c>
      <c r="R110" s="25">
        <f t="shared" si="35"/>
        <v>23.569608333333335</v>
      </c>
      <c r="S110" s="25">
        <f t="shared" si="36"/>
        <v>3567.308053050398</v>
      </c>
      <c r="T110" s="1">
        <f t="shared" si="37"/>
        <v>373.56762575182796</v>
      </c>
      <c r="U110" s="1">
        <f t="shared" si="38"/>
        <v>91.107333239040017</v>
      </c>
      <c r="V110" s="24">
        <f t="shared" si="41"/>
        <v>165381.08016616455</v>
      </c>
    </row>
    <row r="111" spans="1:22" x14ac:dyDescent="0.25">
      <c r="A111" s="25">
        <v>100</v>
      </c>
      <c r="B111" s="25">
        <v>0</v>
      </c>
      <c r="C111" s="25">
        <f t="shared" si="26"/>
        <v>8.9407999999999994</v>
      </c>
      <c r="D111" s="26">
        <v>20</v>
      </c>
      <c r="E111" s="25">
        <f t="shared" si="27"/>
        <v>8.9407999999999994</v>
      </c>
      <c r="F111" s="25">
        <f t="shared" si="39"/>
        <v>861.44608000000005</v>
      </c>
      <c r="G111" s="32">
        <f t="shared" si="40"/>
        <v>-2.2352000000000007</v>
      </c>
      <c r="H111" s="28">
        <f t="shared" ref="H111:H115" si="46">$D$2*9.81*$I$4</f>
        <v>123.60600000000001</v>
      </c>
      <c r="I111" s="28">
        <f t="shared" si="44"/>
        <v>-1370.9928185282292</v>
      </c>
      <c r="J111" s="28">
        <f t="shared" si="28"/>
        <v>115.25447090995198</v>
      </c>
      <c r="K111" s="28">
        <f t="shared" si="29"/>
        <v>-1408.1760000000004</v>
      </c>
      <c r="L111" s="28">
        <f t="shared" si="30"/>
        <v>-2540.3083476182774</v>
      </c>
      <c r="M111" s="24">
        <f t="shared" si="31"/>
        <v>-1408.1760000000004</v>
      </c>
      <c r="N111" s="24">
        <f t="shared" si="32"/>
        <v>7070.8825000000006</v>
      </c>
      <c r="O111" s="24">
        <f t="shared" si="33"/>
        <v>7.0708825000000006</v>
      </c>
      <c r="P111" s="24">
        <f t="shared" si="45"/>
        <v>-22712.388874385491</v>
      </c>
      <c r="Q111" s="24">
        <f t="shared" si="34"/>
        <v>-22.712388874385493</v>
      </c>
      <c r="R111" s="25">
        <f t="shared" si="35"/>
        <v>23.569608333333335</v>
      </c>
      <c r="S111" s="25">
        <f t="shared" si="36"/>
        <v>2853.8464424403187</v>
      </c>
      <c r="T111" s="1">
        <f t="shared" si="37"/>
        <v>298.85410060146239</v>
      </c>
      <c r="U111" s="1">
        <f t="shared" si="38"/>
        <v>-762.09250428548319</v>
      </c>
      <c r="V111" s="24">
        <f t="shared" si="41"/>
        <v>169057.91081189952</v>
      </c>
    </row>
    <row r="112" spans="1:22" x14ac:dyDescent="0.25">
      <c r="A112" s="25">
        <v>101</v>
      </c>
      <c r="B112" s="25">
        <v>0</v>
      </c>
      <c r="C112" s="25">
        <f t="shared" si="26"/>
        <v>10.28192</v>
      </c>
      <c r="D112" s="26">
        <v>23</v>
      </c>
      <c r="E112" s="25">
        <f t="shared" si="27"/>
        <v>10.28192</v>
      </c>
      <c r="F112" s="25">
        <f t="shared" si="39"/>
        <v>871.72800000000007</v>
      </c>
      <c r="G112" s="32">
        <f t="shared" si="40"/>
        <v>1.3411200000000001</v>
      </c>
      <c r="H112" s="28">
        <f t="shared" si="46"/>
        <v>123.60600000000001</v>
      </c>
      <c r="I112" s="28">
        <f t="shared" si="44"/>
        <v>0</v>
      </c>
      <c r="J112" s="28">
        <f t="shared" si="28"/>
        <v>152.4240377784115</v>
      </c>
      <c r="K112" s="28">
        <f t="shared" si="29"/>
        <v>844.90560000000005</v>
      </c>
      <c r="L112" s="28">
        <f t="shared" si="30"/>
        <v>1120.9356377784115</v>
      </c>
      <c r="M112" s="24">
        <f t="shared" si="31"/>
        <v>844.90560000000005</v>
      </c>
      <c r="N112" s="24">
        <f t="shared" si="32"/>
        <v>7070.8825000000006</v>
      </c>
      <c r="O112" s="24">
        <f t="shared" si="33"/>
        <v>7.0708825000000006</v>
      </c>
      <c r="P112" s="24">
        <f t="shared" si="45"/>
        <v>11525.370552786604</v>
      </c>
      <c r="Q112" s="24">
        <f t="shared" si="34"/>
        <v>11.525370552786605</v>
      </c>
      <c r="R112" s="25">
        <f t="shared" si="35"/>
        <v>23.569608333333335</v>
      </c>
      <c r="S112" s="25">
        <f t="shared" si="36"/>
        <v>3281.9234088063658</v>
      </c>
      <c r="T112" s="1">
        <f t="shared" si="37"/>
        <v>343.68221569168168</v>
      </c>
      <c r="U112" s="1">
        <f t="shared" si="38"/>
        <v>336.28069133352346</v>
      </c>
      <c r="V112" s="24">
        <f t="shared" si="41"/>
        <v>198841.182186285</v>
      </c>
    </row>
    <row r="113" spans="1:22" x14ac:dyDescent="0.25">
      <c r="A113" s="25">
        <v>102</v>
      </c>
      <c r="B113" s="25">
        <v>0</v>
      </c>
      <c r="C113" s="25">
        <f t="shared" si="26"/>
        <v>8.9407999999999994</v>
      </c>
      <c r="D113" s="26">
        <v>20</v>
      </c>
      <c r="E113" s="25">
        <f t="shared" si="27"/>
        <v>8.9407999999999994</v>
      </c>
      <c r="F113" s="25">
        <f t="shared" si="39"/>
        <v>880.66880000000003</v>
      </c>
      <c r="G113" s="32">
        <f t="shared" si="40"/>
        <v>-1.3411200000000001</v>
      </c>
      <c r="H113" s="28">
        <f t="shared" si="46"/>
        <v>123.60600000000001</v>
      </c>
      <c r="I113" s="28">
        <f t="shared" si="44"/>
        <v>0</v>
      </c>
      <c r="J113" s="28">
        <f t="shared" si="28"/>
        <v>115.25447090995198</v>
      </c>
      <c r="K113" s="28">
        <f t="shared" si="29"/>
        <v>-844.90560000000005</v>
      </c>
      <c r="L113" s="28">
        <f t="shared" si="30"/>
        <v>-606.04512909004802</v>
      </c>
      <c r="M113" s="24">
        <f t="shared" si="31"/>
        <v>-844.90560000000005</v>
      </c>
      <c r="N113" s="24">
        <f t="shared" si="32"/>
        <v>7070.8825000000006</v>
      </c>
      <c r="O113" s="24">
        <f t="shared" si="33"/>
        <v>7.0708825000000006</v>
      </c>
      <c r="P113" s="24">
        <f t="shared" si="45"/>
        <v>-5418.5282901683013</v>
      </c>
      <c r="Q113" s="24">
        <f t="shared" si="34"/>
        <v>-5.4185282901683012</v>
      </c>
      <c r="R113" s="25">
        <f t="shared" si="35"/>
        <v>23.569608333333335</v>
      </c>
      <c r="S113" s="25">
        <f t="shared" si="36"/>
        <v>2853.8464424403187</v>
      </c>
      <c r="T113" s="1">
        <f t="shared" si="37"/>
        <v>298.85410060146239</v>
      </c>
      <c r="U113" s="1">
        <f t="shared" si="38"/>
        <v>-181.81353872701439</v>
      </c>
      <c r="V113" s="24">
        <f t="shared" si="41"/>
        <v>194386.69413349841</v>
      </c>
    </row>
    <row r="114" spans="1:22" x14ac:dyDescent="0.25">
      <c r="A114" s="25">
        <v>103</v>
      </c>
      <c r="B114" s="25">
        <v>0</v>
      </c>
      <c r="C114" s="25">
        <f t="shared" si="26"/>
        <v>6.7055999999999996</v>
      </c>
      <c r="D114" s="26">
        <v>15</v>
      </c>
      <c r="E114" s="25">
        <f t="shared" si="27"/>
        <v>6.7055999999999996</v>
      </c>
      <c r="F114" s="25">
        <f t="shared" si="39"/>
        <v>887.37440000000004</v>
      </c>
      <c r="G114" s="32">
        <f t="shared" si="40"/>
        <v>-2.2351999999999999</v>
      </c>
      <c r="H114" s="28">
        <f t="shared" si="46"/>
        <v>123.60600000000001</v>
      </c>
      <c r="I114" s="28">
        <f t="shared" si="44"/>
        <v>0</v>
      </c>
      <c r="J114" s="28">
        <f t="shared" si="28"/>
        <v>64.83063988684799</v>
      </c>
      <c r="K114" s="28">
        <f t="shared" si="29"/>
        <v>-1408.1759999999999</v>
      </c>
      <c r="L114" s="28">
        <f t="shared" si="30"/>
        <v>-1219.7393601131519</v>
      </c>
      <c r="M114" s="24">
        <f t="shared" si="31"/>
        <v>-1408.1759999999999</v>
      </c>
      <c r="N114" s="24">
        <f t="shared" si="32"/>
        <v>7070.8825000000006</v>
      </c>
      <c r="O114" s="24">
        <f t="shared" si="33"/>
        <v>7.0708825000000006</v>
      </c>
      <c r="P114" s="24">
        <f t="shared" si="45"/>
        <v>-8179.0842531747503</v>
      </c>
      <c r="Q114" s="24">
        <f t="shared" si="34"/>
        <v>-8.1790842531747501</v>
      </c>
      <c r="R114" s="25">
        <f t="shared" si="35"/>
        <v>23.569608333333335</v>
      </c>
      <c r="S114" s="25">
        <f t="shared" si="36"/>
        <v>2140.3848318302389</v>
      </c>
      <c r="T114" s="1">
        <f t="shared" si="37"/>
        <v>224.14057545109679</v>
      </c>
      <c r="U114" s="1">
        <f t="shared" si="38"/>
        <v>-365.92180803394552</v>
      </c>
      <c r="V114" s="24">
        <f t="shared" si="41"/>
        <v>206876.10492366672</v>
      </c>
    </row>
    <row r="115" spans="1:22" x14ac:dyDescent="0.25">
      <c r="A115" s="25">
        <v>104</v>
      </c>
      <c r="B115" s="25">
        <v>0</v>
      </c>
      <c r="C115" s="25">
        <f t="shared" si="26"/>
        <v>7.1526399999999999</v>
      </c>
      <c r="D115" s="26">
        <v>16</v>
      </c>
      <c r="E115" s="25">
        <f t="shared" si="27"/>
        <v>7.1526399999999999</v>
      </c>
      <c r="F115" s="25">
        <f t="shared" si="39"/>
        <v>894.52704000000006</v>
      </c>
      <c r="G115" s="32">
        <f t="shared" si="40"/>
        <v>0.44704000000000033</v>
      </c>
      <c r="H115" s="28">
        <f t="shared" si="46"/>
        <v>123.60600000000001</v>
      </c>
      <c r="I115" s="28">
        <f t="shared" si="44"/>
        <v>0</v>
      </c>
      <c r="J115" s="28">
        <f t="shared" si="28"/>
        <v>73.76286138236928</v>
      </c>
      <c r="K115" s="28">
        <f t="shared" si="29"/>
        <v>281.63520000000022</v>
      </c>
      <c r="L115" s="28">
        <f t="shared" si="30"/>
        <v>479.00406138236951</v>
      </c>
      <c r="M115" s="24">
        <f t="shared" si="31"/>
        <v>281.63520000000022</v>
      </c>
      <c r="N115" s="24">
        <f t="shared" si="32"/>
        <v>7070.8825000000006</v>
      </c>
      <c r="O115" s="24">
        <f t="shared" si="33"/>
        <v>7.0708825000000006</v>
      </c>
      <c r="P115" s="24">
        <f t="shared" si="45"/>
        <v>3426.1436096059915</v>
      </c>
      <c r="Q115" s="24">
        <f t="shared" si="34"/>
        <v>3.4261436096059916</v>
      </c>
      <c r="R115" s="25">
        <f t="shared" si="35"/>
        <v>23.569608333333335</v>
      </c>
      <c r="S115" s="25">
        <f t="shared" si="36"/>
        <v>2283.0771539522548</v>
      </c>
      <c r="T115" s="1">
        <f t="shared" si="37"/>
        <v>239.08328048116988</v>
      </c>
      <c r="U115" s="1">
        <f t="shared" si="38"/>
        <v>143.70121841471084</v>
      </c>
      <c r="V115" s="24">
        <f t="shared" si="41"/>
        <v>222126.07167684147</v>
      </c>
    </row>
    <row r="116" spans="1:22" x14ac:dyDescent="0.25">
      <c r="A116" s="25">
        <v>105</v>
      </c>
      <c r="B116" s="25">
        <v>0</v>
      </c>
      <c r="C116" s="25">
        <f t="shared" si="26"/>
        <v>6.7055999999999996</v>
      </c>
      <c r="D116" s="26">
        <v>15</v>
      </c>
      <c r="E116" s="25">
        <f t="shared" si="27"/>
        <v>6.7055999999999996</v>
      </c>
      <c r="F116" s="25">
        <f t="shared" si="39"/>
        <v>901.23264000000006</v>
      </c>
      <c r="G116" s="32">
        <f t="shared" si="40"/>
        <v>-0.44704000000000033</v>
      </c>
      <c r="H116" s="27">
        <f>$D$2*9.81*$I$6</f>
        <v>123.60600000000001</v>
      </c>
      <c r="I116" s="27">
        <f t="shared" si="44"/>
        <v>0</v>
      </c>
      <c r="J116" s="27">
        <f t="shared" si="28"/>
        <v>64.83063988684799</v>
      </c>
      <c r="K116" s="27">
        <f t="shared" si="29"/>
        <v>-281.63520000000022</v>
      </c>
      <c r="L116" s="27">
        <f t="shared" si="30"/>
        <v>-93.198560113152212</v>
      </c>
      <c r="M116" s="24">
        <f t="shared" si="31"/>
        <v>-281.63520000000022</v>
      </c>
      <c r="N116" s="24">
        <f t="shared" si="32"/>
        <v>7070.8825000000006</v>
      </c>
      <c r="O116" s="24">
        <f t="shared" si="33"/>
        <v>7.0708825000000006</v>
      </c>
      <c r="P116" s="24">
        <f t="shared" si="45"/>
        <v>-624.95226469475347</v>
      </c>
      <c r="Q116" s="24">
        <f t="shared" si="34"/>
        <v>-0.62495226469475351</v>
      </c>
      <c r="R116" s="25">
        <f t="shared" si="35"/>
        <v>23.569608333333335</v>
      </c>
      <c r="S116" s="25">
        <f t="shared" si="36"/>
        <v>2140.3848318302389</v>
      </c>
      <c r="T116" s="1">
        <f t="shared" si="37"/>
        <v>224.14057545109679</v>
      </c>
      <c r="U116" s="1">
        <f t="shared" si="38"/>
        <v>-27.959568033945661</v>
      </c>
      <c r="V116" s="24">
        <f t="shared" si="41"/>
        <v>225770.81056723549</v>
      </c>
    </row>
    <row r="117" spans="1:22" x14ac:dyDescent="0.25">
      <c r="A117" s="25">
        <v>106</v>
      </c>
      <c r="B117" s="25">
        <v>2</v>
      </c>
      <c r="C117" s="25">
        <f t="shared" si="26"/>
        <v>6.2585600000000001</v>
      </c>
      <c r="D117" s="26">
        <v>14</v>
      </c>
      <c r="E117" s="25">
        <f t="shared" si="27"/>
        <v>6.2585600000000001</v>
      </c>
      <c r="F117" s="25">
        <f t="shared" si="39"/>
        <v>907.49120000000005</v>
      </c>
      <c r="G117" s="32">
        <f t="shared" si="40"/>
        <v>-0.44703999999999944</v>
      </c>
      <c r="H117" s="27">
        <f t="shared" ref="H117:H121" si="47">$D$2*9.81*$I$6</f>
        <v>123.60600000000001</v>
      </c>
      <c r="I117" s="27">
        <f t="shared" si="44"/>
        <v>1941.5478962492421</v>
      </c>
      <c r="J117" s="27">
        <f t="shared" si="28"/>
        <v>56.47469074587648</v>
      </c>
      <c r="K117" s="27">
        <f t="shared" si="29"/>
        <v>-281.63519999999966</v>
      </c>
      <c r="L117" s="27">
        <f t="shared" si="30"/>
        <v>1839.9933869951192</v>
      </c>
      <c r="M117" s="24">
        <f t="shared" si="31"/>
        <v>-281.63519999999966</v>
      </c>
      <c r="N117" s="24">
        <f t="shared" si="32"/>
        <v>7070.8825000000006</v>
      </c>
      <c r="O117" s="24">
        <f t="shared" si="33"/>
        <v>7.0708825000000006</v>
      </c>
      <c r="P117" s="24">
        <f t="shared" si="45"/>
        <v>11515.709012112173</v>
      </c>
      <c r="Q117" s="24">
        <f t="shared" si="34"/>
        <v>11.515709012112172</v>
      </c>
      <c r="R117" s="25">
        <f t="shared" si="35"/>
        <v>23.569608333333335</v>
      </c>
      <c r="S117" s="25">
        <f t="shared" si="36"/>
        <v>1997.692509708223</v>
      </c>
      <c r="T117" s="1">
        <f t="shared" si="37"/>
        <v>209.19787042102368</v>
      </c>
      <c r="U117" s="1">
        <f t="shared" si="38"/>
        <v>551.99801609853569</v>
      </c>
      <c r="V117" s="24">
        <f t="shared" si="41"/>
        <v>233466.64533193025</v>
      </c>
    </row>
    <row r="118" spans="1:22" x14ac:dyDescent="0.25">
      <c r="A118" s="25">
        <v>107</v>
      </c>
      <c r="B118" s="25">
        <v>1</v>
      </c>
      <c r="C118" s="25">
        <f t="shared" si="26"/>
        <v>6.7055999999999996</v>
      </c>
      <c r="D118" s="26">
        <v>15</v>
      </c>
      <c r="E118" s="25">
        <f t="shared" si="27"/>
        <v>6.7055999999999996</v>
      </c>
      <c r="F118" s="25">
        <f t="shared" si="39"/>
        <v>914.19680000000005</v>
      </c>
      <c r="G118" s="32">
        <f t="shared" si="40"/>
        <v>0.44703999999999944</v>
      </c>
      <c r="H118" s="27">
        <f t="shared" si="47"/>
        <v>123.60600000000001</v>
      </c>
      <c r="I118" s="27">
        <f t="shared" si="44"/>
        <v>-918.25007136444447</v>
      </c>
      <c r="J118" s="27">
        <f t="shared" si="28"/>
        <v>64.83063988684799</v>
      </c>
      <c r="K118" s="27">
        <f t="shared" si="29"/>
        <v>281.63519999999966</v>
      </c>
      <c r="L118" s="27">
        <f t="shared" si="30"/>
        <v>-448.17823147759685</v>
      </c>
      <c r="M118" s="24">
        <f t="shared" si="31"/>
        <v>281.63519999999966</v>
      </c>
      <c r="N118" s="24">
        <f t="shared" si="32"/>
        <v>7070.8825000000006</v>
      </c>
      <c r="O118" s="24">
        <f t="shared" si="33"/>
        <v>7.0708825000000006</v>
      </c>
      <c r="P118" s="24">
        <f t="shared" si="45"/>
        <v>-3005.3039489961734</v>
      </c>
      <c r="Q118" s="24">
        <f t="shared" si="34"/>
        <v>-3.0053039489961733</v>
      </c>
      <c r="R118" s="25">
        <f t="shared" si="35"/>
        <v>23.569608333333335</v>
      </c>
      <c r="S118" s="25">
        <f t="shared" si="36"/>
        <v>2140.3848318302389</v>
      </c>
      <c r="T118" s="1">
        <f t="shared" si="37"/>
        <v>224.14057545109679</v>
      </c>
      <c r="U118" s="1">
        <f t="shared" si="38"/>
        <v>-134.45346944327906</v>
      </c>
      <c r="V118" s="24">
        <f t="shared" si="41"/>
        <v>229021.81881981809</v>
      </c>
    </row>
    <row r="119" spans="1:22" x14ac:dyDescent="0.25">
      <c r="A119" s="25">
        <v>108</v>
      </c>
      <c r="B119" s="25">
        <v>2</v>
      </c>
      <c r="C119" s="25">
        <f t="shared" si="26"/>
        <v>5.3644800000000004</v>
      </c>
      <c r="D119" s="26">
        <v>12</v>
      </c>
      <c r="E119" s="25">
        <f t="shared" si="27"/>
        <v>5.3644800000000004</v>
      </c>
      <c r="F119" s="25">
        <f t="shared" si="39"/>
        <v>919.56128000000001</v>
      </c>
      <c r="G119" s="32">
        <f t="shared" si="40"/>
        <v>-1.3411199999999992</v>
      </c>
      <c r="H119" s="27">
        <f t="shared" si="47"/>
        <v>123.60600000000001</v>
      </c>
      <c r="I119" s="27">
        <f t="shared" si="44"/>
        <v>1145.4173993786094</v>
      </c>
      <c r="J119" s="27">
        <f t="shared" si="28"/>
        <v>41.491609527582725</v>
      </c>
      <c r="K119" s="27">
        <f t="shared" si="29"/>
        <v>-844.90559999999948</v>
      </c>
      <c r="L119" s="27">
        <f t="shared" si="30"/>
        <v>465.6094089061927</v>
      </c>
      <c r="M119" s="24">
        <f t="shared" si="31"/>
        <v>-844.90559999999948</v>
      </c>
      <c r="N119" s="24">
        <f t="shared" si="32"/>
        <v>7070.8825000000006</v>
      </c>
      <c r="O119" s="24">
        <f t="shared" si="33"/>
        <v>7.0708825000000006</v>
      </c>
      <c r="P119" s="24">
        <f t="shared" si="45"/>
        <v>2497.7523618890928</v>
      </c>
      <c r="Q119" s="24">
        <f t="shared" si="34"/>
        <v>2.4977523618890927</v>
      </c>
      <c r="R119" s="25">
        <f t="shared" si="35"/>
        <v>23.569608333333335</v>
      </c>
      <c r="S119" s="25">
        <f t="shared" si="36"/>
        <v>1712.3078654641913</v>
      </c>
      <c r="T119" s="1">
        <f t="shared" si="37"/>
        <v>179.31246036087745</v>
      </c>
      <c r="U119" s="1">
        <f t="shared" si="38"/>
        <v>139.68282267185779</v>
      </c>
      <c r="V119" s="24">
        <f t="shared" si="41"/>
        <v>239098.00526881428</v>
      </c>
    </row>
    <row r="120" spans="1:22" x14ac:dyDescent="0.25">
      <c r="A120" s="25">
        <v>109</v>
      </c>
      <c r="B120" s="25">
        <v>3</v>
      </c>
      <c r="C120" s="25">
        <f t="shared" si="26"/>
        <v>4.4703999999999997</v>
      </c>
      <c r="D120" s="26">
        <v>10</v>
      </c>
      <c r="E120" s="25">
        <f t="shared" si="27"/>
        <v>4.4703999999999997</v>
      </c>
      <c r="F120" s="25">
        <f t="shared" si="39"/>
        <v>924.03168000000005</v>
      </c>
      <c r="G120" s="32">
        <f t="shared" si="40"/>
        <v>-0.89408000000000065</v>
      </c>
      <c r="H120" s="27">
        <f t="shared" si="47"/>
        <v>123.60600000000001</v>
      </c>
      <c r="I120" s="27">
        <f t="shared" si="44"/>
        <v>1370.9928185282292</v>
      </c>
      <c r="J120" s="27">
        <f t="shared" si="28"/>
        <v>28.813617727487994</v>
      </c>
      <c r="K120" s="27">
        <f t="shared" si="29"/>
        <v>-563.27040000000045</v>
      </c>
      <c r="L120" s="27">
        <f t="shared" si="30"/>
        <v>960.14203625571679</v>
      </c>
      <c r="M120" s="24">
        <f t="shared" si="31"/>
        <v>-563.27040000000045</v>
      </c>
      <c r="N120" s="24">
        <f t="shared" si="32"/>
        <v>7070.8825000000006</v>
      </c>
      <c r="O120" s="24">
        <f t="shared" si="33"/>
        <v>7.0708825000000006</v>
      </c>
      <c r="P120" s="24">
        <f t="shared" si="45"/>
        <v>4292.2189588775564</v>
      </c>
      <c r="Q120" s="24">
        <f t="shared" si="34"/>
        <v>4.2922189588775561</v>
      </c>
      <c r="R120" s="25">
        <f t="shared" si="35"/>
        <v>23.569608333333335</v>
      </c>
      <c r="S120" s="25">
        <f t="shared" si="36"/>
        <v>1426.9232212201593</v>
      </c>
      <c r="T120" s="1">
        <f t="shared" si="37"/>
        <v>149.4270503007312</v>
      </c>
      <c r="U120" s="1">
        <f t="shared" si="38"/>
        <v>288.042610876715</v>
      </c>
      <c r="V120" s="24">
        <f t="shared" si="41"/>
        <v>243671.13540692517</v>
      </c>
    </row>
    <row r="121" spans="1:22" x14ac:dyDescent="0.25">
      <c r="A121" s="25">
        <v>110</v>
      </c>
      <c r="B121" s="25">
        <v>4</v>
      </c>
      <c r="C121" s="25">
        <f t="shared" si="26"/>
        <v>4.4703999999999997</v>
      </c>
      <c r="D121" s="26">
        <v>10</v>
      </c>
      <c r="E121" s="25">
        <f t="shared" si="27"/>
        <v>4.4703999999999997</v>
      </c>
      <c r="F121" s="25">
        <f t="shared" si="39"/>
        <v>928.50208000000009</v>
      </c>
      <c r="G121" s="32">
        <f t="shared" si="40"/>
        <v>0</v>
      </c>
      <c r="H121" s="27">
        <f t="shared" si="47"/>
        <v>123.60600000000001</v>
      </c>
      <c r="I121" s="27">
        <f t="shared" si="44"/>
        <v>1370.9928185282292</v>
      </c>
      <c r="J121" s="27">
        <f t="shared" si="28"/>
        <v>28.813617727487994</v>
      </c>
      <c r="K121" s="27">
        <f t="shared" si="29"/>
        <v>0</v>
      </c>
      <c r="L121" s="27">
        <f t="shared" si="30"/>
        <v>1523.4124362557172</v>
      </c>
      <c r="M121" s="24">
        <f t="shared" si="31"/>
        <v>0</v>
      </c>
      <c r="N121" s="24">
        <f t="shared" si="32"/>
        <v>7070.8825000000006</v>
      </c>
      <c r="O121" s="24">
        <f t="shared" si="33"/>
        <v>7.0708825000000006</v>
      </c>
      <c r="P121" s="24">
        <f t="shared" si="45"/>
        <v>6810.2629550375577</v>
      </c>
      <c r="Q121" s="24">
        <f t="shared" si="34"/>
        <v>6.8102629550375573</v>
      </c>
      <c r="R121" s="25">
        <f t="shared" si="35"/>
        <v>23.569608333333335</v>
      </c>
      <c r="S121" s="25">
        <f t="shared" si="36"/>
        <v>1426.9232212201593</v>
      </c>
      <c r="T121" s="1">
        <f t="shared" si="37"/>
        <v>149.4270503007312</v>
      </c>
      <c r="U121" s="1">
        <f t="shared" si="38"/>
        <v>457.02373087671515</v>
      </c>
      <c r="V121" s="24">
        <f t="shared" si="41"/>
        <v>246449.79894804762</v>
      </c>
    </row>
    <row r="122" spans="1:22" x14ac:dyDescent="0.25">
      <c r="A122" s="25">
        <v>111</v>
      </c>
      <c r="B122" s="25">
        <v>5</v>
      </c>
      <c r="C122" s="25">
        <f t="shared" si="26"/>
        <v>4.4703999999999997</v>
      </c>
      <c r="D122" s="26">
        <v>10</v>
      </c>
      <c r="E122" s="25">
        <f t="shared" si="27"/>
        <v>4.4703999999999997</v>
      </c>
      <c r="F122" s="25">
        <f t="shared" si="39"/>
        <v>932.97248000000013</v>
      </c>
      <c r="G122" s="32">
        <f t="shared" si="40"/>
        <v>0</v>
      </c>
      <c r="H122" s="33">
        <f>$D$2*9.81*$I$2</f>
        <v>741.63599999999997</v>
      </c>
      <c r="I122" s="33">
        <f t="shared" si="44"/>
        <v>1370.9928185282292</v>
      </c>
      <c r="J122" s="33">
        <f t="shared" si="28"/>
        <v>28.813617727487994</v>
      </c>
      <c r="K122" s="33">
        <f t="shared" si="29"/>
        <v>0</v>
      </c>
      <c r="L122" s="33">
        <f t="shared" si="30"/>
        <v>2141.442436255717</v>
      </c>
      <c r="M122" s="24">
        <f t="shared" si="31"/>
        <v>0</v>
      </c>
      <c r="N122" s="24">
        <f t="shared" si="32"/>
        <v>7070.8825000000006</v>
      </c>
      <c r="O122" s="24">
        <f t="shared" si="33"/>
        <v>7.0708825000000006</v>
      </c>
      <c r="P122" s="24">
        <f t="shared" si="45"/>
        <v>9573.1042670375573</v>
      </c>
      <c r="Q122" s="24">
        <f t="shared" si="34"/>
        <v>9.5731042670375572</v>
      </c>
      <c r="R122" s="25">
        <f t="shared" si="35"/>
        <v>23.569608333333335</v>
      </c>
      <c r="S122" s="25">
        <f t="shared" si="36"/>
        <v>1426.9232212201593</v>
      </c>
      <c r="T122" s="1">
        <f t="shared" si="37"/>
        <v>149.4270503007312</v>
      </c>
      <c r="U122" s="1">
        <f t="shared" si="38"/>
        <v>642.43273087671503</v>
      </c>
      <c r="V122" s="24">
        <f t="shared" si="41"/>
        <v>246710.41849301007</v>
      </c>
    </row>
    <row r="123" spans="1:22" x14ac:dyDescent="0.25">
      <c r="A123" s="25">
        <v>112</v>
      </c>
      <c r="B123" s="25">
        <v>5</v>
      </c>
      <c r="C123" s="25">
        <f t="shared" si="26"/>
        <v>5.3644800000000004</v>
      </c>
      <c r="D123" s="26">
        <v>12</v>
      </c>
      <c r="E123" s="25">
        <f t="shared" si="27"/>
        <v>5.3644800000000004</v>
      </c>
      <c r="F123" s="25">
        <f t="shared" si="39"/>
        <v>938.33696000000009</v>
      </c>
      <c r="G123" s="32">
        <f t="shared" si="40"/>
        <v>0.89408000000000065</v>
      </c>
      <c r="H123" s="33">
        <f t="shared" ref="H123:H127" si="48">$D$2*9.81*$I$2</f>
        <v>741.63599999999997</v>
      </c>
      <c r="I123" s="33">
        <f t="shared" si="44"/>
        <v>0</v>
      </c>
      <c r="J123" s="33">
        <f t="shared" si="28"/>
        <v>41.491609527582725</v>
      </c>
      <c r="K123" s="33">
        <f t="shared" si="29"/>
        <v>563.27040000000045</v>
      </c>
      <c r="L123" s="33">
        <f t="shared" si="30"/>
        <v>1346.3980095275831</v>
      </c>
      <c r="M123" s="24">
        <f t="shared" si="31"/>
        <v>563.27040000000045</v>
      </c>
      <c r="N123" s="24">
        <f t="shared" si="32"/>
        <v>7070.8825000000006</v>
      </c>
      <c r="O123" s="24">
        <f t="shared" si="33"/>
        <v>7.0708825000000006</v>
      </c>
      <c r="P123" s="24">
        <f t="shared" si="45"/>
        <v>7222.7251941505292</v>
      </c>
      <c r="Q123" s="24">
        <f t="shared" si="34"/>
        <v>7.222725194150529</v>
      </c>
      <c r="R123" s="25">
        <f t="shared" si="35"/>
        <v>23.569608333333335</v>
      </c>
      <c r="S123" s="25">
        <f t="shared" si="36"/>
        <v>1712.3078654641913</v>
      </c>
      <c r="T123" s="1">
        <f t="shared" si="37"/>
        <v>179.31246036087745</v>
      </c>
      <c r="U123" s="1">
        <f t="shared" si="38"/>
        <v>403.91940285827491</v>
      </c>
      <c r="V123" s="24">
        <f t="shared" si="41"/>
        <v>244208.19672597252</v>
      </c>
    </row>
    <row r="124" spans="1:22" x14ac:dyDescent="0.25">
      <c r="A124" s="25">
        <v>113</v>
      </c>
      <c r="B124" s="25">
        <v>5</v>
      </c>
      <c r="C124" s="25">
        <f t="shared" si="26"/>
        <v>6.2585600000000001</v>
      </c>
      <c r="D124" s="26">
        <v>14</v>
      </c>
      <c r="E124" s="25">
        <f t="shared" si="27"/>
        <v>6.2585600000000001</v>
      </c>
      <c r="F124" s="25">
        <f t="shared" si="39"/>
        <v>944.59552000000008</v>
      </c>
      <c r="G124" s="32">
        <f t="shared" si="40"/>
        <v>0.89407999999999976</v>
      </c>
      <c r="H124" s="33">
        <f t="shared" si="48"/>
        <v>741.63599999999997</v>
      </c>
      <c r="I124" s="33">
        <f t="shared" si="44"/>
        <v>0</v>
      </c>
      <c r="J124" s="33">
        <f t="shared" si="28"/>
        <v>56.47469074587648</v>
      </c>
      <c r="K124" s="33">
        <f t="shared" si="29"/>
        <v>563.27039999999988</v>
      </c>
      <c r="L124" s="33">
        <f t="shared" si="30"/>
        <v>1361.3810907458765</v>
      </c>
      <c r="M124" s="24">
        <f t="shared" si="31"/>
        <v>563.27039999999988</v>
      </c>
      <c r="N124" s="24">
        <f t="shared" si="32"/>
        <v>7070.8825000000006</v>
      </c>
      <c r="O124" s="24">
        <f t="shared" si="33"/>
        <v>7.0708825000000006</v>
      </c>
      <c r="P124" s="24">
        <f t="shared" si="45"/>
        <v>8520.2852392985133</v>
      </c>
      <c r="Q124" s="24">
        <f t="shared" si="34"/>
        <v>8.5202852392985129</v>
      </c>
      <c r="R124" s="25">
        <f t="shared" si="35"/>
        <v>23.569608333333335</v>
      </c>
      <c r="S124" s="25">
        <f t="shared" si="36"/>
        <v>1997.692509708223</v>
      </c>
      <c r="T124" s="1">
        <f t="shared" si="37"/>
        <v>209.19787042102368</v>
      </c>
      <c r="U124" s="1">
        <f t="shared" si="38"/>
        <v>408.41432722376294</v>
      </c>
      <c r="V124" s="24">
        <f t="shared" si="41"/>
        <v>244056.354031822</v>
      </c>
    </row>
    <row r="125" spans="1:22" x14ac:dyDescent="0.25">
      <c r="A125" s="25">
        <v>114</v>
      </c>
      <c r="B125" s="25">
        <v>5</v>
      </c>
      <c r="C125" s="25">
        <f t="shared" si="26"/>
        <v>6.2585600000000001</v>
      </c>
      <c r="D125" s="26">
        <v>14</v>
      </c>
      <c r="E125" s="25">
        <f t="shared" si="27"/>
        <v>6.2585600000000001</v>
      </c>
      <c r="F125" s="25">
        <f t="shared" si="39"/>
        <v>950.85408000000007</v>
      </c>
      <c r="G125" s="32">
        <f t="shared" si="40"/>
        <v>0</v>
      </c>
      <c r="H125" s="33">
        <f t="shared" si="48"/>
        <v>741.63599999999997</v>
      </c>
      <c r="I125" s="33">
        <f t="shared" si="44"/>
        <v>0</v>
      </c>
      <c r="J125" s="33">
        <f t="shared" si="28"/>
        <v>56.47469074587648</v>
      </c>
      <c r="K125" s="33">
        <f t="shared" si="29"/>
        <v>0</v>
      </c>
      <c r="L125" s="33">
        <f t="shared" si="30"/>
        <v>798.11069074587647</v>
      </c>
      <c r="M125" s="24">
        <f t="shared" si="31"/>
        <v>0</v>
      </c>
      <c r="N125" s="24">
        <f t="shared" si="32"/>
        <v>7070.8825000000006</v>
      </c>
      <c r="O125" s="24">
        <f t="shared" si="33"/>
        <v>7.0708825000000006</v>
      </c>
      <c r="P125" s="24">
        <f t="shared" si="45"/>
        <v>4995.023644674513</v>
      </c>
      <c r="Q125" s="24">
        <f t="shared" si="34"/>
        <v>4.9950236446745127</v>
      </c>
      <c r="R125" s="25">
        <f t="shared" si="35"/>
        <v>23.569608333333335</v>
      </c>
      <c r="S125" s="25">
        <f t="shared" si="36"/>
        <v>1997.692509708223</v>
      </c>
      <c r="T125" s="1">
        <f t="shared" si="37"/>
        <v>209.19787042102368</v>
      </c>
      <c r="U125" s="1">
        <f t="shared" si="38"/>
        <v>239.43320722376293</v>
      </c>
      <c r="V125" s="24">
        <f t="shared" si="41"/>
        <v>242606.9512925235</v>
      </c>
    </row>
    <row r="126" spans="1:22" x14ac:dyDescent="0.25">
      <c r="A126" s="25">
        <v>115</v>
      </c>
      <c r="B126" s="25">
        <v>2</v>
      </c>
      <c r="C126" s="25">
        <f t="shared" si="26"/>
        <v>6.7055999999999996</v>
      </c>
      <c r="D126" s="26">
        <v>15</v>
      </c>
      <c r="E126" s="25">
        <f t="shared" si="27"/>
        <v>6.7055999999999996</v>
      </c>
      <c r="F126" s="25">
        <f t="shared" si="39"/>
        <v>957.55968000000007</v>
      </c>
      <c r="G126" s="32">
        <f t="shared" si="40"/>
        <v>0.44703999999999944</v>
      </c>
      <c r="H126" s="33">
        <f t="shared" si="48"/>
        <v>741.63599999999997</v>
      </c>
      <c r="I126" s="33">
        <f t="shared" si="44"/>
        <v>-2673.6683378104231</v>
      </c>
      <c r="J126" s="33">
        <f t="shared" si="28"/>
        <v>64.83063988684799</v>
      </c>
      <c r="K126" s="33">
        <f t="shared" si="29"/>
        <v>281.63519999999966</v>
      </c>
      <c r="L126" s="33">
        <f t="shared" si="30"/>
        <v>-1585.5664979235753</v>
      </c>
      <c r="M126" s="24">
        <f t="shared" si="31"/>
        <v>281.63519999999966</v>
      </c>
      <c r="N126" s="24">
        <f t="shared" si="32"/>
        <v>7070.8825000000006</v>
      </c>
      <c r="O126" s="24">
        <f t="shared" si="33"/>
        <v>7.0708825000000006</v>
      </c>
      <c r="P126" s="24">
        <f t="shared" si="45"/>
        <v>-10632.174708476326</v>
      </c>
      <c r="Q126" s="24">
        <f t="shared" si="34"/>
        <v>-10.632174708476326</v>
      </c>
      <c r="R126" s="25">
        <f t="shared" si="35"/>
        <v>23.569608333333335</v>
      </c>
      <c r="S126" s="25">
        <f t="shared" si="36"/>
        <v>2140.3848318302389</v>
      </c>
      <c r="T126" s="1">
        <f t="shared" si="37"/>
        <v>224.14057545109679</v>
      </c>
      <c r="U126" s="1">
        <f t="shared" si="38"/>
        <v>-475.66994937707256</v>
      </c>
      <c r="V126" s="24">
        <f t="shared" si="41"/>
        <v>244682.810147849</v>
      </c>
    </row>
    <row r="127" spans="1:22" x14ac:dyDescent="0.25">
      <c r="A127" s="25">
        <v>116</v>
      </c>
      <c r="B127" s="25">
        <v>3</v>
      </c>
      <c r="C127" s="25">
        <f t="shared" si="26"/>
        <v>7.1526399999999999</v>
      </c>
      <c r="D127" s="26">
        <v>16</v>
      </c>
      <c r="E127" s="25">
        <f t="shared" si="27"/>
        <v>7.1526399999999999</v>
      </c>
      <c r="F127" s="25">
        <f t="shared" si="39"/>
        <v>964.71232000000009</v>
      </c>
      <c r="G127" s="32">
        <f t="shared" si="40"/>
        <v>0.44704000000000033</v>
      </c>
      <c r="H127" s="33">
        <f t="shared" si="48"/>
        <v>741.63599999999997</v>
      </c>
      <c r="I127" s="33">
        <f t="shared" si="44"/>
        <v>861.24645952733442</v>
      </c>
      <c r="J127" s="33">
        <f t="shared" si="28"/>
        <v>73.76286138236928</v>
      </c>
      <c r="K127" s="33">
        <f t="shared" si="29"/>
        <v>281.63520000000022</v>
      </c>
      <c r="L127" s="33">
        <f t="shared" si="30"/>
        <v>1958.2805209097039</v>
      </c>
      <c r="M127" s="24">
        <f t="shared" si="31"/>
        <v>281.63520000000022</v>
      </c>
      <c r="N127" s="24">
        <f t="shared" si="32"/>
        <v>7070.8825000000006</v>
      </c>
      <c r="O127" s="24">
        <f t="shared" si="33"/>
        <v>7.0708825000000006</v>
      </c>
      <c r="P127" s="24">
        <f t="shared" si="45"/>
        <v>14006.875585079584</v>
      </c>
      <c r="Q127" s="24">
        <f t="shared" si="34"/>
        <v>14.006875585079584</v>
      </c>
      <c r="R127" s="25">
        <f t="shared" si="35"/>
        <v>23.569608333333335</v>
      </c>
      <c r="S127" s="25">
        <f t="shared" si="36"/>
        <v>2283.0771539522548</v>
      </c>
      <c r="T127" s="1">
        <f t="shared" si="37"/>
        <v>239.08328048116988</v>
      </c>
      <c r="U127" s="1">
        <f t="shared" si="38"/>
        <v>587.48415627291115</v>
      </c>
      <c r="V127" s="24">
        <f t="shared" si="41"/>
        <v>262385.86735632533</v>
      </c>
    </row>
    <row r="128" spans="1:22" x14ac:dyDescent="0.25">
      <c r="A128" s="25">
        <v>117</v>
      </c>
      <c r="B128" s="25">
        <v>3</v>
      </c>
      <c r="C128" s="25">
        <f t="shared" si="26"/>
        <v>5.8115199999999998</v>
      </c>
      <c r="D128" s="26">
        <v>13</v>
      </c>
      <c r="E128" s="25">
        <f t="shared" si="27"/>
        <v>5.8115199999999998</v>
      </c>
      <c r="F128" s="25">
        <f t="shared" si="39"/>
        <v>970.52384000000006</v>
      </c>
      <c r="G128" s="32">
        <f t="shared" si="40"/>
        <v>-1.3411200000000001</v>
      </c>
      <c r="H128" s="34">
        <f>$D$2*9.81*$I$5</f>
        <v>1545.075</v>
      </c>
      <c r="I128" s="34">
        <f t="shared" si="44"/>
        <v>0</v>
      </c>
      <c r="J128" s="34">
        <f t="shared" si="28"/>
        <v>48.695013959454712</v>
      </c>
      <c r="K128" s="34">
        <f t="shared" si="29"/>
        <v>-844.90560000000005</v>
      </c>
      <c r="L128" s="34">
        <f t="shared" si="30"/>
        <v>748.86441395945462</v>
      </c>
      <c r="M128" s="24">
        <f t="shared" si="31"/>
        <v>-844.90560000000005</v>
      </c>
      <c r="N128" s="24">
        <f t="shared" si="32"/>
        <v>7070.8825000000006</v>
      </c>
      <c r="O128" s="24">
        <f t="shared" si="33"/>
        <v>7.0708825000000006</v>
      </c>
      <c r="P128" s="24">
        <f t="shared" si="45"/>
        <v>4352.0405190136498</v>
      </c>
      <c r="Q128" s="24">
        <f t="shared" si="34"/>
        <v>4.3520405190136495</v>
      </c>
      <c r="R128" s="25">
        <f t="shared" si="35"/>
        <v>23.569608333333335</v>
      </c>
      <c r="S128" s="25">
        <f t="shared" si="36"/>
        <v>1855.0001875862069</v>
      </c>
      <c r="T128" s="1">
        <f t="shared" si="37"/>
        <v>194.25516539095051</v>
      </c>
      <c r="U128" s="1">
        <f t="shared" si="38"/>
        <v>224.65932418783638</v>
      </c>
      <c r="V128" s="24">
        <f t="shared" si="41"/>
        <v>255449.87427124573</v>
      </c>
    </row>
    <row r="129" spans="1:22" x14ac:dyDescent="0.25">
      <c r="A129" s="25">
        <v>118</v>
      </c>
      <c r="B129" s="25">
        <v>1</v>
      </c>
      <c r="C129" s="25">
        <f t="shared" si="26"/>
        <v>5.8115199999999998</v>
      </c>
      <c r="D129" s="26">
        <v>13</v>
      </c>
      <c r="E129" s="25">
        <f t="shared" si="27"/>
        <v>5.8115199999999998</v>
      </c>
      <c r="F129" s="25">
        <f t="shared" si="39"/>
        <v>976.33536000000004</v>
      </c>
      <c r="G129" s="32">
        <f t="shared" si="40"/>
        <v>0</v>
      </c>
      <c r="H129" s="34">
        <f t="shared" ref="H129:H131" si="49">$D$2*9.81*$I$5</f>
        <v>1545.075</v>
      </c>
      <c r="I129" s="34">
        <f t="shared" si="44"/>
        <v>-2085.1778145448234</v>
      </c>
      <c r="J129" s="34">
        <f t="shared" si="28"/>
        <v>48.695013959454712</v>
      </c>
      <c r="K129" s="34">
        <f t="shared" si="29"/>
        <v>0</v>
      </c>
      <c r="L129" s="34">
        <f t="shared" si="30"/>
        <v>-491.40780058536859</v>
      </c>
      <c r="M129" s="24">
        <f t="shared" si="31"/>
        <v>0</v>
      </c>
      <c r="N129" s="24">
        <f t="shared" si="32"/>
        <v>7070.8825000000006</v>
      </c>
      <c r="O129" s="24">
        <f t="shared" si="33"/>
        <v>7.0708825000000006</v>
      </c>
      <c r="P129" s="24">
        <f t="shared" si="45"/>
        <v>-2855.826261257881</v>
      </c>
      <c r="Q129" s="24">
        <f t="shared" si="34"/>
        <v>-2.8558262612578811</v>
      </c>
      <c r="R129" s="25">
        <f t="shared" si="35"/>
        <v>23.569608333333335</v>
      </c>
      <c r="S129" s="25">
        <f t="shared" si="36"/>
        <v>1855.0001875862069</v>
      </c>
      <c r="T129" s="1">
        <f t="shared" si="37"/>
        <v>194.25516539095051</v>
      </c>
      <c r="U129" s="1">
        <f t="shared" si="38"/>
        <v>-147.42234017561057</v>
      </c>
      <c r="V129" s="24">
        <f t="shared" si="41"/>
        <v>258168.71625223209</v>
      </c>
    </row>
    <row r="130" spans="1:22" x14ac:dyDescent="0.25">
      <c r="A130" s="25">
        <v>119</v>
      </c>
      <c r="B130" s="25">
        <v>2</v>
      </c>
      <c r="C130" s="25">
        <f t="shared" si="26"/>
        <v>4.4703999999999997</v>
      </c>
      <c r="D130" s="26">
        <v>10</v>
      </c>
      <c r="E130" s="25">
        <f t="shared" si="27"/>
        <v>4.4703999999999997</v>
      </c>
      <c r="F130" s="25">
        <f t="shared" si="39"/>
        <v>980.80576000000008</v>
      </c>
      <c r="G130" s="32">
        <f t="shared" si="40"/>
        <v>-1.3411200000000001</v>
      </c>
      <c r="H130" s="34">
        <f t="shared" si="49"/>
        <v>1545.075</v>
      </c>
      <c r="I130" s="34">
        <f t="shared" si="44"/>
        <v>1370.9928185282292</v>
      </c>
      <c r="J130" s="34">
        <f t="shared" si="28"/>
        <v>28.813617727487994</v>
      </c>
      <c r="K130" s="34">
        <f t="shared" si="29"/>
        <v>-844.90560000000005</v>
      </c>
      <c r="L130" s="34">
        <f t="shared" si="30"/>
        <v>2099.9758362557172</v>
      </c>
      <c r="M130" s="24">
        <f t="shared" si="31"/>
        <v>-844.90560000000005</v>
      </c>
      <c r="N130" s="24">
        <f t="shared" si="32"/>
        <v>7070.8825000000006</v>
      </c>
      <c r="O130" s="24">
        <f t="shared" si="33"/>
        <v>7.0708825000000006</v>
      </c>
      <c r="P130" s="24">
        <f t="shared" si="45"/>
        <v>9387.7319783975581</v>
      </c>
      <c r="Q130" s="24">
        <f t="shared" si="34"/>
        <v>9.3877319783975572</v>
      </c>
      <c r="R130" s="25">
        <f t="shared" si="35"/>
        <v>23.569608333333335</v>
      </c>
      <c r="S130" s="25">
        <f t="shared" si="36"/>
        <v>1426.9232212201593</v>
      </c>
      <c r="T130" s="1">
        <f t="shared" si="37"/>
        <v>149.4270503007312</v>
      </c>
      <c r="U130" s="1">
        <f t="shared" si="38"/>
        <v>629.99275087671515</v>
      </c>
      <c r="V130" s="24">
        <f t="shared" si="41"/>
        <v>268095.42501348996</v>
      </c>
    </row>
    <row r="131" spans="1:22" x14ac:dyDescent="0.25">
      <c r="A131" s="25">
        <v>120</v>
      </c>
      <c r="B131" s="25">
        <v>3</v>
      </c>
      <c r="C131" s="25">
        <f t="shared" si="26"/>
        <v>4.4703999999999997</v>
      </c>
      <c r="D131" s="26">
        <v>10</v>
      </c>
      <c r="E131" s="25">
        <f t="shared" si="27"/>
        <v>4.4703999999999997</v>
      </c>
      <c r="F131" s="25">
        <f t="shared" si="39"/>
        <v>985.27616000000012</v>
      </c>
      <c r="G131" s="32">
        <f t="shared" si="40"/>
        <v>0</v>
      </c>
      <c r="H131" s="34">
        <f t="shared" si="49"/>
        <v>1545.075</v>
      </c>
      <c r="I131" s="34">
        <f t="shared" si="44"/>
        <v>1370.9928185282292</v>
      </c>
      <c r="J131" s="34">
        <f t="shared" si="28"/>
        <v>28.813617727487994</v>
      </c>
      <c r="K131" s="34">
        <f t="shared" si="29"/>
        <v>0</v>
      </c>
      <c r="L131" s="34">
        <f t="shared" si="30"/>
        <v>2944.8814362557173</v>
      </c>
      <c r="M131" s="24">
        <f t="shared" si="31"/>
        <v>0</v>
      </c>
      <c r="N131" s="24">
        <f t="shared" si="32"/>
        <v>7070.8825000000006</v>
      </c>
      <c r="O131" s="24">
        <f t="shared" si="33"/>
        <v>7.0708825000000006</v>
      </c>
      <c r="P131" s="24">
        <f t="shared" si="45"/>
        <v>13164.797972637558</v>
      </c>
      <c r="Q131" s="24">
        <f t="shared" si="34"/>
        <v>13.164797972637558</v>
      </c>
      <c r="R131" s="25">
        <f t="shared" si="35"/>
        <v>23.569608333333335</v>
      </c>
      <c r="S131" s="25">
        <f t="shared" si="36"/>
        <v>1426.9232212201593</v>
      </c>
      <c r="T131" s="1">
        <f t="shared" si="37"/>
        <v>149.4270503007312</v>
      </c>
      <c r="U131" s="1">
        <f t="shared" si="38"/>
        <v>883.46443087671514</v>
      </c>
      <c r="V131" s="24">
        <f t="shared" si="41"/>
        <v>265778.57553509239</v>
      </c>
    </row>
    <row r="132" spans="1:22" x14ac:dyDescent="0.25">
      <c r="A132" s="2"/>
      <c r="B132" s="2"/>
      <c r="H132" s="9"/>
    </row>
    <row r="133" spans="1:22" x14ac:dyDescent="0.25">
      <c r="A133" s="2"/>
    </row>
    <row r="134" spans="1:22" x14ac:dyDescent="0.25">
      <c r="A134" s="2"/>
    </row>
    <row r="135" spans="1:22" x14ac:dyDescent="0.25">
      <c r="A135" s="2"/>
    </row>
  </sheetData>
  <mergeCells count="16">
    <mergeCell ref="S10:T10"/>
    <mergeCell ref="G1:I1"/>
    <mergeCell ref="C10:D10"/>
    <mergeCell ref="A7:C7"/>
    <mergeCell ref="A8:C8"/>
    <mergeCell ref="K2:M2"/>
    <mergeCell ref="K3:M3"/>
    <mergeCell ref="K4:M4"/>
    <mergeCell ref="K5:M5"/>
    <mergeCell ref="A6:C6"/>
    <mergeCell ref="G7:H7"/>
    <mergeCell ref="A1:C1"/>
    <mergeCell ref="A2:C2"/>
    <mergeCell ref="A3:C3"/>
    <mergeCell ref="A5:C5"/>
    <mergeCell ref="A4:C4"/>
  </mergeCells>
  <pageMargins left="0.7" right="0.7" top="0.75" bottom="0.75" header="0.3" footer="0.3"/>
  <pageSetup paperSize="9" orientation="portrait" verticalDpi="0" r:id="rId1"/>
  <ignoredErrors>
    <ignoredError sqref="P11:P131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Hayden</dc:creator>
  <cp:lastModifiedBy>iffy</cp:lastModifiedBy>
  <dcterms:created xsi:type="dcterms:W3CDTF">2017-10-13T22:53:09Z</dcterms:created>
  <dcterms:modified xsi:type="dcterms:W3CDTF">2018-03-21T09:49:57Z</dcterms:modified>
</cp:coreProperties>
</file>