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008_student_uwtsd_ac_uk/Documents/"/>
    </mc:Choice>
  </mc:AlternateContent>
  <xr:revisionPtr revIDLastSave="442" documentId="8_{7C479413-A30D-478D-8BDD-E182749E4EC3}" xr6:coauthVersionLast="47" xr6:coauthVersionMax="47" xr10:uidLastSave="{60425254-EF74-4164-AE06-3B9F1FB85311}"/>
  <bookViews>
    <workbookView xWindow="-108" yWindow="-108" windowWidth="23256" windowHeight="12456" xr2:uid="{00000000-000D-0000-FFFF-FFFF00000000}"/>
  </bookViews>
  <sheets>
    <sheet name="Results" sheetId="1" r:id="rId1"/>
    <sheet name="Graphs and Dat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M7" i="1" s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7" i="1"/>
  <c r="L3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E6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I7" i="1"/>
  <c r="G97" i="1"/>
  <c r="H7" i="1"/>
  <c r="E7" i="1"/>
  <c r="F7" i="1"/>
  <c r="G7" i="1" s="1"/>
  <c r="B8" i="1"/>
  <c r="E8" i="1"/>
  <c r="B9" i="1"/>
  <c r="B10" i="1" s="1"/>
  <c r="B11" i="1" s="1"/>
  <c r="B12" i="1" s="1"/>
  <c r="E9" i="1"/>
  <c r="F9" i="1" s="1"/>
  <c r="G9" i="1" s="1"/>
  <c r="E10" i="1"/>
  <c r="F10" i="1" s="1"/>
  <c r="G10" i="1" s="1"/>
  <c r="E11" i="1"/>
  <c r="E12" i="1"/>
  <c r="F12" i="1"/>
  <c r="E13" i="1"/>
  <c r="F13" i="1"/>
  <c r="E14" i="1"/>
  <c r="E15" i="1"/>
  <c r="F15" i="1"/>
  <c r="E16" i="1"/>
  <c r="F16" i="1" s="1"/>
  <c r="E17" i="1"/>
  <c r="E18" i="1"/>
  <c r="F18" i="1" s="1"/>
  <c r="E19" i="1"/>
  <c r="F19" i="1"/>
  <c r="E20" i="1"/>
  <c r="E21" i="1"/>
  <c r="F21" i="1" s="1"/>
  <c r="E22" i="1"/>
  <c r="F22" i="1"/>
  <c r="E23" i="1"/>
  <c r="E24" i="1"/>
  <c r="F24" i="1" s="1"/>
  <c r="E25" i="1"/>
  <c r="F25" i="1" s="1"/>
  <c r="E26" i="1"/>
  <c r="F26" i="1" s="1"/>
  <c r="E27" i="1"/>
  <c r="F27" i="1"/>
  <c r="E28" i="1"/>
  <c r="F28" i="1" s="1"/>
  <c r="E29" i="1"/>
  <c r="F29" i="1" s="1"/>
  <c r="E30" i="1"/>
  <c r="F30" i="1" s="1"/>
  <c r="E31" i="1"/>
  <c r="F31" i="1"/>
  <c r="E32" i="1"/>
  <c r="F32" i="1"/>
  <c r="E33" i="1"/>
  <c r="F33" i="1" s="1"/>
  <c r="E34" i="1"/>
  <c r="F34" i="1"/>
  <c r="E35" i="1"/>
  <c r="F35" i="1"/>
  <c r="E36" i="1"/>
  <c r="F36" i="1" s="1"/>
  <c r="E37" i="1"/>
  <c r="F37" i="1"/>
  <c r="E38" i="1"/>
  <c r="F38" i="1" s="1"/>
  <c r="E39" i="1"/>
  <c r="F39" i="1" s="1"/>
  <c r="E40" i="1"/>
  <c r="F40" i="1"/>
  <c r="E41" i="1"/>
  <c r="F41" i="1" s="1"/>
  <c r="E42" i="1"/>
  <c r="F42" i="1"/>
  <c r="E43" i="1"/>
  <c r="F43" i="1" s="1"/>
  <c r="E44" i="1"/>
  <c r="F44" i="1"/>
  <c r="E45" i="1"/>
  <c r="F45" i="1"/>
  <c r="E46" i="1"/>
  <c r="F46" i="1" s="1"/>
  <c r="E47" i="1"/>
  <c r="F47" i="1"/>
  <c r="E48" i="1"/>
  <c r="F48" i="1" s="1"/>
  <c r="E49" i="1"/>
  <c r="F49" i="1"/>
  <c r="E50" i="1"/>
  <c r="F50" i="1"/>
  <c r="E51" i="1"/>
  <c r="F51" i="1" s="1"/>
  <c r="E52" i="1"/>
  <c r="F52" i="1" s="1"/>
  <c r="E53" i="1"/>
  <c r="F53" i="1" s="1"/>
  <c r="E54" i="1"/>
  <c r="F54" i="1"/>
  <c r="E55" i="1"/>
  <c r="F55" i="1"/>
  <c r="E56" i="1"/>
  <c r="F56" i="1" s="1"/>
  <c r="E57" i="1"/>
  <c r="F57" i="1"/>
  <c r="E58" i="1"/>
  <c r="F58" i="1"/>
  <c r="E59" i="1"/>
  <c r="F59" i="1" s="1"/>
  <c r="E60" i="1"/>
  <c r="F60" i="1" s="1"/>
  <c r="E61" i="1"/>
  <c r="F61" i="1" s="1"/>
  <c r="E62" i="1"/>
  <c r="F62" i="1"/>
  <c r="E63" i="1"/>
  <c r="F63" i="1"/>
  <c r="E64" i="1"/>
  <c r="F64" i="1" s="1"/>
  <c r="E65" i="1"/>
  <c r="F65" i="1" s="1"/>
  <c r="E66" i="1"/>
  <c r="F66" i="1" s="1"/>
  <c r="E67" i="1"/>
  <c r="F67" i="1"/>
  <c r="E68" i="1"/>
  <c r="F68" i="1"/>
  <c r="E69" i="1"/>
  <c r="F69" i="1" s="1"/>
  <c r="E70" i="1"/>
  <c r="F70" i="1"/>
  <c r="E71" i="1"/>
  <c r="F71" i="1"/>
  <c r="E72" i="1"/>
  <c r="F72" i="1" s="1"/>
  <c r="E73" i="1"/>
  <c r="F73" i="1"/>
  <c r="E74" i="1"/>
  <c r="F74" i="1" s="1"/>
  <c r="E75" i="1"/>
  <c r="F75" i="1"/>
  <c r="E76" i="1"/>
  <c r="F76" i="1"/>
  <c r="E77" i="1"/>
  <c r="F77" i="1" s="1"/>
  <c r="E78" i="1"/>
  <c r="F78" i="1"/>
  <c r="E79" i="1"/>
  <c r="F79" i="1" s="1"/>
  <c r="E80" i="1"/>
  <c r="F80" i="1"/>
  <c r="E81" i="1"/>
  <c r="F81" i="1"/>
  <c r="E82" i="1"/>
  <c r="F82" i="1" s="1"/>
  <c r="E83" i="1"/>
  <c r="F83" i="1"/>
  <c r="E84" i="1"/>
  <c r="F84" i="1" s="1"/>
  <c r="E85" i="1"/>
  <c r="F85" i="1"/>
  <c r="E86" i="1"/>
  <c r="F86" i="1" s="1"/>
  <c r="E87" i="1"/>
  <c r="F87" i="1"/>
  <c r="E88" i="1"/>
  <c r="F88" i="1"/>
  <c r="E89" i="1"/>
  <c r="F89" i="1" s="1"/>
  <c r="E90" i="1"/>
  <c r="F90" i="1"/>
  <c r="E91" i="1"/>
  <c r="F91" i="1"/>
  <c r="E92" i="1"/>
  <c r="F92" i="1" s="1"/>
  <c r="E93" i="1"/>
  <c r="F93" i="1" s="1"/>
  <c r="E94" i="1"/>
  <c r="F94" i="1"/>
  <c r="E95" i="1"/>
  <c r="F95" i="1" s="1"/>
  <c r="E96" i="1"/>
  <c r="F96" i="1" s="1"/>
  <c r="E97" i="1"/>
  <c r="F97" i="1" s="1"/>
  <c r="J7" i="1" l="1"/>
  <c r="B13" i="1"/>
  <c r="H12" i="1"/>
  <c r="L12" i="1" s="1"/>
  <c r="G12" i="1"/>
  <c r="F17" i="1"/>
  <c r="H10" i="1"/>
  <c r="L10" i="1" s="1"/>
  <c r="F8" i="1"/>
  <c r="G8" i="1" s="1"/>
  <c r="H8" i="1"/>
  <c r="L8" i="1" s="1"/>
  <c r="H9" i="1"/>
  <c r="L9" i="1" s="1"/>
  <c r="F20" i="1"/>
  <c r="F14" i="1"/>
  <c r="F23" i="1"/>
  <c r="F11" i="1"/>
  <c r="G11" i="1" s="1"/>
  <c r="H11" i="1"/>
  <c r="L11" i="1" s="1"/>
  <c r="I12" i="1" l="1"/>
  <c r="J12" i="1" s="1"/>
  <c r="H13" i="1"/>
  <c r="L13" i="1" s="1"/>
  <c r="B14" i="1"/>
  <c r="G14" i="1" s="1"/>
  <c r="I11" i="1"/>
  <c r="J11" i="1" s="1"/>
  <c r="I9" i="1"/>
  <c r="J9" i="1" s="1"/>
  <c r="I8" i="1"/>
  <c r="J8" i="1" s="1"/>
  <c r="I10" i="1"/>
  <c r="J10" i="1" s="1"/>
  <c r="G13" i="1"/>
  <c r="I13" i="1" l="1"/>
  <c r="J13" i="1" s="1"/>
  <c r="B15" i="1"/>
  <c r="H14" i="1"/>
  <c r="L14" i="1" s="1"/>
  <c r="I14" i="1" l="1"/>
  <c r="J14" i="1" s="1"/>
  <c r="B16" i="1"/>
  <c r="G15" i="1"/>
  <c r="H15" i="1"/>
  <c r="L15" i="1" s="1"/>
  <c r="I15" i="1" l="1"/>
  <c r="J15" i="1" s="1"/>
  <c r="H16" i="1"/>
  <c r="L16" i="1" s="1"/>
  <c r="B17" i="1"/>
  <c r="G16" i="1"/>
  <c r="I16" i="1" l="1"/>
  <c r="J16" i="1" s="1"/>
  <c r="B18" i="1"/>
  <c r="H17" i="1"/>
  <c r="L17" i="1" s="1"/>
  <c r="G17" i="1"/>
  <c r="I17" i="1" l="1"/>
  <c r="J17" i="1" s="1"/>
  <c r="B19" i="1"/>
  <c r="H18" i="1"/>
  <c r="L18" i="1" s="1"/>
  <c r="G18" i="1"/>
  <c r="I18" i="1" l="1"/>
  <c r="J18" i="1" s="1"/>
  <c r="H19" i="1"/>
  <c r="L19" i="1" s="1"/>
  <c r="B20" i="1"/>
  <c r="G19" i="1"/>
  <c r="I19" i="1" l="1"/>
  <c r="J19" i="1" s="1"/>
  <c r="B21" i="1"/>
  <c r="H20" i="1"/>
  <c r="L20" i="1" s="1"/>
  <c r="G20" i="1"/>
  <c r="B22" i="1" l="1"/>
  <c r="G21" i="1"/>
  <c r="H21" i="1"/>
  <c r="L21" i="1" s="1"/>
  <c r="I20" i="1"/>
  <c r="J20" i="1" s="1"/>
  <c r="I21" i="1" l="1"/>
  <c r="J21" i="1" s="1"/>
  <c r="B23" i="1"/>
  <c r="H22" i="1"/>
  <c r="L22" i="1" s="1"/>
  <c r="G22" i="1"/>
  <c r="B24" i="1" l="1"/>
  <c r="H23" i="1"/>
  <c r="L23" i="1" s="1"/>
  <c r="G23" i="1"/>
  <c r="I22" i="1"/>
  <c r="J22" i="1" s="1"/>
  <c r="I23" i="1" l="1"/>
  <c r="J23" i="1" s="1"/>
  <c r="B25" i="1"/>
  <c r="H24" i="1"/>
  <c r="L24" i="1" s="1"/>
  <c r="G24" i="1"/>
  <c r="G25" i="1" l="1"/>
  <c r="H25" i="1"/>
  <c r="L25" i="1" s="1"/>
  <c r="B26" i="1"/>
  <c r="I24" i="1"/>
  <c r="J24" i="1" s="1"/>
  <c r="B27" i="1" l="1"/>
  <c r="G26" i="1"/>
  <c r="H26" i="1"/>
  <c r="L26" i="1" s="1"/>
  <c r="I25" i="1"/>
  <c r="J25" i="1" s="1"/>
  <c r="I26" i="1" l="1"/>
  <c r="J26" i="1" s="1"/>
  <c r="B28" i="1"/>
  <c r="H27" i="1"/>
  <c r="L27" i="1" s="1"/>
  <c r="G27" i="1"/>
  <c r="I27" i="1" l="1"/>
  <c r="J27" i="1" s="1"/>
  <c r="H28" i="1"/>
  <c r="L28" i="1" s="1"/>
  <c r="B29" i="1"/>
  <c r="G28" i="1"/>
  <c r="I28" i="1" l="1"/>
  <c r="J28" i="1" s="1"/>
  <c r="B30" i="1"/>
  <c r="G29" i="1"/>
  <c r="H29" i="1"/>
  <c r="L29" i="1" s="1"/>
  <c r="I29" i="1" l="1"/>
  <c r="J29" i="1" s="1"/>
  <c r="B31" i="1"/>
  <c r="H30" i="1"/>
  <c r="L30" i="1" s="1"/>
  <c r="G30" i="1"/>
  <c r="I30" i="1" l="1"/>
  <c r="J30" i="1" s="1"/>
  <c r="B32" i="1"/>
  <c r="H31" i="1"/>
  <c r="L31" i="1" s="1"/>
  <c r="G31" i="1"/>
  <c r="I31" i="1" l="1"/>
  <c r="J31" i="1" s="1"/>
  <c r="B33" i="1"/>
  <c r="H32" i="1"/>
  <c r="L32" i="1" s="1"/>
  <c r="G32" i="1"/>
  <c r="B34" i="1" l="1"/>
  <c r="G33" i="1"/>
  <c r="H33" i="1"/>
  <c r="L33" i="1" s="1"/>
  <c r="I32" i="1"/>
  <c r="J32" i="1" s="1"/>
  <c r="I33" i="1" l="1"/>
  <c r="J33" i="1" s="1"/>
  <c r="G34" i="1"/>
  <c r="B35" i="1"/>
  <c r="H34" i="1"/>
  <c r="L34" i="1" s="1"/>
  <c r="I34" i="1" l="1"/>
  <c r="J34" i="1" s="1"/>
  <c r="B36" i="1"/>
  <c r="H35" i="1"/>
  <c r="L35" i="1" s="1"/>
  <c r="G35" i="1"/>
  <c r="B37" i="1" l="1"/>
  <c r="H36" i="1"/>
  <c r="L36" i="1" s="1"/>
  <c r="G36" i="1"/>
  <c r="I35" i="1"/>
  <c r="J35" i="1" s="1"/>
  <c r="I36" i="1" l="1"/>
  <c r="J36" i="1" s="1"/>
  <c r="G37" i="1"/>
  <c r="H37" i="1"/>
  <c r="L37" i="1" s="1"/>
  <c r="B38" i="1"/>
  <c r="B39" i="1" l="1"/>
  <c r="G38" i="1"/>
  <c r="H38" i="1"/>
  <c r="L38" i="1" s="1"/>
  <c r="I37" i="1"/>
  <c r="J37" i="1" s="1"/>
  <c r="I38" i="1" l="1"/>
  <c r="J38" i="1" s="1"/>
  <c r="B40" i="1"/>
  <c r="H39" i="1"/>
  <c r="L39" i="1" s="1"/>
  <c r="G39" i="1"/>
  <c r="I39" i="1" l="1"/>
  <c r="J39" i="1" s="1"/>
  <c r="H40" i="1"/>
  <c r="L40" i="1" s="1"/>
  <c r="B41" i="1"/>
  <c r="G40" i="1"/>
  <c r="I40" i="1" l="1"/>
  <c r="J40" i="1" s="1"/>
  <c r="B42" i="1"/>
  <c r="G41" i="1"/>
  <c r="H41" i="1"/>
  <c r="L41" i="1" s="1"/>
  <c r="B43" i="1" l="1"/>
  <c r="H42" i="1"/>
  <c r="L42" i="1" s="1"/>
  <c r="G42" i="1"/>
  <c r="I41" i="1"/>
  <c r="J41" i="1" s="1"/>
  <c r="I42" i="1" l="1"/>
  <c r="J42" i="1" s="1"/>
  <c r="B44" i="1"/>
  <c r="H43" i="1"/>
  <c r="L43" i="1" s="1"/>
  <c r="G43" i="1"/>
  <c r="I43" i="1" l="1"/>
  <c r="J43" i="1" s="1"/>
  <c r="B45" i="1"/>
  <c r="H44" i="1"/>
  <c r="L44" i="1" s="1"/>
  <c r="G44" i="1"/>
  <c r="I44" i="1" l="1"/>
  <c r="J44" i="1" s="1"/>
  <c r="B46" i="1"/>
  <c r="G45" i="1"/>
  <c r="H45" i="1"/>
  <c r="L45" i="1" s="1"/>
  <c r="I45" i="1" l="1"/>
  <c r="J45" i="1" s="1"/>
  <c r="B47" i="1"/>
  <c r="G46" i="1"/>
  <c r="H46" i="1"/>
  <c r="L46" i="1" s="1"/>
  <c r="I46" i="1" l="1"/>
  <c r="J46" i="1" s="1"/>
  <c r="B48" i="1"/>
  <c r="H47" i="1"/>
  <c r="L47" i="1" s="1"/>
  <c r="G47" i="1"/>
  <c r="I47" i="1" l="1"/>
  <c r="J47" i="1" s="1"/>
  <c r="B49" i="1"/>
  <c r="G48" i="1"/>
  <c r="H48" i="1"/>
  <c r="L48" i="1" s="1"/>
  <c r="I48" i="1" l="1"/>
  <c r="J48" i="1" s="1"/>
  <c r="G49" i="1"/>
  <c r="H49" i="1"/>
  <c r="L49" i="1" s="1"/>
  <c r="B50" i="1"/>
  <c r="B51" i="1" l="1"/>
  <c r="G50" i="1"/>
  <c r="H50" i="1"/>
  <c r="L50" i="1" s="1"/>
  <c r="I49" i="1"/>
  <c r="J49" i="1" s="1"/>
  <c r="I50" i="1" l="1"/>
  <c r="J50" i="1" s="1"/>
  <c r="B52" i="1"/>
  <c r="H51" i="1"/>
  <c r="L51" i="1" s="1"/>
  <c r="G51" i="1"/>
  <c r="H52" i="1" l="1"/>
  <c r="L52" i="1" s="1"/>
  <c r="B53" i="1"/>
  <c r="G52" i="1"/>
  <c r="I51" i="1"/>
  <c r="J51" i="1" s="1"/>
  <c r="B54" i="1" l="1"/>
  <c r="G53" i="1"/>
  <c r="H53" i="1"/>
  <c r="L53" i="1" s="1"/>
  <c r="I52" i="1"/>
  <c r="J52" i="1" s="1"/>
  <c r="I53" i="1" l="1"/>
  <c r="J53" i="1" s="1"/>
  <c r="B55" i="1"/>
  <c r="H54" i="1"/>
  <c r="L54" i="1" s="1"/>
  <c r="G54" i="1"/>
  <c r="I54" i="1" l="1"/>
  <c r="J54" i="1" s="1"/>
  <c r="B56" i="1"/>
  <c r="G55" i="1"/>
  <c r="H55" i="1"/>
  <c r="L55" i="1" s="1"/>
  <c r="B57" i="1" l="1"/>
  <c r="H56" i="1"/>
  <c r="L56" i="1" s="1"/>
  <c r="G56" i="1"/>
  <c r="I55" i="1"/>
  <c r="J55" i="1" s="1"/>
  <c r="I56" i="1" l="1"/>
  <c r="J56" i="1" s="1"/>
  <c r="B58" i="1"/>
  <c r="G57" i="1"/>
  <c r="H57" i="1"/>
  <c r="L57" i="1" s="1"/>
  <c r="I57" i="1" l="1"/>
  <c r="J57" i="1" s="1"/>
  <c r="B59" i="1"/>
  <c r="G58" i="1"/>
  <c r="H58" i="1"/>
  <c r="L58" i="1" s="1"/>
  <c r="I58" i="1" l="1"/>
  <c r="J58" i="1" s="1"/>
  <c r="B60" i="1"/>
  <c r="H59" i="1"/>
  <c r="L59" i="1" s="1"/>
  <c r="G59" i="1"/>
  <c r="I59" i="1" l="1"/>
  <c r="J59" i="1" s="1"/>
  <c r="B61" i="1"/>
  <c r="G60" i="1"/>
  <c r="H60" i="1"/>
  <c r="L60" i="1" s="1"/>
  <c r="I60" i="1" l="1"/>
  <c r="J60" i="1" s="1"/>
  <c r="G61" i="1"/>
  <c r="H61" i="1"/>
  <c r="L61" i="1" s="1"/>
  <c r="B62" i="1"/>
  <c r="B63" i="1" l="1"/>
  <c r="G62" i="1"/>
  <c r="H62" i="1"/>
  <c r="L62" i="1" s="1"/>
  <c r="I61" i="1"/>
  <c r="J61" i="1" s="1"/>
  <c r="I62" i="1" l="1"/>
  <c r="J62" i="1" s="1"/>
  <c r="B64" i="1"/>
  <c r="H63" i="1"/>
  <c r="L63" i="1" s="1"/>
  <c r="G63" i="1"/>
  <c r="H64" i="1" l="1"/>
  <c r="L64" i="1" s="1"/>
  <c r="B65" i="1"/>
  <c r="G64" i="1"/>
  <c r="I63" i="1"/>
  <c r="J63" i="1" s="1"/>
  <c r="B66" i="1" l="1"/>
  <c r="G65" i="1"/>
  <c r="H65" i="1"/>
  <c r="L65" i="1" s="1"/>
  <c r="I64" i="1"/>
  <c r="J64" i="1" s="1"/>
  <c r="I65" i="1" l="1"/>
  <c r="J65" i="1" s="1"/>
  <c r="B67" i="1"/>
  <c r="H66" i="1"/>
  <c r="L66" i="1" s="1"/>
  <c r="G66" i="1"/>
  <c r="I66" i="1" l="1"/>
  <c r="J66" i="1" s="1"/>
  <c r="H67" i="1"/>
  <c r="L67" i="1" s="1"/>
  <c r="B68" i="1"/>
  <c r="G67" i="1"/>
  <c r="B69" i="1" l="1"/>
  <c r="H68" i="1"/>
  <c r="L68" i="1" s="1"/>
  <c r="G68" i="1"/>
  <c r="I67" i="1"/>
  <c r="J67" i="1" s="1"/>
  <c r="I68" i="1" l="1"/>
  <c r="J68" i="1" s="1"/>
  <c r="B70" i="1"/>
  <c r="G69" i="1"/>
  <c r="H69" i="1"/>
  <c r="L69" i="1" s="1"/>
  <c r="I69" i="1" l="1"/>
  <c r="J69" i="1" s="1"/>
  <c r="G70" i="1"/>
  <c r="B71" i="1"/>
  <c r="H70" i="1"/>
  <c r="L70" i="1" s="1"/>
  <c r="I70" i="1" l="1"/>
  <c r="J70" i="1" s="1"/>
  <c r="B72" i="1"/>
  <c r="G71" i="1"/>
  <c r="H71" i="1"/>
  <c r="L71" i="1" s="1"/>
  <c r="I71" i="1" l="1"/>
  <c r="J71" i="1" s="1"/>
  <c r="B73" i="1"/>
  <c r="G72" i="1"/>
  <c r="H72" i="1"/>
  <c r="L72" i="1" s="1"/>
  <c r="I72" i="1" l="1"/>
  <c r="J72" i="1" s="1"/>
  <c r="G73" i="1"/>
  <c r="H73" i="1"/>
  <c r="L73" i="1" s="1"/>
  <c r="B74" i="1"/>
  <c r="B75" i="1" l="1"/>
  <c r="G74" i="1"/>
  <c r="H74" i="1"/>
  <c r="L74" i="1" s="1"/>
  <c r="I73" i="1"/>
  <c r="J73" i="1" s="1"/>
  <c r="I74" i="1" l="1"/>
  <c r="J74" i="1" s="1"/>
  <c r="B76" i="1"/>
  <c r="H75" i="1"/>
  <c r="L75" i="1" s="1"/>
  <c r="G75" i="1"/>
  <c r="I75" i="1" l="1"/>
  <c r="J75" i="1" s="1"/>
  <c r="H76" i="1"/>
  <c r="L76" i="1" s="1"/>
  <c r="B77" i="1"/>
  <c r="G76" i="1"/>
  <c r="B78" i="1" l="1"/>
  <c r="H77" i="1"/>
  <c r="L77" i="1" s="1"/>
  <c r="G77" i="1"/>
  <c r="I76" i="1"/>
  <c r="J76" i="1" s="1"/>
  <c r="I77" i="1" l="1"/>
  <c r="J77" i="1" s="1"/>
  <c r="B79" i="1"/>
  <c r="H78" i="1"/>
  <c r="L78" i="1" s="1"/>
  <c r="G78" i="1"/>
  <c r="B80" i="1" l="1"/>
  <c r="H79" i="1"/>
  <c r="L79" i="1" s="1"/>
  <c r="G79" i="1"/>
  <c r="I78" i="1"/>
  <c r="J78" i="1" s="1"/>
  <c r="I79" i="1" l="1"/>
  <c r="J79" i="1" s="1"/>
  <c r="B81" i="1"/>
  <c r="H80" i="1"/>
  <c r="L80" i="1" s="1"/>
  <c r="G80" i="1"/>
  <c r="I80" i="1" l="1"/>
  <c r="J80" i="1" s="1"/>
  <c r="B82" i="1"/>
  <c r="G81" i="1"/>
  <c r="H81" i="1"/>
  <c r="L81" i="1" s="1"/>
  <c r="I81" i="1" l="1"/>
  <c r="J81" i="1" s="1"/>
  <c r="B83" i="1"/>
  <c r="H82" i="1"/>
  <c r="L82" i="1" s="1"/>
  <c r="G82" i="1"/>
  <c r="B84" i="1" l="1"/>
  <c r="G83" i="1"/>
  <c r="H83" i="1"/>
  <c r="L83" i="1" s="1"/>
  <c r="I82" i="1"/>
  <c r="J82" i="1" s="1"/>
  <c r="I83" i="1" l="1"/>
  <c r="J83" i="1" s="1"/>
  <c r="B85" i="1"/>
  <c r="H84" i="1"/>
  <c r="L84" i="1" s="1"/>
  <c r="G84" i="1"/>
  <c r="G85" i="1" l="1"/>
  <c r="H85" i="1"/>
  <c r="L85" i="1" s="1"/>
  <c r="B86" i="1"/>
  <c r="I84" i="1"/>
  <c r="J84" i="1" s="1"/>
  <c r="B87" i="1" l="1"/>
  <c r="G86" i="1"/>
  <c r="H86" i="1"/>
  <c r="L86" i="1" s="1"/>
  <c r="I85" i="1"/>
  <c r="J85" i="1" s="1"/>
  <c r="I86" i="1" l="1"/>
  <c r="J86" i="1" s="1"/>
  <c r="B88" i="1"/>
  <c r="H87" i="1"/>
  <c r="L87" i="1" s="1"/>
  <c r="G87" i="1"/>
  <c r="I87" i="1" l="1"/>
  <c r="J87" i="1" s="1"/>
  <c r="H88" i="1"/>
  <c r="L88" i="1" s="1"/>
  <c r="B89" i="1"/>
  <c r="G88" i="1"/>
  <c r="B90" i="1" l="1"/>
  <c r="G89" i="1"/>
  <c r="H89" i="1"/>
  <c r="L89" i="1" s="1"/>
  <c r="I88" i="1"/>
  <c r="J88" i="1" s="1"/>
  <c r="I89" i="1" l="1"/>
  <c r="J89" i="1" s="1"/>
  <c r="B91" i="1"/>
  <c r="H90" i="1"/>
  <c r="L90" i="1" s="1"/>
  <c r="G90" i="1"/>
  <c r="I90" i="1" l="1"/>
  <c r="J90" i="1" s="1"/>
  <c r="B92" i="1"/>
  <c r="H91" i="1"/>
  <c r="L91" i="1" s="1"/>
  <c r="G91" i="1"/>
  <c r="I91" i="1" l="1"/>
  <c r="J91" i="1" s="1"/>
  <c r="B93" i="1"/>
  <c r="G92" i="1"/>
  <c r="H92" i="1"/>
  <c r="L92" i="1" s="1"/>
  <c r="I92" i="1" l="1"/>
  <c r="J92" i="1" s="1"/>
  <c r="B94" i="1"/>
  <c r="H93" i="1"/>
  <c r="L93" i="1" s="1"/>
  <c r="G93" i="1"/>
  <c r="I93" i="1" l="1"/>
  <c r="J93" i="1" s="1"/>
  <c r="G94" i="1"/>
  <c r="B95" i="1"/>
  <c r="H94" i="1"/>
  <c r="L94" i="1" s="1"/>
  <c r="I94" i="1" l="1"/>
  <c r="J94" i="1" s="1"/>
  <c r="B96" i="1"/>
  <c r="G95" i="1"/>
  <c r="H95" i="1"/>
  <c r="L95" i="1" s="1"/>
  <c r="I95" i="1" l="1"/>
  <c r="J95" i="1" s="1"/>
  <c r="B97" i="1"/>
  <c r="H96" i="1"/>
  <c r="L96" i="1" s="1"/>
  <c r="G96" i="1"/>
  <c r="I96" i="1" l="1"/>
  <c r="J96" i="1" s="1"/>
  <c r="H97" i="1"/>
  <c r="L97" i="1" s="1"/>
  <c r="I97" i="1" l="1"/>
  <c r="J97" i="1" s="1"/>
</calcChain>
</file>

<file path=xl/sharedStrings.xml><?xml version="1.0" encoding="utf-8"?>
<sst xmlns="http://schemas.openxmlformats.org/spreadsheetml/2006/main" count="67" uniqueCount="54">
  <si>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</si>
  <si>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</si>
  <si>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</si>
  <si>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</si>
  <si>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</si>
  <si>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</si>
  <si>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</si>
  <si>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</si>
  <si>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</si>
  <si>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</si>
  <si>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</si>
  <si>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</si>
  <si>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</si>
  <si>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</si>
  <si>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</si>
  <si>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Radius</t>
  </si>
  <si>
    <t>m</t>
  </si>
  <si>
    <t>Ft/lb</t>
  </si>
  <si>
    <t>BHP</t>
  </si>
  <si>
    <t>Power</t>
  </si>
  <si>
    <t>SFC</t>
  </si>
  <si>
    <t>kg/kWh</t>
  </si>
  <si>
    <t>g/kWh</t>
  </si>
  <si>
    <t>BMEP</t>
  </si>
  <si>
    <t>Corrected Power</t>
  </si>
  <si>
    <t>Overall Thermal Efficiency</t>
  </si>
  <si>
    <t>kW/kWh</t>
  </si>
  <si>
    <t>kW</t>
  </si>
  <si>
    <t>PSI</t>
  </si>
  <si>
    <t>Formulas</t>
  </si>
  <si>
    <t>Values</t>
  </si>
  <si>
    <t>(Fuel-Flow*0.75*60)/Power</t>
  </si>
  <si>
    <t>OTE</t>
  </si>
  <si>
    <t>Power/(S.F.C*CV)</t>
  </si>
  <si>
    <t>Smoothed SFC</t>
  </si>
  <si>
    <t>bar</t>
  </si>
  <si>
    <t>Smoothed Torque</t>
  </si>
  <si>
    <t>Smoothed Power</t>
  </si>
  <si>
    <t>Engine Speed</t>
  </si>
  <si>
    <t>RPM</t>
  </si>
  <si>
    <t>CV</t>
  </si>
  <si>
    <t>KJ/kg</t>
  </si>
  <si>
    <t>Power (kW)</t>
  </si>
  <si>
    <t>(RPM*Torque(ft/lb))/5252</t>
  </si>
  <si>
    <t>(RPM*Torque(Nm))/9549</t>
  </si>
  <si>
    <t>BMEP (PSI)</t>
  </si>
  <si>
    <t>Displacement</t>
  </si>
  <si>
    <t>Bore</t>
  </si>
  <si>
    <t>Stroke</t>
  </si>
  <si>
    <t>in</t>
  </si>
  <si>
    <t>in^3</t>
  </si>
  <si>
    <t>(150.8xTorque)/ Displacement(in)</t>
  </si>
  <si>
    <t>P*(1.01325/p)*(T/293)^0.5</t>
  </si>
  <si>
    <t>Force*Distance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</si>
</sst>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A8CC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CCD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OTE vs Engine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ote vs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Results!$M$7:$M$96</c:f>
              <c:numCache>
                <c:formatCode>General</c:formatCode>
                <c:ptCount val="90"/>
                <c:pt idx="0">
                  <c:v>22.202363083501915</c:v>
                </c:pt>
                <c:pt idx="1">
                  <c:v>22.775100101548233</c:v>
                </c:pt>
                <c:pt idx="2">
                  <c:v>23.651585261257463</c:v>
                </c:pt>
                <c:pt idx="3">
                  <c:v>25.15788114057365</c:v>
                </c:pt>
                <c:pt idx="4">
                  <c:v>26.08203665198679</c:v>
                </c:pt>
                <c:pt idx="5">
                  <c:v>26.014118370025745</c:v>
                </c:pt>
                <c:pt idx="6">
                  <c:v>27.535004715667498</c:v>
                </c:pt>
                <c:pt idx="7">
                  <c:v>28.976986735169476</c:v>
                </c:pt>
                <c:pt idx="8">
                  <c:v>29.279830470310706</c:v>
                </c:pt>
                <c:pt idx="9">
                  <c:v>30.292265989574968</c:v>
                </c:pt>
                <c:pt idx="10">
                  <c:v>30.25137157596529</c:v>
                </c:pt>
                <c:pt idx="11">
                  <c:v>29.937753280991934</c:v>
                </c:pt>
                <c:pt idx="12">
                  <c:v>30.207570748713497</c:v>
                </c:pt>
                <c:pt idx="13">
                  <c:v>30.329362443076473</c:v>
                </c:pt>
                <c:pt idx="14">
                  <c:v>30.812284821581265</c:v>
                </c:pt>
                <c:pt idx="15">
                  <c:v>30.848340350881813</c:v>
                </c:pt>
                <c:pt idx="16">
                  <c:v>30.097317578411172</c:v>
                </c:pt>
                <c:pt idx="17">
                  <c:v>29.705748680826733</c:v>
                </c:pt>
                <c:pt idx="18">
                  <c:v>29.711234425675038</c:v>
                </c:pt>
                <c:pt idx="19">
                  <c:v>29.899812123259867</c:v>
                </c:pt>
                <c:pt idx="20">
                  <c:v>29.739523698117221</c:v>
                </c:pt>
                <c:pt idx="21">
                  <c:v>30.103222242647721</c:v>
                </c:pt>
                <c:pt idx="22">
                  <c:v>30.35209214687961</c:v>
                </c:pt>
                <c:pt idx="23">
                  <c:v>30.52086697207087</c:v>
                </c:pt>
                <c:pt idx="24">
                  <c:v>30.554617489856383</c:v>
                </c:pt>
                <c:pt idx="25">
                  <c:v>30.724076898659884</c:v>
                </c:pt>
                <c:pt idx="26">
                  <c:v>30.715067321349039</c:v>
                </c:pt>
                <c:pt idx="27">
                  <c:v>30.395415486931533</c:v>
                </c:pt>
                <c:pt idx="28">
                  <c:v>30.233058324172248</c:v>
                </c:pt>
                <c:pt idx="29">
                  <c:v>30.443062824040346</c:v>
                </c:pt>
                <c:pt idx="30">
                  <c:v>30.268235947061456</c:v>
                </c:pt>
                <c:pt idx="31">
                  <c:v>30.25628179213739</c:v>
                </c:pt>
                <c:pt idx="32">
                  <c:v>29.83062313016049</c:v>
                </c:pt>
                <c:pt idx="33">
                  <c:v>29.727173858984756</c:v>
                </c:pt>
                <c:pt idx="34">
                  <c:v>29.51197205030941</c:v>
                </c:pt>
                <c:pt idx="35">
                  <c:v>29.194843519066449</c:v>
                </c:pt>
                <c:pt idx="36">
                  <c:v>29.396684782228466</c:v>
                </c:pt>
                <c:pt idx="37">
                  <c:v>29.351840026309699</c:v>
                </c:pt>
                <c:pt idx="38">
                  <c:v>28.898615238171647</c:v>
                </c:pt>
                <c:pt idx="39">
                  <c:v>28.527260066387122</c:v>
                </c:pt>
                <c:pt idx="40">
                  <c:v>28.040983636418325</c:v>
                </c:pt>
                <c:pt idx="41">
                  <c:v>27.400356350601673</c:v>
                </c:pt>
                <c:pt idx="42">
                  <c:v>27.319426864668213</c:v>
                </c:pt>
                <c:pt idx="43">
                  <c:v>26.928297895658371</c:v>
                </c:pt>
                <c:pt idx="44">
                  <c:v>27.060036595711217</c:v>
                </c:pt>
                <c:pt idx="45">
                  <c:v>26.908793229587214</c:v>
                </c:pt>
                <c:pt idx="46">
                  <c:v>27.203274486466846</c:v>
                </c:pt>
                <c:pt idx="47">
                  <c:v>27.375663221185732</c:v>
                </c:pt>
                <c:pt idx="48">
                  <c:v>27.274881845445215</c:v>
                </c:pt>
                <c:pt idx="49">
                  <c:v>27.580141923657614</c:v>
                </c:pt>
                <c:pt idx="50">
                  <c:v>27.287169038824473</c:v>
                </c:pt>
                <c:pt idx="51">
                  <c:v>27.454071936615581</c:v>
                </c:pt>
                <c:pt idx="52">
                  <c:v>26.762847834806575</c:v>
                </c:pt>
                <c:pt idx="53">
                  <c:v>26.849720749282795</c:v>
                </c:pt>
                <c:pt idx="54">
                  <c:v>26.474866950026371</c:v>
                </c:pt>
                <c:pt idx="55">
                  <c:v>26.756467510257302</c:v>
                </c:pt>
                <c:pt idx="56">
                  <c:v>26.634725187273784</c:v>
                </c:pt>
                <c:pt idx="57">
                  <c:v>26.366617509877511</c:v>
                </c:pt>
                <c:pt idx="58">
                  <c:v>26.389650382683229</c:v>
                </c:pt>
                <c:pt idx="59">
                  <c:v>25.863575735203113</c:v>
                </c:pt>
                <c:pt idx="60">
                  <c:v>25.780984347767216</c:v>
                </c:pt>
                <c:pt idx="61">
                  <c:v>25.597603114209548</c:v>
                </c:pt>
                <c:pt idx="62">
                  <c:v>25.467538301188014</c:v>
                </c:pt>
                <c:pt idx="63">
                  <c:v>25.213588921393189</c:v>
                </c:pt>
                <c:pt idx="64">
                  <c:v>25.233440625631953</c:v>
                </c:pt>
                <c:pt idx="65">
                  <c:v>25.14442961993117</c:v>
                </c:pt>
                <c:pt idx="66">
                  <c:v>24.875294076554514</c:v>
                </c:pt>
                <c:pt idx="67">
                  <c:v>24.766523316029897</c:v>
                </c:pt>
                <c:pt idx="68">
                  <c:v>24.764450586240795</c:v>
                </c:pt>
                <c:pt idx="69">
                  <c:v>25.014308970139982</c:v>
                </c:pt>
                <c:pt idx="70">
                  <c:v>24.780849738963003</c:v>
                </c:pt>
                <c:pt idx="71">
                  <c:v>24.795923156832448</c:v>
                </c:pt>
                <c:pt idx="72">
                  <c:v>24.694417953166838</c:v>
                </c:pt>
                <c:pt idx="73">
                  <c:v>24.621875034312566</c:v>
                </c:pt>
                <c:pt idx="74">
                  <c:v>24.631300467967137</c:v>
                </c:pt>
                <c:pt idx="75">
                  <c:v>24.28056727922084</c:v>
                </c:pt>
                <c:pt idx="76">
                  <c:v>24.202160375790822</c:v>
                </c:pt>
                <c:pt idx="77">
                  <c:v>23.950092273469366</c:v>
                </c:pt>
                <c:pt idx="78">
                  <c:v>23.681864390347677</c:v>
                </c:pt>
                <c:pt idx="79">
                  <c:v>23.570158237494194</c:v>
                </c:pt>
                <c:pt idx="80">
                  <c:v>23.504423347131777</c:v>
                </c:pt>
                <c:pt idx="81">
                  <c:v>23.237621357757718</c:v>
                </c:pt>
                <c:pt idx="82">
                  <c:v>23.068592115549109</c:v>
                </c:pt>
                <c:pt idx="83">
                  <c:v>22.7946531867319</c:v>
                </c:pt>
                <c:pt idx="84">
                  <c:v>22.570586152239386</c:v>
                </c:pt>
                <c:pt idx="85">
                  <c:v>22.546478739140667</c:v>
                </c:pt>
                <c:pt idx="86">
                  <c:v>22.366909054215576</c:v>
                </c:pt>
                <c:pt idx="87">
                  <c:v>22.391806340179876</c:v>
                </c:pt>
                <c:pt idx="88">
                  <c:v>21.834436123275804</c:v>
                </c:pt>
                <c:pt idx="89">
                  <c:v>21.543675831001014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EB-4B87-9428-5A53E28B6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9936367"/>
        <c:axId val="1139933007"/>
      </c:scatterChart>
      <c:valAx>
        <c:axId val="1139936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9933007"/>
        <c:crosses val="autoZero"/>
        <c:crossBetween val="midCat"/>
      </c:valAx>
      <c:valAx>
        <c:axId val="1139933007"/>
        <c:scaling>
          <c:orientation val="minMax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99363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BMEP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Results!$B$7:$B$97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Results!$K$7:$K$97</c:f>
              <c:numCache>
                <c:formatCode>General</c:formatCode>
                <c:ptCount val="91"/>
                <c:pt idx="0">
                  <c:v>95.888272679829072</c:v>
                </c:pt>
                <c:pt idx="1">
                  <c:v>96.339235859090849</c:v>
                </c:pt>
                <c:pt idx="2">
                  <c:v>97.213973169384474</c:v>
                </c:pt>
                <c:pt idx="3">
                  <c:v>97.701500930748566</c:v>
                </c:pt>
                <c:pt idx="4">
                  <c:v>99.203461457104794</c:v>
                </c:pt>
                <c:pt idx="5">
                  <c:v>100.79636466202322</c:v>
                </c:pt>
                <c:pt idx="6">
                  <c:v>102.65084526198119</c:v>
                </c:pt>
                <c:pt idx="7">
                  <c:v>104.81565603311512</c:v>
                </c:pt>
                <c:pt idx="8">
                  <c:v>107.13235045298175</c:v>
                </c:pt>
                <c:pt idx="9">
                  <c:v>108.55274383464825</c:v>
                </c:pt>
                <c:pt idx="10">
                  <c:v>109.67968300610907</c:v>
                </c:pt>
                <c:pt idx="11">
                  <c:v>110.43253837606166</c:v>
                </c:pt>
                <c:pt idx="12">
                  <c:v>111.07288733954564</c:v>
                </c:pt>
                <c:pt idx="13">
                  <c:v>111.35509090910448</c:v>
                </c:pt>
                <c:pt idx="14">
                  <c:v>111.24633471618479</c:v>
                </c:pt>
                <c:pt idx="15">
                  <c:v>111.43853316056868</c:v>
                </c:pt>
                <c:pt idx="16">
                  <c:v>112.11638425954222</c:v>
                </c:pt>
                <c:pt idx="17">
                  <c:v>112.44452794507573</c:v>
                </c:pt>
                <c:pt idx="18">
                  <c:v>112.67141586478748</c:v>
                </c:pt>
                <c:pt idx="19">
                  <c:v>113.39520707973566</c:v>
                </c:pt>
                <c:pt idx="20">
                  <c:v>114.52870912490717</c:v>
                </c:pt>
                <c:pt idx="21">
                  <c:v>115.17374585532733</c:v>
                </c:pt>
                <c:pt idx="22">
                  <c:v>116.06535912659126</c:v>
                </c:pt>
                <c:pt idx="23">
                  <c:v>117.00103740705536</c:v>
                </c:pt>
                <c:pt idx="24">
                  <c:v>117.32261821887823</c:v>
                </c:pt>
                <c:pt idx="25">
                  <c:v>118.15797828690783</c:v>
                </c:pt>
                <c:pt idx="26">
                  <c:v>118.75051202764261</c:v>
                </c:pt>
                <c:pt idx="27">
                  <c:v>118.90239567637531</c:v>
                </c:pt>
                <c:pt idx="28">
                  <c:v>118.77863862925979</c:v>
                </c:pt>
                <c:pt idx="29">
                  <c:v>118.64925626182087</c:v>
                </c:pt>
                <c:pt idx="30">
                  <c:v>118.54237517567566</c:v>
                </c:pt>
                <c:pt idx="31">
                  <c:v>118.35580205161519</c:v>
                </c:pt>
                <c:pt idx="32">
                  <c:v>118.28267288741057</c:v>
                </c:pt>
                <c:pt idx="33">
                  <c:v>117.98828112381763</c:v>
                </c:pt>
                <c:pt idx="34">
                  <c:v>117.11073115336231</c:v>
                </c:pt>
                <c:pt idx="35">
                  <c:v>116.18817862031952</c:v>
                </c:pt>
                <c:pt idx="36">
                  <c:v>115.96504091415672</c:v>
                </c:pt>
                <c:pt idx="37">
                  <c:v>115.68377489798515</c:v>
                </c:pt>
                <c:pt idx="38">
                  <c:v>114.86810345108753</c:v>
                </c:pt>
                <c:pt idx="39">
                  <c:v>114.22869204099081</c:v>
                </c:pt>
                <c:pt idx="40">
                  <c:v>114.10868520742427</c:v>
                </c:pt>
                <c:pt idx="41">
                  <c:v>113.55927892250244</c:v>
                </c:pt>
                <c:pt idx="42">
                  <c:v>113.56021647588966</c:v>
                </c:pt>
                <c:pt idx="43">
                  <c:v>113.30426440117351</c:v>
                </c:pt>
                <c:pt idx="44">
                  <c:v>113.0651882874277</c:v>
                </c:pt>
                <c:pt idx="45">
                  <c:v>113.29395131391392</c:v>
                </c:pt>
                <c:pt idx="46">
                  <c:v>114.03743114999413</c:v>
                </c:pt>
                <c:pt idx="47">
                  <c:v>114.55121040620089</c:v>
                </c:pt>
                <c:pt idx="48">
                  <c:v>115.25625055340434</c:v>
                </c:pt>
                <c:pt idx="49">
                  <c:v>115.76440448928764</c:v>
                </c:pt>
                <c:pt idx="50">
                  <c:v>115.72033948008745</c:v>
                </c:pt>
                <c:pt idx="51">
                  <c:v>116.44881846197184</c:v>
                </c:pt>
                <c:pt idx="52">
                  <c:v>116.31849854114569</c:v>
                </c:pt>
                <c:pt idx="53">
                  <c:v>116.22568075580907</c:v>
                </c:pt>
                <c:pt idx="54">
                  <c:v>116.08317264094876</c:v>
                </c:pt>
                <c:pt idx="55">
                  <c:v>116.03817007836133</c:v>
                </c:pt>
                <c:pt idx="56">
                  <c:v>115.79628130445377</c:v>
                </c:pt>
                <c:pt idx="57">
                  <c:v>115.01154911933506</c:v>
                </c:pt>
                <c:pt idx="58">
                  <c:v>114.52870912490717</c:v>
                </c:pt>
                <c:pt idx="59">
                  <c:v>113.61646967912399</c:v>
                </c:pt>
                <c:pt idx="60">
                  <c:v>112.51015668218243</c:v>
                </c:pt>
                <c:pt idx="61">
                  <c:v>111.31946388038941</c:v>
                </c:pt>
                <c:pt idx="62">
                  <c:v>110.10814490407709</c:v>
                </c:pt>
                <c:pt idx="63">
                  <c:v>109.22496961329833</c:v>
                </c:pt>
                <c:pt idx="64">
                  <c:v>108.69150173595956</c:v>
                </c:pt>
                <c:pt idx="65">
                  <c:v>107.85051634760653</c:v>
                </c:pt>
                <c:pt idx="66">
                  <c:v>107.24766951961212</c:v>
                </c:pt>
                <c:pt idx="67">
                  <c:v>106.89608699939762</c:v>
                </c:pt>
                <c:pt idx="68">
                  <c:v>106.76014175824801</c:v>
                </c:pt>
                <c:pt idx="69">
                  <c:v>106.8670228443932</c:v>
                </c:pt>
                <c:pt idx="70">
                  <c:v>106.23042409445821</c:v>
                </c:pt>
                <c:pt idx="71">
                  <c:v>106.01291170861884</c:v>
                </c:pt>
                <c:pt idx="72">
                  <c:v>105.18880228123609</c:v>
                </c:pt>
                <c:pt idx="73">
                  <c:v>104.12561674010755</c:v>
                </c:pt>
                <c:pt idx="74">
                  <c:v>103.10555865479191</c:v>
                </c:pt>
                <c:pt idx="75">
                  <c:v>101.86892573702417</c:v>
                </c:pt>
                <c:pt idx="76">
                  <c:v>100.38946649196163</c:v>
                </c:pt>
                <c:pt idx="77">
                  <c:v>98.668118472991551</c:v>
                </c:pt>
                <c:pt idx="78">
                  <c:v>97.160532626311863</c:v>
                </c:pt>
                <c:pt idx="79">
                  <c:v>95.944525883063392</c:v>
                </c:pt>
                <c:pt idx="80">
                  <c:v>94.792272770147136</c:v>
                </c:pt>
                <c:pt idx="81">
                  <c:v>93.113020898264054</c:v>
                </c:pt>
                <c:pt idx="82">
                  <c:v>91.487865856824641</c:v>
                </c:pt>
                <c:pt idx="83">
                  <c:v>89.863179592078851</c:v>
                </c:pt>
                <c:pt idx="84">
                  <c:v>88.883155036398335</c:v>
                </c:pt>
                <c:pt idx="85">
                  <c:v>87.283970223785431</c:v>
                </c:pt>
                <c:pt idx="86">
                  <c:v>86.056712839890096</c:v>
                </c:pt>
                <c:pt idx="87">
                  <c:v>84.93652405281739</c:v>
                </c:pt>
                <c:pt idx="88">
                  <c:v>84.039847993262384</c:v>
                </c:pt>
                <c:pt idx="89">
                  <c:v>83.372497492225946</c:v>
                </c:pt>
                <c:pt idx="90">
                  <c:v>83.111670139896148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B1-47B6-8F06-39CEF4BEE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642975"/>
        <c:axId val="1141637695"/>
      </c:scatterChart>
      <c:valAx>
        <c:axId val="1141642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637695"/>
        <c:crosses val="autoZero"/>
        <c:crossBetween val="midCat"/>
      </c:valAx>
      <c:valAx>
        <c:axId val="1141637695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(PSI)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642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'Graphs and Data'!$E$5:$E$95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'Graphs and Data'!$B$5:$B$95</c:f>
              <c:numCache>
                <c:formatCode>General</c:formatCode>
                <c:ptCount val="91"/>
                <c:pt idx="0">
                  <c:v>0.336474</c:v>
                </c:pt>
                <c:pt idx="1">
                  <c:v>0.333117</c:v>
                </c:pt>
                <c:pt idx="2">
                  <c:v>0.32714500000000002</c:v>
                </c:pt>
                <c:pt idx="3">
                  <c:v>0.31947399999999998</c:v>
                </c:pt>
                <c:pt idx="4">
                  <c:v>0.31173699999999999</c:v>
                </c:pt>
                <c:pt idx="5">
                  <c:v>0.304398</c:v>
                </c:pt>
                <c:pt idx="6">
                  <c:v>0.29640899999999998</c:v>
                </c:pt>
                <c:pt idx="7">
                  <c:v>0.288941</c:v>
                </c:pt>
                <c:pt idx="8">
                  <c:v>0.28290300000000002</c:v>
                </c:pt>
                <c:pt idx="9">
                  <c:v>0.27789000000000003</c:v>
                </c:pt>
                <c:pt idx="10">
                  <c:v>0.27443800000000002</c:v>
                </c:pt>
                <c:pt idx="11">
                  <c:v>0.27205699999999999</c:v>
                </c:pt>
                <c:pt idx="12">
                  <c:v>0.27008300000000002</c:v>
                </c:pt>
                <c:pt idx="13">
                  <c:v>0.26856999999999998</c:v>
                </c:pt>
                <c:pt idx="14">
                  <c:v>0.267461</c:v>
                </c:pt>
                <c:pt idx="15">
                  <c:v>0.26715</c:v>
                </c:pt>
                <c:pt idx="16">
                  <c:v>0.26763500000000001</c:v>
                </c:pt>
                <c:pt idx="17">
                  <c:v>0.26814100000000002</c:v>
                </c:pt>
                <c:pt idx="18">
                  <c:v>0.26827899999999999</c:v>
                </c:pt>
                <c:pt idx="19">
                  <c:v>0.26807599999999998</c:v>
                </c:pt>
                <c:pt idx="20">
                  <c:v>0.26772299999999999</c:v>
                </c:pt>
                <c:pt idx="21">
                  <c:v>0.26698899999999998</c:v>
                </c:pt>
                <c:pt idx="22">
                  <c:v>0.26619900000000002</c:v>
                </c:pt>
                <c:pt idx="23">
                  <c:v>0.26553599999999999</c:v>
                </c:pt>
                <c:pt idx="24">
                  <c:v>0.26510099999999998</c:v>
                </c:pt>
                <c:pt idx="25">
                  <c:v>0.26487500000000003</c:v>
                </c:pt>
                <c:pt idx="26">
                  <c:v>0.26501799999999998</c:v>
                </c:pt>
                <c:pt idx="27">
                  <c:v>0.265538</c:v>
                </c:pt>
                <c:pt idx="28">
                  <c:v>0.26614599999999999</c:v>
                </c:pt>
                <c:pt idx="29">
                  <c:v>0.266739</c:v>
                </c:pt>
                <c:pt idx="30">
                  <c:v>0.26762900000000001</c:v>
                </c:pt>
                <c:pt idx="31">
                  <c:v>0.268733</c:v>
                </c:pt>
                <c:pt idx="32">
                  <c:v>0.27017999999999998</c:v>
                </c:pt>
                <c:pt idx="33">
                  <c:v>0.27166800000000002</c:v>
                </c:pt>
                <c:pt idx="34">
                  <c:v>0.27326800000000001</c:v>
                </c:pt>
                <c:pt idx="35">
                  <c:v>0.27493099999999998</c:v>
                </c:pt>
                <c:pt idx="36">
                  <c:v>0.27649000000000001</c:v>
                </c:pt>
                <c:pt idx="37">
                  <c:v>0.27839000000000003</c:v>
                </c:pt>
                <c:pt idx="38">
                  <c:v>0.28082099999999999</c:v>
                </c:pt>
                <c:pt idx="39">
                  <c:v>0.28354099999999999</c:v>
                </c:pt>
                <c:pt idx="40">
                  <c:v>0.28643600000000002</c:v>
                </c:pt>
                <c:pt idx="41">
                  <c:v>0.28924699999999998</c:v>
                </c:pt>
                <c:pt idx="42">
                  <c:v>0.29147299999999998</c:v>
                </c:pt>
                <c:pt idx="43">
                  <c:v>0.29328799999999999</c:v>
                </c:pt>
                <c:pt idx="44">
                  <c:v>0.29437600000000003</c:v>
                </c:pt>
                <c:pt idx="45">
                  <c:v>0.29506399999999999</c:v>
                </c:pt>
                <c:pt idx="46">
                  <c:v>0.29522500000000002</c:v>
                </c:pt>
                <c:pt idx="47">
                  <c:v>0.295296</c:v>
                </c:pt>
                <c:pt idx="48">
                  <c:v>0.29552499999999998</c:v>
                </c:pt>
                <c:pt idx="49">
                  <c:v>0.29580400000000001</c:v>
                </c:pt>
                <c:pt idx="50">
                  <c:v>0.29658600000000002</c:v>
                </c:pt>
                <c:pt idx="51">
                  <c:v>0.29757099999999997</c:v>
                </c:pt>
                <c:pt idx="52">
                  <c:v>0.29911500000000002</c:v>
                </c:pt>
                <c:pt idx="53">
                  <c:v>0.30044300000000002</c:v>
                </c:pt>
                <c:pt idx="54">
                  <c:v>0.30185099999999998</c:v>
                </c:pt>
                <c:pt idx="55">
                  <c:v>0.30297400000000002</c:v>
                </c:pt>
                <c:pt idx="56">
                  <c:v>0.30436800000000003</c:v>
                </c:pt>
                <c:pt idx="57">
                  <c:v>0.306035</c:v>
                </c:pt>
                <c:pt idx="58">
                  <c:v>0.30779499999999999</c:v>
                </c:pt>
                <c:pt idx="59">
                  <c:v>0.30990899999999999</c:v>
                </c:pt>
                <c:pt idx="60">
                  <c:v>0.31184899999999999</c:v>
                </c:pt>
                <c:pt idx="61">
                  <c:v>0.31373800000000002</c:v>
                </c:pt>
                <c:pt idx="62">
                  <c:v>0.31553100000000001</c:v>
                </c:pt>
                <c:pt idx="63">
                  <c:v>0.31725100000000001</c:v>
                </c:pt>
                <c:pt idx="64">
                  <c:v>0.31871100000000002</c:v>
                </c:pt>
                <c:pt idx="65">
                  <c:v>0.320131</c:v>
                </c:pt>
                <c:pt idx="66">
                  <c:v>0.32154700000000003</c:v>
                </c:pt>
                <c:pt idx="67">
                  <c:v>0.32269700000000001</c:v>
                </c:pt>
                <c:pt idx="68">
                  <c:v>0.323546</c:v>
                </c:pt>
                <c:pt idx="69">
                  <c:v>0.32419999999999999</c:v>
                </c:pt>
                <c:pt idx="70">
                  <c:v>0.32515899999999998</c:v>
                </c:pt>
                <c:pt idx="71">
                  <c:v>0.326158</c:v>
                </c:pt>
                <c:pt idx="72">
                  <c:v>0.32734999999999997</c:v>
                </c:pt>
                <c:pt idx="73">
                  <c:v>0.32871699999999998</c:v>
                </c:pt>
                <c:pt idx="74">
                  <c:v>0.33031100000000002</c:v>
                </c:pt>
                <c:pt idx="75">
                  <c:v>0.33235399999999998</c:v>
                </c:pt>
                <c:pt idx="76">
                  <c:v>0.33450099999999999</c:v>
                </c:pt>
                <c:pt idx="77">
                  <c:v>0.33688899999999999</c:v>
                </c:pt>
                <c:pt idx="78">
                  <c:v>0.33937699999999998</c:v>
                </c:pt>
                <c:pt idx="79">
                  <c:v>0.34179300000000001</c:v>
                </c:pt>
                <c:pt idx="80">
                  <c:v>0.34424300000000002</c:v>
                </c:pt>
                <c:pt idx="81">
                  <c:v>0.34691699999999998</c:v>
                </c:pt>
                <c:pt idx="82">
                  <c:v>0.34965400000000002</c:v>
                </c:pt>
                <c:pt idx="83">
                  <c:v>0.35248000000000002</c:v>
                </c:pt>
                <c:pt idx="84">
                  <c:v>0.35521900000000001</c:v>
                </c:pt>
                <c:pt idx="85">
                  <c:v>0.35777300000000001</c:v>
                </c:pt>
                <c:pt idx="86">
                  <c:v>0.36042000000000002</c:v>
                </c:pt>
                <c:pt idx="87">
                  <c:v>0.36313200000000001</c:v>
                </c:pt>
                <c:pt idx="88">
                  <c:v>0.366309</c:v>
                </c:pt>
                <c:pt idx="89">
                  <c:v>0.36918099999999998</c:v>
                </c:pt>
                <c:pt idx="90">
                  <c:v>0.37147599999999997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2A-4486-8162-F17A3287F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6441487"/>
        <c:axId val="1616443407"/>
      </c:scatterChart>
      <c:valAx>
        <c:axId val="16164414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</a:t>
                </a:r>
                <a:r>
                  <a:rPr lang="en-GB"/>
                  <a:t>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443407"/>
        <c:crosses val="autoZero"/>
        <c:crossBetween val="midCat"/>
      </c:valAx>
      <c:valAx>
        <c:axId val="1616443407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4414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'Graphs and Data'!$E$5:$E$95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'Graphs and Data'!$C$5:$C$95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83.825878660000001</c:v>
                </c:pt>
                <c:pt idx="2">
                  <c:v>84.586997659999994</c:v>
                </c:pt>
                <c:pt idx="3">
                  <c:v>85.01120118</c:v>
                </c:pt>
                <c:pt idx="4">
                  <c:v>86.318074339999995</c:v>
                </c:pt>
                <c:pt idx="5">
                  <c:v>87.704077760000004</c:v>
                </c:pt>
                <c:pt idx="6">
                  <c:v>89.317682689999998</c:v>
                </c:pt>
                <c:pt idx="7">
                  <c:v>91.201309469999998</c:v>
                </c:pt>
                <c:pt idx="8">
                  <c:v>93.217091969999998</c:v>
                </c:pt>
                <c:pt idx="9">
                  <c:v>94.452992609999995</c:v>
                </c:pt>
                <c:pt idx="10">
                  <c:v>95.43355536</c:v>
                </c:pt>
                <c:pt idx="11">
                  <c:v>96.088623490000003</c:v>
                </c:pt>
                <c:pt idx="12">
                  <c:v>96.645798499999998</c:v>
                </c:pt>
                <c:pt idx="13">
                  <c:v>96.891347069999995</c:v>
                </c:pt>
                <c:pt idx="14">
                  <c:v>96.796717060000006</c:v>
                </c:pt>
                <c:pt idx="15">
                  <c:v>96.963951140000006</c:v>
                </c:pt>
                <c:pt idx="16">
                  <c:v>97.553757180000005</c:v>
                </c:pt>
                <c:pt idx="17">
                  <c:v>97.839278780000001</c:v>
                </c:pt>
                <c:pt idx="18">
                  <c:v>98.036696579999997</c:v>
                </c:pt>
                <c:pt idx="19">
                  <c:v>98.666475649999995</c:v>
                </c:pt>
                <c:pt idx="20">
                  <c:v>99.652748829999993</c:v>
                </c:pt>
                <c:pt idx="21">
                  <c:v>100.21400269999999</c:v>
                </c:pt>
                <c:pt idx="22">
                  <c:v>100.98980570000001</c:v>
                </c:pt>
                <c:pt idx="23">
                  <c:v>101.80395009999999</c:v>
                </c:pt>
                <c:pt idx="24">
                  <c:v>102.08376130000001</c:v>
                </c:pt>
                <c:pt idx="25">
                  <c:v>102.81061769999999</c:v>
                </c:pt>
                <c:pt idx="26">
                  <c:v>103.3261882</c:v>
                </c:pt>
                <c:pt idx="27">
                  <c:v>103.4583439</c:v>
                </c:pt>
                <c:pt idx="28">
                  <c:v>103.35066140000001</c:v>
                </c:pt>
                <c:pt idx="29">
                  <c:v>103.23808440000001</c:v>
                </c:pt>
                <c:pt idx="30">
                  <c:v>103.1450859</c:v>
                </c:pt>
                <c:pt idx="31">
                  <c:v>102.9827465</c:v>
                </c:pt>
                <c:pt idx="32">
                  <c:v>102.91911589999999</c:v>
                </c:pt>
                <c:pt idx="33">
                  <c:v>102.6629623</c:v>
                </c:pt>
                <c:pt idx="34">
                  <c:v>101.8993959</c:v>
                </c:pt>
                <c:pt idx="35">
                  <c:v>101.0966724</c:v>
                </c:pt>
                <c:pt idx="36">
                  <c:v>100.9025177</c:v>
                </c:pt>
                <c:pt idx="37">
                  <c:v>100.6577849</c:v>
                </c:pt>
                <c:pt idx="38">
                  <c:v>99.948059740000005</c:v>
                </c:pt>
                <c:pt idx="39">
                  <c:v>99.391700510000007</c:v>
                </c:pt>
                <c:pt idx="40">
                  <c:v>99.287281179999994</c:v>
                </c:pt>
                <c:pt idx="41">
                  <c:v>98.80923645</c:v>
                </c:pt>
                <c:pt idx="42">
                  <c:v>98.810052220000003</c:v>
                </c:pt>
                <c:pt idx="43">
                  <c:v>98.587345380000002</c:v>
                </c:pt>
                <c:pt idx="44">
                  <c:v>98.379322500000001</c:v>
                </c:pt>
                <c:pt idx="45">
                  <c:v>98.578371840000003</c:v>
                </c:pt>
                <c:pt idx="46">
                  <c:v>99.225282210000003</c:v>
                </c:pt>
                <c:pt idx="47">
                  <c:v>99.672327460000005</c:v>
                </c:pt>
                <c:pt idx="48">
                  <c:v>100.285791</c:v>
                </c:pt>
                <c:pt idx="49">
                  <c:v>100.72794159999999</c:v>
                </c:pt>
                <c:pt idx="50">
                  <c:v>100.68960010000001</c:v>
                </c:pt>
                <c:pt idx="51">
                  <c:v>101.3234581</c:v>
                </c:pt>
                <c:pt idx="52">
                  <c:v>101.2100652</c:v>
                </c:pt>
                <c:pt idx="53">
                  <c:v>101.1293034</c:v>
                </c:pt>
                <c:pt idx="54">
                  <c:v>101.0053054</c:v>
                </c:pt>
                <c:pt idx="55">
                  <c:v>100.96614820000001</c:v>
                </c:pt>
                <c:pt idx="56">
                  <c:v>100.755678</c:v>
                </c:pt>
                <c:pt idx="57">
                  <c:v>100.0728735</c:v>
                </c:pt>
                <c:pt idx="58">
                  <c:v>99.652748829999993</c:v>
                </c:pt>
                <c:pt idx="59">
                  <c:v>98.858998779999993</c:v>
                </c:pt>
                <c:pt idx="60">
                  <c:v>97.896383099999994</c:v>
                </c:pt>
                <c:pt idx="61">
                  <c:v>96.860347579999996</c:v>
                </c:pt>
                <c:pt idx="62">
                  <c:v>95.806364990000006</c:v>
                </c:pt>
                <c:pt idx="63">
                  <c:v>95.037903999999997</c:v>
                </c:pt>
                <c:pt idx="64">
                  <c:v>94.573727460000001</c:v>
                </c:pt>
                <c:pt idx="65">
                  <c:v>93.841976380000006</c:v>
                </c:pt>
                <c:pt idx="66">
                  <c:v>93.317432420000003</c:v>
                </c:pt>
                <c:pt idx="67">
                  <c:v>93.011516420000007</c:v>
                </c:pt>
                <c:pt idx="68">
                  <c:v>92.893228899999997</c:v>
                </c:pt>
                <c:pt idx="69">
                  <c:v>92.986227360000001</c:v>
                </c:pt>
                <c:pt idx="70">
                  <c:v>92.432315459999998</c:v>
                </c:pt>
                <c:pt idx="71">
                  <c:v>92.243055420000005</c:v>
                </c:pt>
                <c:pt idx="72">
                  <c:v>91.525988319999996</c:v>
                </c:pt>
                <c:pt idx="73">
                  <c:v>90.600898340000001</c:v>
                </c:pt>
                <c:pt idx="74">
                  <c:v>89.71333405</c:v>
                </c:pt>
                <c:pt idx="75">
                  <c:v>88.637325500000003</c:v>
                </c:pt>
                <c:pt idx="76">
                  <c:v>87.35003098</c:v>
                </c:pt>
                <c:pt idx="77">
                  <c:v>85.852266240000006</c:v>
                </c:pt>
                <c:pt idx="78">
                  <c:v>84.54049843</c:v>
                </c:pt>
                <c:pt idx="79">
                  <c:v>83.482436960000001</c:v>
                </c:pt>
                <c:pt idx="80">
                  <c:v>82.479848259999997</c:v>
                </c:pt>
                <c:pt idx="81">
                  <c:v>81.018711859999996</c:v>
                </c:pt>
                <c:pt idx="82">
                  <c:v>79.604645739999995</c:v>
                </c:pt>
                <c:pt idx="83">
                  <c:v>78.190987509999999</c:v>
                </c:pt>
                <c:pt idx="84">
                  <c:v>77.338256860000001</c:v>
                </c:pt>
                <c:pt idx="85">
                  <c:v>75.946787740000005</c:v>
                </c:pt>
                <c:pt idx="86">
                  <c:v>74.878936949999996</c:v>
                </c:pt>
                <c:pt idx="87">
                  <c:v>73.904247789999999</c:v>
                </c:pt>
                <c:pt idx="88">
                  <c:v>73.124039620000005</c:v>
                </c:pt>
                <c:pt idx="89">
                  <c:v>72.543370269999997</c:v>
                </c:pt>
                <c:pt idx="90">
                  <c:v>72.316421379999994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48E-4915-9B36-F34D9CDAB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7062015"/>
        <c:axId val="847063935"/>
      </c:scatterChart>
      <c:valAx>
        <c:axId val="847062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7063935"/>
        <c:crosses val="autoZero"/>
        <c:crossBetween val="midCat"/>
      </c:valAx>
      <c:valAx>
        <c:axId val="847063935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70620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BHP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'Graphs and Data'!$E$5:$E$95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'Graphs and Data'!$D$5:$D$95</c:f>
              <c:numCache>
                <c:formatCode>General</c:formatCode>
                <c:ptCount val="91"/>
                <c:pt idx="0">
                  <c:v>13.440799999999999</c:v>
                </c:pt>
                <c:pt idx="1">
                  <c:v>13.6623</c:v>
                </c:pt>
                <c:pt idx="2">
                  <c:v>14.0512</c:v>
                </c:pt>
                <c:pt idx="3">
                  <c:v>14.5665</c:v>
                </c:pt>
                <c:pt idx="4">
                  <c:v>15.189299999999999</c:v>
                </c:pt>
                <c:pt idx="5">
                  <c:v>15.8947</c:v>
                </c:pt>
                <c:pt idx="6">
                  <c:v>16.664200000000001</c:v>
                </c:pt>
                <c:pt idx="7">
                  <c:v>17.479500000000002</c:v>
                </c:pt>
                <c:pt idx="8">
                  <c:v>18.319099999999999</c:v>
                </c:pt>
                <c:pt idx="9">
                  <c:v>19.157399999999999</c:v>
                </c:pt>
                <c:pt idx="10">
                  <c:v>19.985900000000001</c:v>
                </c:pt>
                <c:pt idx="11">
                  <c:v>20.799099999999999</c:v>
                </c:pt>
                <c:pt idx="12">
                  <c:v>21.597200000000001</c:v>
                </c:pt>
                <c:pt idx="13">
                  <c:v>22.379899999999999</c:v>
                </c:pt>
                <c:pt idx="14">
                  <c:v>23.153199999999998</c:v>
                </c:pt>
                <c:pt idx="15">
                  <c:v>23.932099999999998</c:v>
                </c:pt>
                <c:pt idx="16">
                  <c:v>24.7239</c:v>
                </c:pt>
                <c:pt idx="17">
                  <c:v>25.523900000000001</c:v>
                </c:pt>
                <c:pt idx="18">
                  <c:v>26.3371</c:v>
                </c:pt>
                <c:pt idx="19">
                  <c:v>27.173100000000002</c:v>
                </c:pt>
                <c:pt idx="20">
                  <c:v>28.028600000000001</c:v>
                </c:pt>
                <c:pt idx="21">
                  <c:v>28.889099999999999</c:v>
                </c:pt>
                <c:pt idx="22">
                  <c:v>29.754200000000001</c:v>
                </c:pt>
                <c:pt idx="23">
                  <c:v>30.615500000000001</c:v>
                </c:pt>
                <c:pt idx="24">
                  <c:v>31.460799999999999</c:v>
                </c:pt>
                <c:pt idx="25">
                  <c:v>32.295699999999997</c:v>
                </c:pt>
                <c:pt idx="26">
                  <c:v>33.106000000000002</c:v>
                </c:pt>
                <c:pt idx="27">
                  <c:v>33.881599999999999</c:v>
                </c:pt>
                <c:pt idx="28">
                  <c:v>34.6233</c:v>
                </c:pt>
                <c:pt idx="29">
                  <c:v>35.337800000000001</c:v>
                </c:pt>
                <c:pt idx="30">
                  <c:v>36.028500000000001</c:v>
                </c:pt>
                <c:pt idx="31">
                  <c:v>36.6952</c:v>
                </c:pt>
                <c:pt idx="32">
                  <c:v>37.338099999999997</c:v>
                </c:pt>
                <c:pt idx="33">
                  <c:v>37.9499</c:v>
                </c:pt>
                <c:pt idx="34">
                  <c:v>38.528399999999998</c:v>
                </c:pt>
                <c:pt idx="35">
                  <c:v>39.092599999999997</c:v>
                </c:pt>
                <c:pt idx="36">
                  <c:v>39.6629</c:v>
                </c:pt>
                <c:pt idx="37">
                  <c:v>40.231200000000001</c:v>
                </c:pt>
                <c:pt idx="38">
                  <c:v>40.792099999999998</c:v>
                </c:pt>
                <c:pt idx="39">
                  <c:v>41.363900000000001</c:v>
                </c:pt>
                <c:pt idx="40">
                  <c:v>41.959499999999998</c:v>
                </c:pt>
                <c:pt idx="41">
                  <c:v>42.5715</c:v>
                </c:pt>
                <c:pt idx="42">
                  <c:v>43.215299999999999</c:v>
                </c:pt>
                <c:pt idx="43">
                  <c:v>43.884300000000003</c:v>
                </c:pt>
                <c:pt idx="44">
                  <c:v>44.588000000000001</c:v>
                </c:pt>
                <c:pt idx="45">
                  <c:v>45.34</c:v>
                </c:pt>
                <c:pt idx="46">
                  <c:v>46.136299999999999</c:v>
                </c:pt>
                <c:pt idx="47">
                  <c:v>46.951900000000002</c:v>
                </c:pt>
                <c:pt idx="48">
                  <c:v>47.774900000000002</c:v>
                </c:pt>
                <c:pt idx="49">
                  <c:v>48.583500000000001</c:v>
                </c:pt>
                <c:pt idx="50">
                  <c:v>49.363700000000001</c:v>
                </c:pt>
                <c:pt idx="51">
                  <c:v>50.127200000000002</c:v>
                </c:pt>
                <c:pt idx="52">
                  <c:v>50.840600000000002</c:v>
                </c:pt>
                <c:pt idx="53">
                  <c:v>51.511499999999998</c:v>
                </c:pt>
                <c:pt idx="54">
                  <c:v>52.1402</c:v>
                </c:pt>
                <c:pt idx="55">
                  <c:v>52.724499999999999</c:v>
                </c:pt>
                <c:pt idx="56">
                  <c:v>53.250900000000001</c:v>
                </c:pt>
                <c:pt idx="57">
                  <c:v>53.7104</c:v>
                </c:pt>
                <c:pt idx="58">
                  <c:v>54.118699999999997</c:v>
                </c:pt>
                <c:pt idx="59">
                  <c:v>54.467300000000002</c:v>
                </c:pt>
                <c:pt idx="60">
                  <c:v>54.767800000000001</c:v>
                </c:pt>
                <c:pt idx="61">
                  <c:v>55.039099999999998</c:v>
                </c:pt>
                <c:pt idx="62">
                  <c:v>55.3035</c:v>
                </c:pt>
                <c:pt idx="63">
                  <c:v>55.585500000000003</c:v>
                </c:pt>
                <c:pt idx="64">
                  <c:v>55.892499999999998</c:v>
                </c:pt>
                <c:pt idx="65">
                  <c:v>56.213299999999997</c:v>
                </c:pt>
                <c:pt idx="66">
                  <c:v>56.56</c:v>
                </c:pt>
                <c:pt idx="67">
                  <c:v>56.933100000000003</c:v>
                </c:pt>
                <c:pt idx="68">
                  <c:v>57.320399999999999</c:v>
                </c:pt>
                <c:pt idx="69">
                  <c:v>57.697099999999999</c:v>
                </c:pt>
                <c:pt idx="70">
                  <c:v>58.020299999999999</c:v>
                </c:pt>
                <c:pt idx="71">
                  <c:v>58.2926</c:v>
                </c:pt>
                <c:pt idx="72">
                  <c:v>58.481200000000001</c:v>
                </c:pt>
                <c:pt idx="73">
                  <c:v>58.586399999999998</c:v>
                </c:pt>
                <c:pt idx="74">
                  <c:v>58.616999999999997</c:v>
                </c:pt>
                <c:pt idx="75">
                  <c:v>58.570399999999999</c:v>
                </c:pt>
                <c:pt idx="76">
                  <c:v>58.451900000000002</c:v>
                </c:pt>
                <c:pt idx="77">
                  <c:v>58.277700000000003</c:v>
                </c:pt>
                <c:pt idx="78">
                  <c:v>58.0779</c:v>
                </c:pt>
                <c:pt idx="79">
                  <c:v>57.865200000000002</c:v>
                </c:pt>
                <c:pt idx="80">
                  <c:v>57.630499999999998</c:v>
                </c:pt>
                <c:pt idx="81">
                  <c:v>57.358899999999998</c:v>
                </c:pt>
                <c:pt idx="82">
                  <c:v>57.074199999999998</c:v>
                </c:pt>
                <c:pt idx="83">
                  <c:v>56.796799999999998</c:v>
                </c:pt>
                <c:pt idx="84">
                  <c:v>56.550600000000003</c:v>
                </c:pt>
                <c:pt idx="85">
                  <c:v>56.313600000000001</c:v>
                </c:pt>
                <c:pt idx="86">
                  <c:v>56.1173</c:v>
                </c:pt>
                <c:pt idx="87">
                  <c:v>55.97</c:v>
                </c:pt>
                <c:pt idx="88">
                  <c:v>55.8795</c:v>
                </c:pt>
                <c:pt idx="89">
                  <c:v>55.843400000000003</c:v>
                </c:pt>
                <c:pt idx="90">
                  <c:v>55.848199999999999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F7-4270-BDFF-C2D121847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641535"/>
        <c:axId val="1141646815"/>
      </c:scatterChart>
      <c:valAx>
        <c:axId val="1141641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646815"/>
        <c:crosses val="autoZero"/>
        <c:crossBetween val="midCat"/>
      </c:valAx>
      <c:valAx>
        <c:axId val="1141646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6415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596747</xdr:colOff>
      <xdr:row>14</xdr:row>
      <xdr:rowOff>28460</xdr:rowOff>
    </xdr:from>
    <xdr:to>
      <xdr:col>21</xdr:col>
      <xdr:colOff>275422</xdr:colOff>
      <xdr:row>29</xdr:row>
      <xdr:rowOff>17443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BD83E3B-8EB5-6799-239A-818F8BA425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12461</xdr:colOff>
      <xdr:row>30</xdr:row>
      <xdr:rowOff>3355</xdr:rowOff>
    </xdr:from>
    <xdr:to>
      <xdr:col>21</xdr:col>
      <xdr:colOff>305759</xdr:colOff>
      <xdr:row>44</xdr:row>
      <xdr:rowOff>129237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C58C715-3605-404C-D9EE-E0E936EB32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594360</xdr:colOff>
      <xdr:row>1</xdr:row>
      <xdr:rowOff>163830</xdr:rowOff>
    </xdr:from>
    <xdr:to>
      <xdr:col>13</xdr:col>
      <xdr:colOff>289560</xdr:colOff>
      <xdr:row>15</xdr:row>
      <xdr:rowOff>163830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136BABD-9BF9-A75D-D234-9EC8407D95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594360</xdr:colOff>
      <xdr:row>16</xdr:row>
      <xdr:rowOff>171450</xdr:rowOff>
    </xdr:from>
    <xdr:to>
      <xdr:col>13</xdr:col>
      <xdr:colOff>289560</xdr:colOff>
      <xdr:row>31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063FDCE-ED2B-261E-4D26-B9817ECD8E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32</xdr:row>
      <xdr:rowOff>179070</xdr:rowOff>
    </xdr:from>
    <xdr:to>
      <xdr:col>13</xdr:col>
      <xdr:colOff>304800</xdr:colOff>
      <xdr:row>47</xdr:row>
      <xdr:rowOff>179070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F934455-F627-02F6-9C8B-BAB4458B4B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"/>
  <sheetViews>
    <sheetView tabSelected="1" zoomScale="71" zoomScaleNormal="100" workbookViewId="0">
      <selection activeCell="O4" sqref="O4"/>
    </sheetView>
  </sheetViews>
  <sheetFormatPr defaultRowHeight="14.4" x14ac:dyDescent="0.3"/>
  <cols>
    <col min="1" max="1" width="9.109375" style="1"/>
    <col min="2" max="2" width="14.33203125" style="1" customWidth="1"/>
    <col min="3" max="3" width="14.5546875" customWidth="1"/>
    <col min="4" max="4" width="10.5546875" style="1" customWidth="1"/>
    <col min="5" max="5" width="8.88671875" customWidth="1"/>
    <col min="7" max="8" width="9.109375" style="1"/>
    <col min="9" max="9" width="15.33203125" style="1" customWidth="1"/>
    <col min="11" max="11" width="11.109375" bestFit="1" customWidth="1"/>
    <col min="12" max="12" width="12.5546875" customWidth="1"/>
    <col min="13" max="13" width="8.88671875" customWidth="1"/>
    <col min="17" max="17" width="15.21875" customWidth="1"/>
    <col min="18" max="18" width="14.88671875" customWidth="1"/>
    <col min="19" max="19" width="14.6640625" customWidth="1"/>
    <col min="23" max="23" width="14.109375" customWidth="1"/>
  </cols>
  <sheetData>
    <row r="1" spans="1:23" x14ac:dyDescent="0.3">
      <c r="A1"/>
      <c r="B1"/>
      <c r="G1" s="4" t="s">
        <v>0</v>
      </c>
      <c r="H1" s="4" t="s">
        <v>1</v>
      </c>
      <c r="I1" s="4" t="s">
        <v>2</v>
      </c>
      <c r="J1" s="4" t="s">
        <v>15</v>
      </c>
      <c r="K1" s="4" t="s">
        <v>40</v>
      </c>
      <c r="L1" s="4" t="s">
        <v>46</v>
      </c>
      <c r="M1" s="4" t="s">
        <v>47</v>
      </c>
      <c r="N1" s="4" t="s">
        <v>48</v>
      </c>
    </row>
    <row r="2" spans="1:23" x14ac:dyDescent="0.3">
      <c r="C2" s="1"/>
      <c r="G2" s="4" t="s">
        <v>3</v>
      </c>
      <c r="H2" s="4" t="s">
        <v>4</v>
      </c>
      <c r="I2" s="4" t="s">
        <v>5</v>
      </c>
      <c r="J2" s="4" t="s">
        <v>16</v>
      </c>
      <c r="K2" s="4" t="s">
        <v>41</v>
      </c>
      <c r="L2" s="4" t="s">
        <v>50</v>
      </c>
      <c r="M2" s="4" t="s">
        <v>49</v>
      </c>
      <c r="N2" s="4" t="s">
        <v>49</v>
      </c>
    </row>
    <row r="3" spans="1:23" x14ac:dyDescent="0.3">
      <c r="C3" s="1"/>
      <c r="G3" s="38">
        <v>1018.9</v>
      </c>
      <c r="H3" s="38">
        <v>46</v>
      </c>
      <c r="I3" s="38">
        <v>27</v>
      </c>
      <c r="J3" s="38">
        <v>0.81577599999999995</v>
      </c>
      <c r="K3" s="38">
        <v>45000</v>
      </c>
      <c r="L3" s="39">
        <f>PI()*(2.95/2)^2*3.54*4</f>
        <v>96.782573640242731</v>
      </c>
      <c r="M3" s="38">
        <v>2.95</v>
      </c>
      <c r="N3" s="38">
        <v>3.54</v>
      </c>
    </row>
    <row r="4" spans="1:23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</row>
    <row r="5" spans="1:23" ht="43.2" customHeight="1" x14ac:dyDescent="0.3">
      <c r="A5" s="4" t="s">
        <v>6</v>
      </c>
      <c r="B5" s="40" t="s">
        <v>7</v>
      </c>
      <c r="C5" s="4" t="s">
        <v>8</v>
      </c>
      <c r="D5" s="4" t="s">
        <v>9</v>
      </c>
      <c r="E5" s="4" t="s">
        <v>13</v>
      </c>
      <c r="F5" s="4" t="s">
        <v>13</v>
      </c>
      <c r="G5" s="4" t="s">
        <v>18</v>
      </c>
      <c r="H5" s="4" t="s">
        <v>19</v>
      </c>
      <c r="I5" s="4" t="s">
        <v>20</v>
      </c>
      <c r="J5" s="4" t="s">
        <v>20</v>
      </c>
      <c r="K5" s="4" t="s">
        <v>23</v>
      </c>
      <c r="L5" s="34" t="s">
        <v>24</v>
      </c>
      <c r="M5" s="34" t="s">
        <v>25</v>
      </c>
      <c r="N5" s="4" t="s">
        <v>23</v>
      </c>
      <c r="W5" s="3"/>
    </row>
    <row r="6" spans="1:23" x14ac:dyDescent="0.3">
      <c r="A6" s="4" t="s">
        <v>10</v>
      </c>
      <c r="B6" s="40" t="s">
        <v>11</v>
      </c>
      <c r="C6" s="4" t="s">
        <v>12</v>
      </c>
      <c r="D6" s="4" t="s">
        <v>9</v>
      </c>
      <c r="E6" s="4" t="s">
        <v>14</v>
      </c>
      <c r="F6" s="4" t="s">
        <v>17</v>
      </c>
      <c r="G6" s="4"/>
      <c r="H6" s="4" t="s">
        <v>27</v>
      </c>
      <c r="I6" s="4" t="s">
        <v>21</v>
      </c>
      <c r="J6" s="4" t="s">
        <v>22</v>
      </c>
      <c r="K6" s="4" t="s">
        <v>28</v>
      </c>
      <c r="L6" s="4" t="s">
        <v>27</v>
      </c>
      <c r="M6" s="4" t="s">
        <v>26</v>
      </c>
      <c r="N6" s="4" t="s">
        <v>35</v>
      </c>
      <c r="Q6" s="4" t="s">
        <v>30</v>
      </c>
      <c r="R6" s="5" t="s">
        <v>29</v>
      </c>
      <c r="S6" s="5"/>
      <c r="W6" s="2"/>
    </row>
    <row r="7" spans="1:23" x14ac:dyDescent="0.3">
      <c r="A7" s="41">
        <v>102.27500000000001</v>
      </c>
      <c r="B7" s="41">
        <v>1000</v>
      </c>
      <c r="C7" s="41">
        <v>7.0400000000000004E-2</v>
      </c>
      <c r="D7" s="41">
        <v>1.2658</v>
      </c>
      <c r="E7" s="42">
        <f>A7*0.815776</f>
        <v>83.433490399999997</v>
      </c>
      <c r="F7" s="42">
        <f>E7*0.7376</f>
        <v>61.540542519040002</v>
      </c>
      <c r="G7" s="41">
        <f>(F7*B7)/5252</f>
        <v>11.717544272475248</v>
      </c>
      <c r="H7" s="41">
        <f>(E7*B7)/9549</f>
        <v>8.7374060529898419</v>
      </c>
      <c r="I7" s="41">
        <f>(C7*0.75*60)/H7</f>
        <v>0.36257900580412494</v>
      </c>
      <c r="J7" s="42">
        <f>I7*1000</f>
        <v>362.57900580412496</v>
      </c>
      <c r="K7" s="42">
        <f>(150.8*(F7))/($L$3)</f>
        <v>95.888272679829072</v>
      </c>
      <c r="L7" s="42">
        <f>H7*((1.01325/1.0189)*SQRT(($I$3+273)/293))</f>
        <v>8.792135781066758</v>
      </c>
      <c r="M7" s="42">
        <f>L7/(((C7*0.75)/60)*(45000))*100</f>
        <v>22.202363083501915</v>
      </c>
      <c r="N7" s="35">
        <f>K7*0.0689476</f>
        <v>6.611266269419783</v>
      </c>
      <c r="Q7" s="6" t="s">
        <v>20</v>
      </c>
      <c r="R7" s="7" t="s">
        <v>31</v>
      </c>
      <c r="S7" s="7"/>
    </row>
    <row r="8" spans="1:23" x14ac:dyDescent="0.3">
      <c r="A8" s="10">
        <v>102.756</v>
      </c>
      <c r="B8" s="10">
        <f t="shared" ref="B8:B39" si="0">B7+50</f>
        <v>1050</v>
      </c>
      <c r="C8" s="10">
        <v>7.2400000000000006E-2</v>
      </c>
      <c r="D8" s="10">
        <v>1.26783</v>
      </c>
      <c r="E8" s="43">
        <f t="shared" ref="E8:E71" si="1">A8*0.815776</f>
        <v>83.825878656</v>
      </c>
      <c r="F8" s="43">
        <f t="shared" ref="F8:F71" si="2">E8*0.7376</f>
        <v>61.829968096665603</v>
      </c>
      <c r="G8" s="10">
        <f t="shared" ref="G8:G71" si="3">(F8*B8)/5252</f>
        <v>12.361284558548912</v>
      </c>
      <c r="H8" s="10">
        <f t="shared" ref="H8:H71" si="4">(E8*B8)/9549</f>
        <v>9.2174230378887856</v>
      </c>
      <c r="I8" s="10">
        <f t="shared" ref="I8:I33" si="5">(C8*0.75*60)/H8</f>
        <v>0.35346104725884775</v>
      </c>
      <c r="J8" s="43">
        <f t="shared" ref="J8:J71" si="6">I8*1000</f>
        <v>353.46104725884777</v>
      </c>
      <c r="K8" s="43">
        <f t="shared" ref="K8:K71" si="7">(150.8*(F8))/($L$3)</f>
        <v>96.339235859090849</v>
      </c>
      <c r="L8" s="43">
        <f t="shared" ref="L8:L71" si="8">H8*((1.01325/1.0189)*SQRT(($I$3+273)/293))</f>
        <v>9.2751595163555187</v>
      </c>
      <c r="M8" s="43">
        <f t="shared" ref="M8:M71" si="9">L8/(((C8*0.75)/60)*(45000))*100</f>
        <v>22.775100101548233</v>
      </c>
      <c r="N8" s="36">
        <f t="shared" ref="N8:N71" si="10">K8*0.0689476</f>
        <v>6.6423590983182521</v>
      </c>
      <c r="Q8" s="6" t="s">
        <v>32</v>
      </c>
      <c r="R8" s="7" t="s">
        <v>33</v>
      </c>
      <c r="S8" s="7"/>
    </row>
    <row r="9" spans="1:23" x14ac:dyDescent="0.3">
      <c r="A9" s="10">
        <v>103.68899999999999</v>
      </c>
      <c r="B9" s="10">
        <f t="shared" si="0"/>
        <v>1100</v>
      </c>
      <c r="C9" s="10">
        <v>7.3700000000000002E-2</v>
      </c>
      <c r="D9" s="10">
        <v>1.2734399999999999</v>
      </c>
      <c r="E9" s="43">
        <f t="shared" ref="E9:E72" si="11">A9*0.815776</f>
        <v>84.586997663999995</v>
      </c>
      <c r="F9" s="43">
        <f t="shared" ref="F9:F72" si="12">E9*0.7376</f>
        <v>62.391369476966396</v>
      </c>
      <c r="G9" s="10">
        <f t="shared" ref="G9:G72" si="13">(F9*B9)/5252</f>
        <v>13.067499319242771</v>
      </c>
      <c r="H9" s="10">
        <f t="shared" ref="H9:H72" si="14">(E9*B9)/9549</f>
        <v>9.7440252833176242</v>
      </c>
      <c r="I9" s="10">
        <f t="shared" si="5"/>
        <v>0.34036241733465677</v>
      </c>
      <c r="J9" s="43">
        <f t="shared" si="6"/>
        <v>340.36241733465675</v>
      </c>
      <c r="K9" s="43">
        <f t="shared" si="7"/>
        <v>97.213973169384474</v>
      </c>
      <c r="L9" s="43">
        <f t="shared" si="8"/>
        <v>9.8050603148700475</v>
      </c>
      <c r="M9" s="43">
        <f t="shared" si="9"/>
        <v>23.651585261257463</v>
      </c>
      <c r="N9" s="36">
        <f t="shared" si="10"/>
        <v>6.7026701364934524</v>
      </c>
      <c r="Q9" s="6" t="s">
        <v>18</v>
      </c>
      <c r="R9" s="28" t="s">
        <v>43</v>
      </c>
      <c r="S9" s="29"/>
    </row>
    <row r="10" spans="1:23" ht="14.4" customHeight="1" x14ac:dyDescent="0.3">
      <c r="A10" s="10">
        <v>104.209</v>
      </c>
      <c r="B10" s="10">
        <f t="shared" si="0"/>
        <v>1150</v>
      </c>
      <c r="C10" s="10">
        <v>7.2800000000000004E-2</v>
      </c>
      <c r="D10" s="10">
        <v>1.2847599999999999</v>
      </c>
      <c r="E10" s="43">
        <f t="shared" ref="E10:E73" si="15">A10*0.815776</f>
        <v>85.011201184000001</v>
      </c>
      <c r="F10" s="43">
        <f t="shared" ref="F10:F73" si="16">E10*0.7376</f>
        <v>62.704261993318404</v>
      </c>
      <c r="G10" s="10">
        <f t="shared" ref="G10:G73" si="17">(F10*B10)/5252</f>
        <v>13.729988821842378</v>
      </c>
      <c r="H10" s="10">
        <f t="shared" ref="H10:H73" si="18">(E10*B10)/9549</f>
        <v>10.238022972206513</v>
      </c>
      <c r="I10" s="10">
        <f t="shared" si="5"/>
        <v>0.3199836539626314</v>
      </c>
      <c r="J10" s="43">
        <f t="shared" si="6"/>
        <v>319.98365396263142</v>
      </c>
      <c r="K10" s="43">
        <f t="shared" si="7"/>
        <v>97.701500930748566</v>
      </c>
      <c r="L10" s="43">
        <f t="shared" si="8"/>
        <v>10.30215232706491</v>
      </c>
      <c r="M10" s="43">
        <f t="shared" si="9"/>
        <v>25.15788114057365</v>
      </c>
      <c r="N10" s="36">
        <f t="shared" si="10"/>
        <v>6.7362840055728794</v>
      </c>
      <c r="Q10" s="30" t="s">
        <v>42</v>
      </c>
      <c r="R10" s="28" t="s">
        <v>44</v>
      </c>
      <c r="S10" s="29"/>
    </row>
    <row r="11" spans="1:23" ht="14.4" customHeight="1" x14ac:dyDescent="0.3">
      <c r="A11" s="10">
        <v>105.81100000000001</v>
      </c>
      <c r="B11" s="10">
        <f t="shared" si="0"/>
        <v>1200</v>
      </c>
      <c r="C11" s="10">
        <v>7.4399999999999994E-2</v>
      </c>
      <c r="D11" s="10">
        <v>1.2918099999999999</v>
      </c>
      <c r="E11" s="43">
        <f t="shared" ref="E11:E74" si="19">A11*0.815776</f>
        <v>86.318074335999995</v>
      </c>
      <c r="F11" s="43">
        <f t="shared" ref="F11:F74" si="20">E11*0.7376</f>
        <v>63.6682116302336</v>
      </c>
      <c r="G11" s="10">
        <f t="shared" ref="G11:G74" si="21">(F11*B11)/5252</f>
        <v>14.547192299367921</v>
      </c>
      <c r="H11" s="10">
        <f t="shared" ref="H11:H74" si="22">(E11*B11)/9549</f>
        <v>10.847386030285893</v>
      </c>
      <c r="I11" s="10">
        <f t="shared" si="5"/>
        <v>0.30864578716498026</v>
      </c>
      <c r="J11" s="43">
        <f t="shared" si="6"/>
        <v>308.64578716498028</v>
      </c>
      <c r="K11" s="43">
        <f t="shared" si="7"/>
        <v>99.203461457104794</v>
      </c>
      <c r="L11" s="43">
        <f t="shared" si="8"/>
        <v>10.915332338856471</v>
      </c>
      <c r="M11" s="43">
        <f t="shared" si="9"/>
        <v>26.08203665198679</v>
      </c>
      <c r="N11" s="36">
        <f t="shared" si="10"/>
        <v>6.839840579159878</v>
      </c>
      <c r="Q11" s="30" t="s">
        <v>45</v>
      </c>
      <c r="R11" s="31" t="s">
        <v>51</v>
      </c>
      <c r="S11" s="32"/>
    </row>
    <row r="12" spans="1:23" x14ac:dyDescent="0.3">
      <c r="A12" s="10">
        <v>107.51</v>
      </c>
      <c r="B12" s="10">
        <f t="shared" si="0"/>
        <v>1250</v>
      </c>
      <c r="C12" s="10">
        <v>7.8950000000000006E-2</v>
      </c>
      <c r="D12" s="10">
        <v>1.2972900000000001</v>
      </c>
      <c r="E12" s="43">
        <f t="shared" ref="E12:E75" si="23">A12*0.815776</f>
        <v>87.704077760000004</v>
      </c>
      <c r="F12" s="43">
        <f t="shared" ref="F12:F75" si="24">E12*0.7376</f>
        <v>64.690527755776003</v>
      </c>
      <c r="G12" s="10">
        <f t="shared" ref="G12:G75" si="25">(F12*B12)/5252</f>
        <v>15.396641221386139</v>
      </c>
      <c r="H12" s="10">
        <f t="shared" ref="H12:H75" si="26">(E12*B12)/9549</f>
        <v>11.480793507173527</v>
      </c>
      <c r="I12" s="10">
        <f t="shared" si="5"/>
        <v>0.30945160696254492</v>
      </c>
      <c r="J12" s="43">
        <f t="shared" si="6"/>
        <v>309.45160696254493</v>
      </c>
      <c r="K12" s="43">
        <f t="shared" si="7"/>
        <v>100.79636466202322</v>
      </c>
      <c r="L12" s="43">
        <f t="shared" si="8"/>
        <v>11.552707379888624</v>
      </c>
      <c r="M12" s="43">
        <f t="shared" si="9"/>
        <v>26.014118370025745</v>
      </c>
      <c r="N12" s="36">
        <f t="shared" si="10"/>
        <v>6.9496674321713119</v>
      </c>
      <c r="Q12" s="33" t="s">
        <v>24</v>
      </c>
      <c r="R12" s="28" t="s">
        <v>52</v>
      </c>
      <c r="S12" s="29"/>
    </row>
    <row r="13" spans="1:23" x14ac:dyDescent="0.3">
      <c r="A13" s="10">
        <v>109.488</v>
      </c>
      <c r="B13" s="10">
        <f t="shared" si="0"/>
        <v>1300</v>
      </c>
      <c r="C13" s="10">
        <v>7.9000000000000001E-2</v>
      </c>
      <c r="D13" s="10">
        <v>1.29895</v>
      </c>
      <c r="E13" s="43">
        <f t="shared" ref="E13:E76" si="27">A13*0.815776</f>
        <v>89.317682687999991</v>
      </c>
      <c r="F13" s="43">
        <f t="shared" ref="F13:F76" si="28">E13*0.7376</f>
        <v>65.880722750668795</v>
      </c>
      <c r="G13" s="10">
        <f t="shared" ref="G13:G76" si="29">(F13*B13)/5252</f>
        <v>16.3071095917497</v>
      </c>
      <c r="H13" s="10">
        <f t="shared" ref="H13:H76" si="30">(E13*B13)/9549</f>
        <v>12.159701277034243</v>
      </c>
      <c r="I13" s="10">
        <f t="shared" si="5"/>
        <v>0.29235915578898714</v>
      </c>
      <c r="J13" s="43">
        <f t="shared" si="6"/>
        <v>292.35915578898715</v>
      </c>
      <c r="K13" s="43">
        <f t="shared" si="7"/>
        <v>102.65084526198119</v>
      </c>
      <c r="L13" s="43">
        <f t="shared" si="8"/>
        <v>12.235867720524743</v>
      </c>
      <c r="M13" s="43">
        <f t="shared" si="9"/>
        <v>27.535004715667498</v>
      </c>
      <c r="N13" s="36">
        <f t="shared" si="10"/>
        <v>7.077529418784974</v>
      </c>
      <c r="Q13" s="33" t="s">
        <v>13</v>
      </c>
      <c r="R13" s="28" t="s">
        <v>53</v>
      </c>
      <c r="S13" s="29"/>
    </row>
    <row r="14" spans="1:23" x14ac:dyDescent="0.3">
      <c r="A14" s="10">
        <v>111.797</v>
      </c>
      <c r="B14" s="10">
        <f t="shared" si="0"/>
        <v>1350</v>
      </c>
      <c r="C14" s="10">
        <v>7.9600000000000004E-2</v>
      </c>
      <c r="D14" s="10">
        <v>1.2946899999999999</v>
      </c>
      <c r="E14" s="43">
        <f t="shared" ref="E14:E77" si="31">A14*0.815776</f>
        <v>91.201309471999991</v>
      </c>
      <c r="F14" s="43">
        <f t="shared" ref="F14:F77" si="32">E14*0.7376</f>
        <v>67.270085866547191</v>
      </c>
      <c r="G14" s="10">
        <f t="shared" ref="G14:G77" si="33">(F14*B14)/5252</f>
        <v>17.291434866686728</v>
      </c>
      <c r="H14" s="10">
        <f t="shared" ref="H14:H77" si="34">(E14*B14)/9549</f>
        <v>12.893681829217718</v>
      </c>
      <c r="I14" s="10">
        <f t="shared" si="5"/>
        <v>0.2778104848130355</v>
      </c>
      <c r="J14" s="43">
        <f t="shared" si="6"/>
        <v>277.81048481303549</v>
      </c>
      <c r="K14" s="43">
        <f t="shared" si="7"/>
        <v>104.81565603311512</v>
      </c>
      <c r="L14" s="43">
        <f t="shared" si="8"/>
        <v>12.974445810672131</v>
      </c>
      <c r="M14" s="43">
        <f t="shared" si="9"/>
        <v>28.976986735169476</v>
      </c>
      <c r="N14" s="36">
        <f t="shared" si="10"/>
        <v>7.2267879259088081</v>
      </c>
    </row>
    <row r="15" spans="1:23" x14ac:dyDescent="0.3">
      <c r="A15" s="10">
        <v>114.268</v>
      </c>
      <c r="B15" s="10">
        <f t="shared" si="0"/>
        <v>1400</v>
      </c>
      <c r="C15" s="10">
        <v>8.3500000000000005E-2</v>
      </c>
      <c r="D15" s="10">
        <v>1.2855000000000001</v>
      </c>
      <c r="E15" s="43">
        <f t="shared" ref="E15:E78" si="35">A15*0.815776</f>
        <v>93.217091967999991</v>
      </c>
      <c r="F15" s="43">
        <f t="shared" ref="F15:F78" si="36">E15*0.7376</f>
        <v>68.756927035596803</v>
      </c>
      <c r="G15" s="10">
        <f t="shared" ref="G15:G78" si="37">(F15*B15)/5252</f>
        <v>18.328198372017429</v>
      </c>
      <c r="H15" s="10">
        <f t="shared" ref="H15:H78" si="38">(E15*B15)/9549</f>
        <v>13.666763928704576</v>
      </c>
      <c r="I15" s="10">
        <f t="shared" si="5"/>
        <v>0.2749370677361338</v>
      </c>
      <c r="J15" s="43">
        <f t="shared" si="6"/>
        <v>274.93706773613383</v>
      </c>
      <c r="K15" s="43">
        <f t="shared" si="7"/>
        <v>107.13235045298175</v>
      </c>
      <c r="L15" s="43">
        <f t="shared" si="8"/>
        <v>13.752370374024061</v>
      </c>
      <c r="M15" s="43">
        <f t="shared" si="9"/>
        <v>29.279830470310706</v>
      </c>
      <c r="N15" s="36">
        <f t="shared" si="10"/>
        <v>7.3865184460920048</v>
      </c>
    </row>
    <row r="16" spans="1:23" x14ac:dyDescent="0.3">
      <c r="A16" s="10">
        <v>115.783</v>
      </c>
      <c r="B16" s="10">
        <f t="shared" si="0"/>
        <v>1450</v>
      </c>
      <c r="C16" s="10">
        <v>8.4699999999999998E-2</v>
      </c>
      <c r="D16" s="10">
        <v>1.2781800000000001</v>
      </c>
      <c r="E16" s="43">
        <f t="shared" ref="E16:E79" si="39">A16*0.815776</f>
        <v>94.452992607999988</v>
      </c>
      <c r="F16" s="43">
        <f t="shared" ref="F16:F79" si="40">E16*0.7376</f>
        <v>69.668527347660799</v>
      </c>
      <c r="G16" s="10">
        <f t="shared" ref="G16:G79" si="41">(F16*B16)/5252</f>
        <v>19.234456331703761</v>
      </c>
      <c r="H16" s="10">
        <f t="shared" ref="H16:H79" si="42">(E16*B16)/9549</f>
        <v>14.34253212709184</v>
      </c>
      <c r="I16" s="10">
        <f t="shared" si="5"/>
        <v>0.26574805384611244</v>
      </c>
      <c r="J16" s="43">
        <f t="shared" si="6"/>
        <v>265.74805384611244</v>
      </c>
      <c r="K16" s="43">
        <f t="shared" si="7"/>
        <v>108.55274383464825</v>
      </c>
      <c r="L16" s="43">
        <f t="shared" si="8"/>
        <v>14.432371477408122</v>
      </c>
      <c r="M16" s="43">
        <f t="shared" si="9"/>
        <v>30.292265989574968</v>
      </c>
      <c r="N16" s="36">
        <f t="shared" si="10"/>
        <v>7.4844511608137934</v>
      </c>
    </row>
    <row r="17" spans="1:14" x14ac:dyDescent="0.3">
      <c r="A17" s="10">
        <v>116.985</v>
      </c>
      <c r="B17" s="10">
        <f t="shared" si="0"/>
        <v>1500</v>
      </c>
      <c r="C17" s="10">
        <v>8.8650000000000007E-2</v>
      </c>
      <c r="D17" s="10">
        <v>1.2795000000000001</v>
      </c>
      <c r="E17" s="43">
        <f t="shared" ref="E17:E80" si="43">A17*0.815776</f>
        <v>95.43355536</v>
      </c>
      <c r="F17" s="43">
        <f t="shared" ref="F17:F80" si="44">E17*0.7376</f>
        <v>70.391790433536002</v>
      </c>
      <c r="G17" s="10">
        <f t="shared" ref="G17:G80" si="45">(F17*B17)/5252</f>
        <v>20.104281350019804</v>
      </c>
      <c r="H17" s="10">
        <f t="shared" ref="H17:H80" si="46">(E17*B17)/9549</f>
        <v>14.99113342130066</v>
      </c>
      <c r="I17" s="10">
        <f t="shared" si="5"/>
        <v>0.26610729741966938</v>
      </c>
      <c r="J17" s="43">
        <f t="shared" si="6"/>
        <v>266.10729741966935</v>
      </c>
      <c r="K17" s="43">
        <f t="shared" si="7"/>
        <v>109.67968300610907</v>
      </c>
      <c r="L17" s="43">
        <f t="shared" si="8"/>
        <v>15.085035507427445</v>
      </c>
      <c r="M17" s="43">
        <f t="shared" si="9"/>
        <v>30.25137157596529</v>
      </c>
      <c r="N17" s="36">
        <f t="shared" si="10"/>
        <v>7.5621509120320054</v>
      </c>
    </row>
    <row r="18" spans="1:14" x14ac:dyDescent="0.3">
      <c r="A18" s="10">
        <v>117.788</v>
      </c>
      <c r="B18" s="10">
        <f t="shared" si="0"/>
        <v>1550</v>
      </c>
      <c r="C18" s="10">
        <v>9.3200000000000005E-2</v>
      </c>
      <c r="D18" s="10">
        <v>1.27766</v>
      </c>
      <c r="E18" s="43">
        <f t="shared" ref="E18:E81" si="47">A18*0.815776</f>
        <v>96.088623487999996</v>
      </c>
      <c r="F18" s="43">
        <f t="shared" ref="F18:F81" si="48">E18*0.7376</f>
        <v>70.874968684748794</v>
      </c>
      <c r="G18" s="10">
        <f t="shared" ref="G18:G81" si="49">(F18*B18)/5252</f>
        <v>20.917022365072473</v>
      </c>
      <c r="H18" s="10">
        <f t="shared" ref="H18:H81" si="50">(E18*B18)/9549</f>
        <v>15.597168960770761</v>
      </c>
      <c r="I18" s="10">
        <f t="shared" si="5"/>
        <v>0.26889495206139935</v>
      </c>
      <c r="J18" s="43">
        <f t="shared" si="6"/>
        <v>268.89495206139935</v>
      </c>
      <c r="K18" s="43">
        <f t="shared" si="7"/>
        <v>110.43253837606166</v>
      </c>
      <c r="L18" s="43">
        <f t="shared" si="8"/>
        <v>15.694867157560022</v>
      </c>
      <c r="M18" s="43">
        <f t="shared" si="9"/>
        <v>29.937753280991934</v>
      </c>
      <c r="N18" s="36">
        <f t="shared" si="10"/>
        <v>7.6140584829373488</v>
      </c>
    </row>
    <row r="19" spans="1:14" x14ac:dyDescent="0.3">
      <c r="A19" s="10">
        <v>118.471</v>
      </c>
      <c r="B19" s="10">
        <f t="shared" si="0"/>
        <v>1600</v>
      </c>
      <c r="C19" s="10">
        <v>9.5899999999999999E-2</v>
      </c>
      <c r="D19" s="10">
        <v>1.2823500000000001</v>
      </c>
      <c r="E19" s="43">
        <f t="shared" ref="E19:E82" si="51">A19*0.815776</f>
        <v>96.645798495999998</v>
      </c>
      <c r="F19" s="43">
        <f t="shared" ref="F19:F82" si="52">E19*0.7376</f>
        <v>71.285940970649605</v>
      </c>
      <c r="G19" s="10">
        <f t="shared" ref="G19:G82" si="53">(F19*B19)/5252</f>
        <v>21.716966023046339</v>
      </c>
      <c r="H19" s="10">
        <f t="shared" ref="H19:H82" si="54">(E19*B19)/9549</f>
        <v>16.19366191157189</v>
      </c>
      <c r="I19" s="10">
        <f t="shared" si="5"/>
        <v>0.26649315167659332</v>
      </c>
      <c r="J19" s="43">
        <f t="shared" si="6"/>
        <v>266.4931516765933</v>
      </c>
      <c r="K19" s="43">
        <f t="shared" si="7"/>
        <v>111.07288733954564</v>
      </c>
      <c r="L19" s="43">
        <f t="shared" si="8"/>
        <v>16.295096445759135</v>
      </c>
      <c r="M19" s="43">
        <f t="shared" si="9"/>
        <v>30.207570748713497</v>
      </c>
      <c r="N19" s="36">
        <f t="shared" si="10"/>
        <v>7.658209007132057</v>
      </c>
    </row>
    <row r="20" spans="1:14" x14ac:dyDescent="0.3">
      <c r="A20" s="10">
        <v>118.77200000000001</v>
      </c>
      <c r="B20" s="10">
        <f t="shared" si="0"/>
        <v>1650</v>
      </c>
      <c r="C20" s="10">
        <v>9.8750000000000004E-2</v>
      </c>
      <c r="D20" s="10">
        <v>1.2902800000000001</v>
      </c>
      <c r="E20" s="43">
        <f t="shared" ref="E20:E83" si="55">A20*0.815776</f>
        <v>96.891347072000002</v>
      </c>
      <c r="F20" s="43">
        <f t="shared" ref="F20:F83" si="56">E20*0.7376</f>
        <v>71.4670576003072</v>
      </c>
      <c r="G20" s="10">
        <f t="shared" ref="G20:G83" si="57">(F20*B20)/5252</f>
        <v>22.452521904133068</v>
      </c>
      <c r="H20" s="10">
        <f t="shared" ref="H20:H83" si="58">(E20*B20)/9549</f>
        <v>16.742142912221176</v>
      </c>
      <c r="I20" s="10">
        <f t="shared" si="5"/>
        <v>0.26542301205398378</v>
      </c>
      <c r="J20" s="43">
        <f t="shared" si="6"/>
        <v>265.42301205398377</v>
      </c>
      <c r="K20" s="43">
        <f t="shared" si="7"/>
        <v>111.35509090910448</v>
      </c>
      <c r="L20" s="43">
        <f t="shared" si="8"/>
        <v>16.847013044552636</v>
      </c>
      <c r="M20" s="43">
        <f t="shared" si="9"/>
        <v>30.329362443076473</v>
      </c>
      <c r="N20" s="36">
        <f t="shared" si="10"/>
        <v>7.6776662659645716</v>
      </c>
    </row>
    <row r="21" spans="1:14" x14ac:dyDescent="0.3">
      <c r="A21" s="10">
        <v>118.65600000000001</v>
      </c>
      <c r="B21" s="10">
        <f t="shared" si="0"/>
        <v>1700</v>
      </c>
      <c r="C21" s="10">
        <v>0.10005</v>
      </c>
      <c r="D21" s="10">
        <v>1.29942</v>
      </c>
      <c r="E21" s="43">
        <f t="shared" ref="E21:E84" si="59">A21*0.815776</f>
        <v>96.796717055999991</v>
      </c>
      <c r="F21" s="43">
        <f t="shared" ref="F21:F84" si="60">E21*0.7376</f>
        <v>71.3972585005056</v>
      </c>
      <c r="G21" s="10">
        <f t="shared" ref="G21:G84" si="61">(F21*B21)/5252</f>
        <v>23.110308349363962</v>
      </c>
      <c r="H21" s="10">
        <f t="shared" ref="H21:H84" si="62">(E21*B21)/9549</f>
        <v>17.232633678416587</v>
      </c>
      <c r="I21" s="10">
        <f t="shared" si="5"/>
        <v>0.26126302479457614</v>
      </c>
      <c r="J21" s="43">
        <f t="shared" si="6"/>
        <v>261.26302479457615</v>
      </c>
      <c r="K21" s="43">
        <f t="shared" si="7"/>
        <v>111.24633471618479</v>
      </c>
      <c r="L21" s="43">
        <f t="shared" si="8"/>
        <v>17.340576167245533</v>
      </c>
      <c r="M21" s="43">
        <f t="shared" si="9"/>
        <v>30.812284821581265</v>
      </c>
      <c r="N21" s="36">
        <f t="shared" si="10"/>
        <v>7.670167787477622</v>
      </c>
    </row>
    <row r="22" spans="1:14" x14ac:dyDescent="0.3">
      <c r="A22" s="10">
        <v>118.861</v>
      </c>
      <c r="B22" s="10">
        <f t="shared" si="0"/>
        <v>1750</v>
      </c>
      <c r="C22" s="10">
        <v>0.10305</v>
      </c>
      <c r="D22" s="10">
        <v>1.31053</v>
      </c>
      <c r="E22" s="43">
        <f t="shared" ref="E22:E85" si="63">A22*0.815776</f>
        <v>96.963951135999991</v>
      </c>
      <c r="F22" s="43">
        <f t="shared" ref="F22:F85" si="64">E22*0.7376</f>
        <v>71.520610357913597</v>
      </c>
      <c r="G22" s="10">
        <f t="shared" ref="G22:G85" si="65">(F22*B22)/5252</f>
        <v>23.831124928855445</v>
      </c>
      <c r="H22" s="10">
        <f t="shared" ref="H22:H85" si="66">(E22*B22)/9549</f>
        <v>17.770124043145877</v>
      </c>
      <c r="I22" s="10">
        <f t="shared" si="5"/>
        <v>0.26095766066352455</v>
      </c>
      <c r="J22" s="43">
        <f t="shared" si="6"/>
        <v>260.95766066352456</v>
      </c>
      <c r="K22" s="43">
        <f t="shared" si="7"/>
        <v>111.43853316056868</v>
      </c>
      <c r="L22" s="43">
        <f t="shared" si="8"/>
        <v>17.88143328651584</v>
      </c>
      <c r="M22" s="43">
        <f t="shared" si="9"/>
        <v>30.848340350881813</v>
      </c>
      <c r="N22" s="36">
        <f t="shared" si="10"/>
        <v>7.6834194089416252</v>
      </c>
    </row>
    <row r="23" spans="1:14" x14ac:dyDescent="0.3">
      <c r="A23" s="10">
        <v>119.584</v>
      </c>
      <c r="B23" s="10">
        <f t="shared" si="0"/>
        <v>1800</v>
      </c>
      <c r="C23" s="10">
        <v>0.10929999999999999</v>
      </c>
      <c r="D23" s="10">
        <v>1.3149</v>
      </c>
      <c r="E23" s="43">
        <f t="shared" ref="E23:E86" si="67">A23*0.815776</f>
        <v>97.553757183999991</v>
      </c>
      <c r="F23" s="43">
        <f t="shared" ref="F23:F86" si="68">E23*0.7376</f>
        <v>71.955651298918397</v>
      </c>
      <c r="G23" s="10">
        <f t="shared" ref="G23:G86" si="69">(F23*B23)/5252</f>
        <v>24.661114306559998</v>
      </c>
      <c r="H23" s="10">
        <f t="shared" ref="H23:H86" si="70">(E23*B23)/9549</f>
        <v>18.389021146842598</v>
      </c>
      <c r="I23" s="10">
        <f t="shared" si="5"/>
        <v>0.26746937538023924</v>
      </c>
      <c r="J23" s="43">
        <f t="shared" si="6"/>
        <v>267.46937538023923</v>
      </c>
      <c r="K23" s="43">
        <f t="shared" si="7"/>
        <v>112.11638425954222</v>
      </c>
      <c r="L23" s="43">
        <f t="shared" si="8"/>
        <v>18.504207063676915</v>
      </c>
      <c r="M23" s="43">
        <f t="shared" si="9"/>
        <v>30.097317578411172</v>
      </c>
      <c r="N23" s="36">
        <f t="shared" si="10"/>
        <v>7.7301556153732127</v>
      </c>
    </row>
    <row r="24" spans="1:14" x14ac:dyDescent="0.3">
      <c r="A24" s="10">
        <v>119.934</v>
      </c>
      <c r="B24" s="10">
        <f t="shared" si="0"/>
        <v>1850</v>
      </c>
      <c r="C24" s="10">
        <v>0.11415</v>
      </c>
      <c r="D24" s="10">
        <v>1.3184899999999999</v>
      </c>
      <c r="E24" s="43">
        <f t="shared" ref="E24:E87" si="71">A24*0.815776</f>
        <v>97.839278783999987</v>
      </c>
      <c r="F24" s="43">
        <f t="shared" ref="F24:F87" si="72">E24*0.7376</f>
        <v>72.1662520310784</v>
      </c>
      <c r="G24" s="10">
        <f t="shared" ref="G24:G87" si="73">(F24*B24)/5252</f>
        <v>25.420328685737825</v>
      </c>
      <c r="H24" s="10">
        <f t="shared" ref="H24:H87" si="74">(E24*B24)/9549</f>
        <v>18.955143549104616</v>
      </c>
      <c r="I24" s="10">
        <f t="shared" si="5"/>
        <v>0.27099504610412961</v>
      </c>
      <c r="J24" s="43">
        <f t="shared" si="6"/>
        <v>270.99504610412959</v>
      </c>
      <c r="K24" s="43">
        <f t="shared" si="7"/>
        <v>112.44452794507573</v>
      </c>
      <c r="L24" s="43">
        <f t="shared" si="8"/>
        <v>19.073875567029592</v>
      </c>
      <c r="M24" s="43">
        <f t="shared" si="9"/>
        <v>29.705748680826733</v>
      </c>
      <c r="N24" s="36">
        <f t="shared" si="10"/>
        <v>7.7527803349459035</v>
      </c>
    </row>
    <row r="25" spans="1:14" x14ac:dyDescent="0.3">
      <c r="A25" s="10">
        <v>120.176</v>
      </c>
      <c r="B25" s="10">
        <f t="shared" si="0"/>
        <v>1900</v>
      </c>
      <c r="C25" s="10">
        <v>0.11745</v>
      </c>
      <c r="D25" s="10">
        <v>1.3189200000000001</v>
      </c>
      <c r="E25" s="43">
        <f t="shared" ref="E25:E88" si="75">A25*0.815776</f>
        <v>98.036696575999997</v>
      </c>
      <c r="F25" s="43">
        <f t="shared" ref="F25:F88" si="76">E25*0.7376</f>
        <v>72.311867394457607</v>
      </c>
      <c r="G25" s="10">
        <f t="shared" ref="G25:G88" si="77">(F25*B25)/5252</f>
        <v>26.160043421452674</v>
      </c>
      <c r="H25" s="10">
        <f t="shared" ref="H25:H88" si="78">(E25*B25)/9549</f>
        <v>19.506725677495027</v>
      </c>
      <c r="I25" s="10">
        <f t="shared" si="5"/>
        <v>0.27094501083273087</v>
      </c>
      <c r="J25" s="43">
        <f t="shared" si="6"/>
        <v>270.94501083273087</v>
      </c>
      <c r="K25" s="43">
        <f t="shared" si="7"/>
        <v>112.67141586478748</v>
      </c>
      <c r="L25" s="43">
        <f t="shared" si="8"/>
        <v>19.628912718537372</v>
      </c>
      <c r="M25" s="43">
        <f t="shared" si="9"/>
        <v>29.711234425675038</v>
      </c>
      <c r="N25" s="36">
        <f t="shared" si="10"/>
        <v>7.768423712479021</v>
      </c>
    </row>
    <row r="26" spans="1:14" x14ac:dyDescent="0.3">
      <c r="A26" s="10">
        <v>120.94799999999999</v>
      </c>
      <c r="B26" s="10">
        <f t="shared" si="0"/>
        <v>1950</v>
      </c>
      <c r="C26" s="10">
        <v>0.12055</v>
      </c>
      <c r="D26" s="10">
        <v>1.31484</v>
      </c>
      <c r="E26" s="43">
        <f t="shared" ref="E26:E89" si="79">A26*0.815776</f>
        <v>98.666475647999988</v>
      </c>
      <c r="F26" s="43">
        <f t="shared" ref="F26:F89" si="80">E26*0.7376</f>
        <v>72.776392437964788</v>
      </c>
      <c r="G26" s="10">
        <f t="shared" ref="G26:G89" si="81">(F26*B26)/5252</f>
        <v>27.020937786373064</v>
      </c>
      <c r="H26" s="10">
        <f t="shared" ref="H26:H89" si="82">(E26*B26)/9549</f>
        <v>20.148667662959472</v>
      </c>
      <c r="I26" s="10">
        <f t="shared" si="5"/>
        <v>0.26923616443248255</v>
      </c>
      <c r="J26" s="43">
        <f t="shared" si="6"/>
        <v>269.23616443248255</v>
      </c>
      <c r="K26" s="43">
        <f t="shared" si="7"/>
        <v>113.39520707973566</v>
      </c>
      <c r="L26" s="43">
        <f t="shared" si="8"/>
        <v>20.274875726956747</v>
      </c>
      <c r="M26" s="43">
        <f t="shared" si="9"/>
        <v>29.899812123259867</v>
      </c>
      <c r="N26" s="36">
        <f t="shared" si="10"/>
        <v>7.8183273796507819</v>
      </c>
    </row>
    <row r="27" spans="1:14" x14ac:dyDescent="0.3">
      <c r="A27" s="10">
        <v>122.157</v>
      </c>
      <c r="B27" s="10">
        <f t="shared" si="0"/>
        <v>2000</v>
      </c>
      <c r="C27" s="10">
        <v>0.12554999999999999</v>
      </c>
      <c r="D27" s="10">
        <v>1.31653</v>
      </c>
      <c r="E27" s="43">
        <f t="shared" ref="E27:E90" si="83">A27*0.815776</f>
        <v>99.652748831999986</v>
      </c>
      <c r="F27" s="43">
        <f t="shared" ref="F27:F90" si="84">E27*0.7376</f>
        <v>73.503867538483192</v>
      </c>
      <c r="G27" s="10">
        <f t="shared" ref="G27:G90" si="85">(F27*B27)/5252</f>
        <v>27.990810182209895</v>
      </c>
      <c r="H27" s="10">
        <f t="shared" ref="H27:H90" si="86">(E27*B27)/9549</f>
        <v>20.871871155513663</v>
      </c>
      <c r="I27" s="10">
        <f t="shared" si="5"/>
        <v>0.27068727848617069</v>
      </c>
      <c r="J27" s="43">
        <f t="shared" si="6"/>
        <v>270.68727848617067</v>
      </c>
      <c r="K27" s="43">
        <f t="shared" si="7"/>
        <v>114.52870912490717</v>
      </c>
      <c r="L27" s="43">
        <f t="shared" si="8"/>
        <v>21.002609251679722</v>
      </c>
      <c r="M27" s="43">
        <f t="shared" si="9"/>
        <v>29.739523698117221</v>
      </c>
      <c r="N27" s="36">
        <f t="shared" si="10"/>
        <v>7.896479625260449</v>
      </c>
    </row>
    <row r="28" spans="1:14" x14ac:dyDescent="0.3">
      <c r="A28" s="10">
        <v>122.845</v>
      </c>
      <c r="B28" s="10">
        <f t="shared" si="0"/>
        <v>2050</v>
      </c>
      <c r="C28" s="10">
        <v>0.12784999999999999</v>
      </c>
      <c r="D28" s="10">
        <v>1.32098</v>
      </c>
      <c r="E28" s="43">
        <f t="shared" ref="E28:E91" si="87">A28*0.815776</f>
        <v>100.21400272</v>
      </c>
      <c r="F28" s="43">
        <f t="shared" ref="F28:F91" si="88">E28*0.7376</f>
        <v>73.917848406272</v>
      </c>
      <c r="G28" s="10">
        <f t="shared" ref="G28:G91" si="89">(F28*B28)/5252</f>
        <v>28.852168551572277</v>
      </c>
      <c r="H28" s="10">
        <f t="shared" ref="H28:H91" si="90">(E28*B28)/9549</f>
        <v>21.514159134569063</v>
      </c>
      <c r="I28" s="10">
        <f t="shared" si="5"/>
        <v>0.26741691199799894</v>
      </c>
      <c r="J28" s="43">
        <f t="shared" si="6"/>
        <v>267.41691199799897</v>
      </c>
      <c r="K28" s="43">
        <f t="shared" si="7"/>
        <v>115.17374585532733</v>
      </c>
      <c r="L28" s="43">
        <f t="shared" si="8"/>
        <v>21.648920420939124</v>
      </c>
      <c r="M28" s="43">
        <f t="shared" si="9"/>
        <v>30.103222242647721</v>
      </c>
      <c r="N28" s="36">
        <f t="shared" si="10"/>
        <v>7.9409533597347659</v>
      </c>
    </row>
    <row r="29" spans="1:14" x14ac:dyDescent="0.3">
      <c r="A29" s="10">
        <v>123.79600000000001</v>
      </c>
      <c r="B29" s="10">
        <f t="shared" si="0"/>
        <v>2100</v>
      </c>
      <c r="C29" s="10">
        <v>0.13089999999999999</v>
      </c>
      <c r="D29" s="10">
        <v>1.32287</v>
      </c>
      <c r="E29" s="43">
        <f t="shared" ref="E29:E92" si="91">A29*0.815776</f>
        <v>100.989805696</v>
      </c>
      <c r="F29" s="43">
        <f t="shared" ref="F29:F92" si="92">E29*0.7376</f>
        <v>74.490080681369605</v>
      </c>
      <c r="G29" s="10">
        <f t="shared" ref="G29:G92" si="93">(F29*B29)/5252</f>
        <v>29.784685725604756</v>
      </c>
      <c r="H29" s="10">
        <f t="shared" ref="H29:H92" si="94">(E29*B29)/9549</f>
        <v>22.209508007288722</v>
      </c>
      <c r="I29" s="10">
        <f t="shared" si="5"/>
        <v>0.26522424531272165</v>
      </c>
      <c r="J29" s="43">
        <f t="shared" si="6"/>
        <v>265.22424531272168</v>
      </c>
      <c r="K29" s="43">
        <f t="shared" si="7"/>
        <v>116.06535912659126</v>
      </c>
      <c r="L29" s="43">
        <f t="shared" si="8"/>
        <v>22.348624848899288</v>
      </c>
      <c r="M29" s="43">
        <f t="shared" si="9"/>
        <v>30.35209214687961</v>
      </c>
      <c r="N29" s="36">
        <f t="shared" si="10"/>
        <v>8.0024279549165627</v>
      </c>
    </row>
    <row r="30" spans="1:14" x14ac:dyDescent="0.3">
      <c r="A30" s="10">
        <v>124.794</v>
      </c>
      <c r="B30" s="10">
        <f t="shared" si="0"/>
        <v>2150</v>
      </c>
      <c r="C30" s="10">
        <v>0.13435</v>
      </c>
      <c r="D30" s="10">
        <v>1.3216399999999999</v>
      </c>
      <c r="E30" s="43">
        <f t="shared" ref="E30:E93" si="95">A30*0.815776</f>
        <v>101.80395014399998</v>
      </c>
      <c r="F30" s="43">
        <f t="shared" ref="F30:F93" si="96">E30*0.7376</f>
        <v>75.090593626214385</v>
      </c>
      <c r="G30" s="10">
        <f t="shared" ref="G30:G93" si="97">(F30*B30)/5252</f>
        <v>30.739675608598809</v>
      </c>
      <c r="H30" s="10">
        <f t="shared" ref="H30:H93" si="98">(E30*B30)/9549</f>
        <v>22.921614075777565</v>
      </c>
      <c r="I30" s="10">
        <f t="shared" si="5"/>
        <v>0.26375760363179884</v>
      </c>
      <c r="J30" s="43">
        <f t="shared" si="6"/>
        <v>263.75760363179882</v>
      </c>
      <c r="K30" s="43">
        <f t="shared" si="7"/>
        <v>117.00103740705536</v>
      </c>
      <c r="L30" s="43">
        <f t="shared" si="8"/>
        <v>23.065191437049684</v>
      </c>
      <c r="M30" s="43">
        <f t="shared" si="9"/>
        <v>30.52086697207087</v>
      </c>
      <c r="N30" s="36">
        <f t="shared" si="10"/>
        <v>8.0669407267266902</v>
      </c>
    </row>
    <row r="31" spans="1:14" x14ac:dyDescent="0.3">
      <c r="A31" s="10">
        <v>125.137</v>
      </c>
      <c r="B31" s="10">
        <f t="shared" si="0"/>
        <v>2200</v>
      </c>
      <c r="C31" s="10">
        <v>0.13769999999999999</v>
      </c>
      <c r="D31" s="10">
        <v>1.3165199999999999</v>
      </c>
      <c r="E31" s="43">
        <f t="shared" ref="E31:E94" si="99">A31*0.815776</f>
        <v>102.08376131199999</v>
      </c>
      <c r="F31" s="43">
        <f t="shared" ref="F31:F94" si="100">E31*0.7376</f>
        <v>75.296982343731202</v>
      </c>
      <c r="G31" s="10">
        <f t="shared" ref="G31:G94" si="101">(F31*B31)/5252</f>
        <v>31.541005551448713</v>
      </c>
      <c r="H31" s="10">
        <f t="shared" ref="H31:H94" si="102">(E31*B31)/9549</f>
        <v>23.519140735825736</v>
      </c>
      <c r="I31" s="10">
        <f t="shared" si="5"/>
        <v>0.26346625795563722</v>
      </c>
      <c r="J31" s="43">
        <f t="shared" si="6"/>
        <v>263.46625795563722</v>
      </c>
      <c r="K31" s="43">
        <f t="shared" si="7"/>
        <v>117.32261821887823</v>
      </c>
      <c r="L31" s="43">
        <f t="shared" si="8"/>
        <v>23.666460909486887</v>
      </c>
      <c r="M31" s="43">
        <f t="shared" si="9"/>
        <v>30.554617489856383</v>
      </c>
      <c r="N31" s="36">
        <f t="shared" si="10"/>
        <v>8.0891129519079286</v>
      </c>
    </row>
    <row r="32" spans="1:14" x14ac:dyDescent="0.3">
      <c r="A32" s="10">
        <v>126.02800000000001</v>
      </c>
      <c r="B32" s="10">
        <f t="shared" si="0"/>
        <v>2250</v>
      </c>
      <c r="C32" s="10">
        <v>0.14105000000000001</v>
      </c>
      <c r="D32" s="10">
        <v>1.3046500000000001</v>
      </c>
      <c r="E32" s="43">
        <f t="shared" ref="E32:E95" si="103">A32*0.815776</f>
        <v>102.810617728</v>
      </c>
      <c r="F32" s="43">
        <f t="shared" ref="F32:F95" si="104">E32*0.7376</f>
        <v>75.833111636172802</v>
      </c>
      <c r="G32" s="10">
        <f t="shared" ref="G32:G95" si="105">(F32*B32)/5252</f>
        <v>32.487528785489111</v>
      </c>
      <c r="H32" s="10">
        <f t="shared" ref="H32:H95" si="106">(E32*B32)/9549</f>
        <v>24.22493348916117</v>
      </c>
      <c r="I32" s="10">
        <f t="shared" si="5"/>
        <v>0.26201310326981564</v>
      </c>
      <c r="J32" s="43">
        <f t="shared" si="6"/>
        <v>262.01310326981564</v>
      </c>
      <c r="K32" s="43">
        <f t="shared" si="7"/>
        <v>118.15797828690783</v>
      </c>
      <c r="L32" s="43">
        <f t="shared" si="8"/>
        <v>24.376674636877372</v>
      </c>
      <c r="M32" s="43">
        <f t="shared" si="9"/>
        <v>30.724076898659884</v>
      </c>
      <c r="N32" s="36">
        <f t="shared" si="10"/>
        <v>8.146709023734406</v>
      </c>
    </row>
    <row r="33" spans="1:14" x14ac:dyDescent="0.3">
      <c r="A33" s="10">
        <v>126.66</v>
      </c>
      <c r="B33" s="10">
        <f t="shared" si="0"/>
        <v>2300</v>
      </c>
      <c r="C33" s="10">
        <v>0.14495</v>
      </c>
      <c r="D33" s="10">
        <v>1.2964599999999999</v>
      </c>
      <c r="E33" s="43">
        <f t="shared" ref="E33:E96" si="107">A33*0.815776</f>
        <v>103.32618815999999</v>
      </c>
      <c r="F33" s="43">
        <f t="shared" ref="F33:F96" si="108">E33*0.7376</f>
        <v>76.213396386815987</v>
      </c>
      <c r="G33" s="10">
        <f t="shared" ref="G33:G96" si="109">(F33*B33)/5252</f>
        <v>33.376011365132669</v>
      </c>
      <c r="H33" s="10">
        <f t="shared" ref="H33:H96" si="110">(E33*B33)/9549</f>
        <v>24.8874471429469</v>
      </c>
      <c r="I33" s="10">
        <f t="shared" si="5"/>
        <v>0.26208995894737824</v>
      </c>
      <c r="J33" s="43">
        <f t="shared" si="6"/>
        <v>262.08995894737825</v>
      </c>
      <c r="K33" s="43">
        <f t="shared" si="7"/>
        <v>118.75051202764261</v>
      </c>
      <c r="L33" s="43">
        <f t="shared" si="8"/>
        <v>25.043338171291179</v>
      </c>
      <c r="M33" s="43">
        <f t="shared" si="9"/>
        <v>30.715067321349039</v>
      </c>
      <c r="N33" s="36">
        <f t="shared" si="10"/>
        <v>8.1875628030770908</v>
      </c>
    </row>
    <row r="34" spans="1:14" x14ac:dyDescent="0.3">
      <c r="A34" s="10">
        <v>126.822</v>
      </c>
      <c r="B34" s="10">
        <f t="shared" si="0"/>
        <v>2350</v>
      </c>
      <c r="C34" s="10">
        <v>0.14985000000000001</v>
      </c>
      <c r="D34" s="10">
        <v>1.2822899999999999</v>
      </c>
      <c r="E34" s="43">
        <f t="shared" ref="E34:E97" si="111">A34*0.815776</f>
        <v>103.458343872</v>
      </c>
      <c r="F34" s="43">
        <f t="shared" ref="F34:F97" si="112">E34*0.7376</f>
        <v>76.310874439987202</v>
      </c>
      <c r="G34" s="10">
        <f t="shared" ref="G34:G97" si="113">(F34*B34)/5252</f>
        <v>34.145193247138216</v>
      </c>
      <c r="H34" s="10">
        <f t="shared" ref="H34:H97" si="114">(E34*B34)/9549</f>
        <v>25.461002000125667</v>
      </c>
      <c r="I34" s="10">
        <f t="shared" ref="I34:I97" si="115">(C34*0.75*60)/H34</f>
        <v>0.26484621461349861</v>
      </c>
      <c r="J34" s="43">
        <f t="shared" si="6"/>
        <v>264.8462146134986</v>
      </c>
      <c r="K34" s="43">
        <f t="shared" si="7"/>
        <v>118.90239567637531</v>
      </c>
      <c r="L34" s="43">
        <f t="shared" si="8"/>
        <v>25.620485685281384</v>
      </c>
      <c r="M34" s="43">
        <f t="shared" si="9"/>
        <v>30.395415486931533</v>
      </c>
      <c r="N34" s="36">
        <f t="shared" si="10"/>
        <v>8.1980348161364542</v>
      </c>
    </row>
    <row r="35" spans="1:14" x14ac:dyDescent="0.3">
      <c r="A35" s="10">
        <v>126.69</v>
      </c>
      <c r="B35" s="10">
        <f t="shared" si="0"/>
        <v>2400</v>
      </c>
      <c r="C35" s="10">
        <v>0.1537</v>
      </c>
      <c r="D35" s="10">
        <v>1.2730399999999999</v>
      </c>
      <c r="E35" s="43">
        <f t="shared" si="111"/>
        <v>103.35066144</v>
      </c>
      <c r="F35" s="43">
        <f t="shared" si="112"/>
        <v>76.231447878143996</v>
      </c>
      <c r="G35" s="10">
        <f t="shared" si="113"/>
        <v>34.835391261908903</v>
      </c>
      <c r="H35" s="10">
        <f t="shared" si="114"/>
        <v>25.975661059377945</v>
      </c>
      <c r="I35" s="10">
        <f t="shared" si="115"/>
        <v>0.26626848818936788</v>
      </c>
      <c r="J35" s="43">
        <f t="shared" si="6"/>
        <v>266.26848818936787</v>
      </c>
      <c r="K35" s="43">
        <f t="shared" si="7"/>
        <v>118.77863862925979</v>
      </c>
      <c r="L35" s="43">
        <f t="shared" si="8"/>
        <v>26.138368487392167</v>
      </c>
      <c r="M35" s="43">
        <f t="shared" si="9"/>
        <v>30.233058324172248</v>
      </c>
      <c r="N35" s="36">
        <f t="shared" si="10"/>
        <v>8.1895020647547518</v>
      </c>
    </row>
    <row r="36" spans="1:14" x14ac:dyDescent="0.3">
      <c r="A36" s="10">
        <v>126.55200000000001</v>
      </c>
      <c r="B36" s="10">
        <f t="shared" si="0"/>
        <v>2450</v>
      </c>
      <c r="C36" s="10">
        <v>0.15565000000000001</v>
      </c>
      <c r="D36" s="10">
        <v>1.2698400000000001</v>
      </c>
      <c r="E36" s="43">
        <f t="shared" si="111"/>
        <v>103.238084352</v>
      </c>
      <c r="F36" s="43">
        <f t="shared" si="112"/>
        <v>76.148411018035205</v>
      </c>
      <c r="G36" s="10">
        <f t="shared" si="113"/>
        <v>35.522392801634858</v>
      </c>
      <c r="H36" s="10">
        <f t="shared" si="114"/>
        <v>26.487936607225887</v>
      </c>
      <c r="I36" s="10">
        <f t="shared" si="115"/>
        <v>0.2644316959777549</v>
      </c>
      <c r="J36" s="43">
        <f t="shared" si="6"/>
        <v>264.43169597775488</v>
      </c>
      <c r="K36" s="43">
        <f t="shared" si="7"/>
        <v>118.64925626182087</v>
      </c>
      <c r="L36" s="43">
        <f t="shared" si="8"/>
        <v>26.653852848160575</v>
      </c>
      <c r="M36" s="43">
        <f t="shared" si="9"/>
        <v>30.443062824040346</v>
      </c>
      <c r="N36" s="36">
        <f t="shared" si="10"/>
        <v>8.1805814610375194</v>
      </c>
    </row>
    <row r="37" spans="1:14" x14ac:dyDescent="0.3">
      <c r="A37" s="10">
        <v>126.438</v>
      </c>
      <c r="B37" s="10">
        <f t="shared" si="0"/>
        <v>2500</v>
      </c>
      <c r="C37" s="10">
        <v>0.15959999999999999</v>
      </c>
      <c r="D37" s="10">
        <v>1.2744599999999999</v>
      </c>
      <c r="E37" s="43">
        <f t="shared" si="111"/>
        <v>103.145085888</v>
      </c>
      <c r="F37" s="43">
        <f t="shared" si="112"/>
        <v>76.079815350988795</v>
      </c>
      <c r="G37" s="10">
        <f t="shared" si="113"/>
        <v>36.214687429069308</v>
      </c>
      <c r="H37" s="10">
        <f t="shared" si="114"/>
        <v>27.004159044926169</v>
      </c>
      <c r="I37" s="10">
        <f t="shared" si="115"/>
        <v>0.26595903201619719</v>
      </c>
      <c r="J37" s="43">
        <f t="shared" si="6"/>
        <v>265.95903201619717</v>
      </c>
      <c r="K37" s="43">
        <f t="shared" si="7"/>
        <v>118.54237517567566</v>
      </c>
      <c r="L37" s="43">
        <f t="shared" si="8"/>
        <v>27.173308821474421</v>
      </c>
      <c r="M37" s="43">
        <f t="shared" si="9"/>
        <v>30.268235947061456</v>
      </c>
      <c r="N37" s="36">
        <f t="shared" si="10"/>
        <v>8.1732122666624143</v>
      </c>
    </row>
    <row r="38" spans="1:14" x14ac:dyDescent="0.3">
      <c r="A38" s="10">
        <v>126.239</v>
      </c>
      <c r="B38" s="10">
        <f t="shared" si="0"/>
        <v>2550</v>
      </c>
      <c r="C38" s="10">
        <v>0.16259999999999999</v>
      </c>
      <c r="D38" s="10">
        <v>1.2787599999999999</v>
      </c>
      <c r="E38" s="43">
        <f t="shared" si="111"/>
        <v>102.982746464</v>
      </c>
      <c r="F38" s="43">
        <f t="shared" si="112"/>
        <v>75.960073791846398</v>
      </c>
      <c r="G38" s="10">
        <f t="shared" si="113"/>
        <v>36.880843139605545</v>
      </c>
      <c r="H38" s="10">
        <f t="shared" si="114"/>
        <v>27.500890510336159</v>
      </c>
      <c r="I38" s="10">
        <f t="shared" si="115"/>
        <v>0.26606411153303994</v>
      </c>
      <c r="J38" s="43">
        <f t="shared" si="6"/>
        <v>266.06411153303992</v>
      </c>
      <c r="K38" s="43">
        <f t="shared" si="7"/>
        <v>118.35580205161519</v>
      </c>
      <c r="L38" s="43">
        <f t="shared" si="8"/>
        <v>27.673151734133661</v>
      </c>
      <c r="M38" s="43">
        <f t="shared" si="9"/>
        <v>30.25628179213739</v>
      </c>
      <c r="N38" s="36">
        <f t="shared" si="10"/>
        <v>8.1603484975339438</v>
      </c>
    </row>
    <row r="39" spans="1:14" x14ac:dyDescent="0.3">
      <c r="A39" s="10">
        <v>126.161</v>
      </c>
      <c r="B39" s="10">
        <f t="shared" si="0"/>
        <v>2600</v>
      </c>
      <c r="C39" s="10">
        <v>0.16805</v>
      </c>
      <c r="D39" s="10">
        <v>1.27634</v>
      </c>
      <c r="E39" s="43">
        <f t="shared" si="111"/>
        <v>102.919115936</v>
      </c>
      <c r="F39" s="43">
        <f t="shared" si="112"/>
        <v>75.913139914393597</v>
      </c>
      <c r="G39" s="10">
        <f t="shared" si="113"/>
        <v>37.580762333858218</v>
      </c>
      <c r="H39" s="10">
        <f t="shared" si="114"/>
        <v>28.022798348895172</v>
      </c>
      <c r="I39" s="10">
        <f t="shared" si="115"/>
        <v>0.2698606294006376</v>
      </c>
      <c r="J39" s="43">
        <f t="shared" si="6"/>
        <v>269.86062940063761</v>
      </c>
      <c r="K39" s="43">
        <f t="shared" si="7"/>
        <v>118.28267288741057</v>
      </c>
      <c r="L39" s="43">
        <f t="shared" si="8"/>
        <v>28.198328720757022</v>
      </c>
      <c r="M39" s="43">
        <f t="shared" si="9"/>
        <v>29.83062313016049</v>
      </c>
      <c r="N39" s="36">
        <f t="shared" si="10"/>
        <v>8.155306417172028</v>
      </c>
    </row>
    <row r="40" spans="1:14" x14ac:dyDescent="0.3">
      <c r="A40" s="10">
        <v>125.84699999999999</v>
      </c>
      <c r="B40" s="10">
        <f t="shared" ref="B40:B71" si="116">B39+50</f>
        <v>2650</v>
      </c>
      <c r="C40" s="10">
        <v>0.17144999999999999</v>
      </c>
      <c r="D40" s="10">
        <v>1.28027</v>
      </c>
      <c r="E40" s="43">
        <f t="shared" si="111"/>
        <v>102.66296227199999</v>
      </c>
      <c r="F40" s="43">
        <f t="shared" si="112"/>
        <v>75.724200971827187</v>
      </c>
      <c r="G40" s="10">
        <f t="shared" si="113"/>
        <v>38.20813643856475</v>
      </c>
      <c r="H40" s="10">
        <f t="shared" si="114"/>
        <v>28.490611584542879</v>
      </c>
      <c r="I40" s="10">
        <f t="shared" si="115"/>
        <v>0.27079973264546497</v>
      </c>
      <c r="J40" s="43">
        <f t="shared" si="6"/>
        <v>270.79973264546499</v>
      </c>
      <c r="K40" s="43">
        <f t="shared" si="7"/>
        <v>117.98828112381763</v>
      </c>
      <c r="L40" s="43">
        <f t="shared" si="8"/>
        <v>28.669072264441517</v>
      </c>
      <c r="M40" s="43">
        <f t="shared" si="9"/>
        <v>29.727173858984756</v>
      </c>
      <c r="N40" s="36">
        <f t="shared" si="10"/>
        <v>8.1350088116125274</v>
      </c>
    </row>
    <row r="41" spans="1:14" x14ac:dyDescent="0.3">
      <c r="A41" s="10">
        <v>124.911</v>
      </c>
      <c r="B41" s="10">
        <f t="shared" si="116"/>
        <v>2700</v>
      </c>
      <c r="C41" s="10">
        <v>0.17465</v>
      </c>
      <c r="D41" s="10">
        <v>1.2837099999999999</v>
      </c>
      <c r="E41" s="43">
        <f t="shared" si="111"/>
        <v>101.89939593599999</v>
      </c>
      <c r="F41" s="43">
        <f t="shared" si="112"/>
        <v>75.160994442393601</v>
      </c>
      <c r="G41" s="10">
        <f t="shared" si="113"/>
        <v>38.63950590145901</v>
      </c>
      <c r="H41" s="10">
        <f t="shared" si="114"/>
        <v>28.812270292931196</v>
      </c>
      <c r="I41" s="10">
        <f t="shared" si="115"/>
        <v>0.27277440896173283</v>
      </c>
      <c r="J41" s="43">
        <f t="shared" si="6"/>
        <v>272.77440896173283</v>
      </c>
      <c r="K41" s="43">
        <f t="shared" si="7"/>
        <v>117.11073115336231</v>
      </c>
      <c r="L41" s="43">
        <f t="shared" si="8"/>
        <v>28.992745792049281</v>
      </c>
      <c r="M41" s="43">
        <f t="shared" si="9"/>
        <v>29.51197205030941</v>
      </c>
      <c r="N41" s="36">
        <f t="shared" si="10"/>
        <v>8.0745038472695629</v>
      </c>
    </row>
    <row r="42" spans="1:14" x14ac:dyDescent="0.3">
      <c r="A42" s="10">
        <v>123.92700000000001</v>
      </c>
      <c r="B42" s="10">
        <f t="shared" si="116"/>
        <v>2750</v>
      </c>
      <c r="C42" s="10">
        <v>0.1784</v>
      </c>
      <c r="D42" s="10">
        <v>1.2811999999999999</v>
      </c>
      <c r="E42" s="43">
        <f t="shared" si="111"/>
        <v>101.096672352</v>
      </c>
      <c r="F42" s="43">
        <f t="shared" si="112"/>
        <v>74.568905526835209</v>
      </c>
      <c r="G42" s="10">
        <f t="shared" si="113"/>
        <v>39.045028598400002</v>
      </c>
      <c r="H42" s="10">
        <f t="shared" si="114"/>
        <v>29.114655876845742</v>
      </c>
      <c r="I42" s="10">
        <f t="shared" si="115"/>
        <v>0.27573741671405072</v>
      </c>
      <c r="J42" s="43">
        <f t="shared" si="6"/>
        <v>275.73741671405071</v>
      </c>
      <c r="K42" s="43">
        <f t="shared" si="7"/>
        <v>116.18817862031952</v>
      </c>
      <c r="L42" s="43">
        <f t="shared" si="8"/>
        <v>29.297025471383183</v>
      </c>
      <c r="M42" s="43">
        <f t="shared" si="9"/>
        <v>29.194843519066449</v>
      </c>
      <c r="N42" s="36">
        <f t="shared" si="10"/>
        <v>8.0108960642423419</v>
      </c>
    </row>
    <row r="43" spans="1:14" x14ac:dyDescent="0.3">
      <c r="A43" s="10">
        <v>123.68899999999999</v>
      </c>
      <c r="B43" s="10">
        <f t="shared" si="116"/>
        <v>2800</v>
      </c>
      <c r="C43" s="10">
        <v>0.18004999999999999</v>
      </c>
      <c r="D43" s="10">
        <v>1.2744800000000001</v>
      </c>
      <c r="E43" s="43">
        <f t="shared" si="111"/>
        <v>100.90251766399999</v>
      </c>
      <c r="F43" s="43">
        <f t="shared" si="112"/>
        <v>74.425697028966397</v>
      </c>
      <c r="G43" s="10">
        <f t="shared" si="113"/>
        <v>39.678589428999601</v>
      </c>
      <c r="H43" s="10">
        <f t="shared" si="114"/>
        <v>29.587082360372808</v>
      </c>
      <c r="I43" s="10">
        <f t="shared" si="115"/>
        <v>0.27384416960462699</v>
      </c>
      <c r="J43" s="43">
        <f t="shared" si="6"/>
        <v>273.84416960462698</v>
      </c>
      <c r="K43" s="43">
        <f t="shared" si="7"/>
        <v>115.96504091415672</v>
      </c>
      <c r="L43" s="43">
        <f t="shared" si="8"/>
        <v>29.772411159601315</v>
      </c>
      <c r="M43" s="43">
        <f t="shared" si="9"/>
        <v>29.396684782228466</v>
      </c>
      <c r="N43" s="36">
        <f t="shared" si="10"/>
        <v>7.9955112549329117</v>
      </c>
    </row>
    <row r="44" spans="1:14" x14ac:dyDescent="0.3">
      <c r="A44" s="10">
        <v>123.389</v>
      </c>
      <c r="B44" s="10">
        <f t="shared" si="116"/>
        <v>2850</v>
      </c>
      <c r="C44" s="10">
        <v>0.18310000000000001</v>
      </c>
      <c r="D44" s="10">
        <v>1.2603599999999999</v>
      </c>
      <c r="E44" s="43">
        <f t="shared" si="111"/>
        <v>100.65778486399999</v>
      </c>
      <c r="F44" s="43">
        <f t="shared" si="112"/>
        <v>74.245182115686404</v>
      </c>
      <c r="G44" s="10">
        <f t="shared" si="113"/>
        <v>40.289179175496237</v>
      </c>
      <c r="H44" s="10">
        <f t="shared" si="114"/>
        <v>30.042380025384855</v>
      </c>
      <c r="I44" s="10">
        <f t="shared" si="115"/>
        <v>0.27426255819405404</v>
      </c>
      <c r="J44" s="43">
        <f t="shared" si="6"/>
        <v>274.26255819405407</v>
      </c>
      <c r="K44" s="43">
        <f t="shared" si="7"/>
        <v>115.68377489798515</v>
      </c>
      <c r="L44" s="43">
        <f t="shared" si="8"/>
        <v>30.230560737097349</v>
      </c>
      <c r="M44" s="43">
        <f t="shared" si="9"/>
        <v>29.351840026309699</v>
      </c>
      <c r="N44" s="36">
        <f t="shared" si="10"/>
        <v>7.9761186381563203</v>
      </c>
    </row>
    <row r="45" spans="1:14" x14ac:dyDescent="0.3">
      <c r="A45" s="10">
        <v>122.51900000000001</v>
      </c>
      <c r="B45" s="10">
        <f t="shared" si="116"/>
        <v>2900</v>
      </c>
      <c r="C45" s="10">
        <v>0.18790000000000001</v>
      </c>
      <c r="D45" s="10">
        <v>1.2531000000000001</v>
      </c>
      <c r="E45" s="43">
        <f t="shared" si="111"/>
        <v>99.948059743999991</v>
      </c>
      <c r="F45" s="43">
        <f t="shared" si="112"/>
        <v>73.721688867174393</v>
      </c>
      <c r="G45" s="10">
        <f t="shared" si="113"/>
        <v>40.70694929832554</v>
      </c>
      <c r="H45" s="10">
        <f t="shared" si="114"/>
        <v>30.353898131490201</v>
      </c>
      <c r="I45" s="10">
        <f t="shared" si="115"/>
        <v>0.27856389197102721</v>
      </c>
      <c r="J45" s="43">
        <f t="shared" si="6"/>
        <v>278.5638919710272</v>
      </c>
      <c r="K45" s="43">
        <f t="shared" si="7"/>
        <v>114.86810345108753</v>
      </c>
      <c r="L45" s="43">
        <f t="shared" si="8"/>
        <v>30.544030143295053</v>
      </c>
      <c r="M45" s="43">
        <f t="shared" si="9"/>
        <v>28.898615238171647</v>
      </c>
      <c r="N45" s="36">
        <f t="shared" si="10"/>
        <v>7.9198800495042025</v>
      </c>
    </row>
    <row r="46" spans="1:14" x14ac:dyDescent="0.3">
      <c r="A46" s="10">
        <v>121.837</v>
      </c>
      <c r="B46" s="10">
        <f t="shared" si="116"/>
        <v>2950</v>
      </c>
      <c r="C46" s="10">
        <v>0.19255</v>
      </c>
      <c r="D46" s="10">
        <v>1.23943</v>
      </c>
      <c r="E46" s="43">
        <f t="shared" si="111"/>
        <v>99.391700512</v>
      </c>
      <c r="F46" s="43">
        <f t="shared" si="112"/>
        <v>73.311318297651198</v>
      </c>
      <c r="G46" s="10">
        <f t="shared" si="113"/>
        <v>41.178291884628912</v>
      </c>
      <c r="H46" s="10">
        <f t="shared" si="114"/>
        <v>30.705363547010158</v>
      </c>
      <c r="I46" s="10">
        <f t="shared" si="115"/>
        <v>0.28219011270569061</v>
      </c>
      <c r="J46" s="43">
        <f t="shared" si="6"/>
        <v>282.19011270569064</v>
      </c>
      <c r="K46" s="43">
        <f t="shared" si="7"/>
        <v>114.22869204099081</v>
      </c>
      <c r="L46" s="43">
        <f t="shared" si="8"/>
        <v>30.897697082528477</v>
      </c>
      <c r="M46" s="43">
        <f t="shared" si="9"/>
        <v>28.527260066387122</v>
      </c>
      <c r="N46" s="36">
        <f t="shared" si="10"/>
        <v>7.8757941673654175</v>
      </c>
    </row>
    <row r="47" spans="1:14" x14ac:dyDescent="0.3">
      <c r="A47" s="10">
        <v>121.709</v>
      </c>
      <c r="B47" s="10">
        <f t="shared" si="116"/>
        <v>3000</v>
      </c>
      <c r="C47" s="10">
        <v>0.19900000000000001</v>
      </c>
      <c r="D47" s="10">
        <v>1.2273499999999999</v>
      </c>
      <c r="E47" s="43">
        <f t="shared" si="111"/>
        <v>99.287281183999994</v>
      </c>
      <c r="F47" s="43">
        <f t="shared" si="112"/>
        <v>73.2342986013184</v>
      </c>
      <c r="G47" s="10">
        <f t="shared" si="113"/>
        <v>41.832234539976241</v>
      </c>
      <c r="H47" s="10">
        <f t="shared" si="114"/>
        <v>31.192988119384228</v>
      </c>
      <c r="I47" s="10">
        <f t="shared" si="115"/>
        <v>0.28708374990323876</v>
      </c>
      <c r="J47" s="43">
        <f t="shared" si="6"/>
        <v>287.08374990323875</v>
      </c>
      <c r="K47" s="43">
        <f t="shared" si="7"/>
        <v>114.10868520742427</v>
      </c>
      <c r="L47" s="43">
        <f t="shared" si="8"/>
        <v>31.388376058015762</v>
      </c>
      <c r="M47" s="43">
        <f t="shared" si="9"/>
        <v>28.040983636418325</v>
      </c>
      <c r="N47" s="36">
        <f t="shared" si="10"/>
        <v>7.8675199842074059</v>
      </c>
    </row>
    <row r="48" spans="1:14" x14ac:dyDescent="0.3">
      <c r="A48" s="10">
        <v>121.123</v>
      </c>
      <c r="B48" s="10">
        <f t="shared" si="116"/>
        <v>3050</v>
      </c>
      <c r="C48" s="10">
        <v>0.20605000000000001</v>
      </c>
      <c r="D48" s="10">
        <v>1.2193000000000001</v>
      </c>
      <c r="E48" s="43">
        <f t="shared" si="111"/>
        <v>98.809236447999993</v>
      </c>
      <c r="F48" s="43">
        <f t="shared" si="112"/>
        <v>72.881692804044803</v>
      </c>
      <c r="G48" s="10">
        <f t="shared" si="113"/>
        <v>42.324669278815051</v>
      </c>
      <c r="H48" s="10">
        <f t="shared" si="114"/>
        <v>31.560181292952137</v>
      </c>
      <c r="I48" s="10">
        <f t="shared" si="115"/>
        <v>0.29379584083918531</v>
      </c>
      <c r="J48" s="43">
        <f t="shared" si="6"/>
        <v>293.7958408391853</v>
      </c>
      <c r="K48" s="43">
        <f t="shared" si="7"/>
        <v>113.55927892250244</v>
      </c>
      <c r="L48" s="43">
        <f t="shared" si="8"/>
        <v>31.75786927148329</v>
      </c>
      <c r="M48" s="43">
        <f t="shared" si="9"/>
        <v>27.400356350601673</v>
      </c>
      <c r="N48" s="36">
        <f t="shared" si="10"/>
        <v>7.8296397394371295</v>
      </c>
    </row>
    <row r="49" spans="1:14" x14ac:dyDescent="0.3">
      <c r="A49" s="10">
        <v>121.124</v>
      </c>
      <c r="B49" s="10">
        <f t="shared" si="116"/>
        <v>3100</v>
      </c>
      <c r="C49" s="10">
        <v>0.21004999999999999</v>
      </c>
      <c r="D49" s="10">
        <v>1.20692</v>
      </c>
      <c r="E49" s="43">
        <f t="shared" si="111"/>
        <v>98.810052223999989</v>
      </c>
      <c r="F49" s="43">
        <f t="shared" si="112"/>
        <v>72.882294520422391</v>
      </c>
      <c r="G49" s="10">
        <f t="shared" si="113"/>
        <v>43.01887148006653</v>
      </c>
      <c r="H49" s="10">
        <f t="shared" si="114"/>
        <v>32.077826148748557</v>
      </c>
      <c r="I49" s="10">
        <f t="shared" si="115"/>
        <v>0.29466616460133033</v>
      </c>
      <c r="J49" s="43">
        <f t="shared" si="6"/>
        <v>294.66616460133031</v>
      </c>
      <c r="K49" s="43">
        <f t="shared" si="7"/>
        <v>113.56021647588966</v>
      </c>
      <c r="L49" s="43">
        <f t="shared" si="8"/>
        <v>32.278756572695016</v>
      </c>
      <c r="M49" s="43">
        <f t="shared" si="9"/>
        <v>27.319426864668213</v>
      </c>
      <c r="N49" s="36">
        <f t="shared" si="10"/>
        <v>7.82970438149305</v>
      </c>
    </row>
    <row r="50" spans="1:14" x14ac:dyDescent="0.3">
      <c r="A50" s="10">
        <v>120.851</v>
      </c>
      <c r="B50" s="10">
        <f t="shared" si="116"/>
        <v>3150</v>
      </c>
      <c r="C50" s="10">
        <v>0.21604999999999999</v>
      </c>
      <c r="D50" s="10">
        <v>1.1927399999999999</v>
      </c>
      <c r="E50" s="43">
        <f t="shared" si="111"/>
        <v>98.587345375999988</v>
      </c>
      <c r="F50" s="43">
        <f t="shared" si="112"/>
        <v>72.718025949337587</v>
      </c>
      <c r="G50" s="10">
        <f t="shared" si="113"/>
        <v>43.614200636026922</v>
      </c>
      <c r="H50" s="10">
        <f t="shared" si="114"/>
        <v>32.521744468991514</v>
      </c>
      <c r="I50" s="10">
        <f t="shared" si="115"/>
        <v>0.29894614076652215</v>
      </c>
      <c r="J50" s="43">
        <f t="shared" si="6"/>
        <v>298.94614076652215</v>
      </c>
      <c r="K50" s="43">
        <f t="shared" si="7"/>
        <v>113.30426440117351</v>
      </c>
      <c r="L50" s="43">
        <f t="shared" si="8"/>
        <v>32.725455527008073</v>
      </c>
      <c r="M50" s="43">
        <f t="shared" si="9"/>
        <v>26.928297895658371</v>
      </c>
      <c r="N50" s="36">
        <f t="shared" si="10"/>
        <v>7.812057100226351</v>
      </c>
    </row>
    <row r="51" spans="1:14" x14ac:dyDescent="0.3">
      <c r="A51" s="10">
        <v>120.596</v>
      </c>
      <c r="B51" s="10">
        <f t="shared" si="116"/>
        <v>3200</v>
      </c>
      <c r="C51" s="10">
        <v>0.21795</v>
      </c>
      <c r="D51" s="10">
        <v>1.1848099999999999</v>
      </c>
      <c r="E51" s="43">
        <f t="shared" si="111"/>
        <v>98.379322496</v>
      </c>
      <c r="F51" s="43">
        <f t="shared" si="112"/>
        <v>72.564588273049608</v>
      </c>
      <c r="G51" s="10">
        <f t="shared" si="113"/>
        <v>44.213001232627335</v>
      </c>
      <c r="H51" s="10">
        <f t="shared" si="114"/>
        <v>32.968251333877895</v>
      </c>
      <c r="I51" s="10">
        <f t="shared" si="115"/>
        <v>0.29749075559617688</v>
      </c>
      <c r="J51" s="43">
        <f t="shared" si="6"/>
        <v>297.49075559617688</v>
      </c>
      <c r="K51" s="43">
        <f t="shared" si="7"/>
        <v>113.0651882874277</v>
      </c>
      <c r="L51" s="43">
        <f t="shared" si="8"/>
        <v>33.174759240198341</v>
      </c>
      <c r="M51" s="43">
        <f t="shared" si="9"/>
        <v>27.060036595711217</v>
      </c>
      <c r="N51" s="36">
        <f t="shared" si="10"/>
        <v>7.7955733759662502</v>
      </c>
    </row>
    <row r="52" spans="1:14" x14ac:dyDescent="0.3">
      <c r="A52" s="10">
        <v>120.84</v>
      </c>
      <c r="B52" s="10">
        <f t="shared" si="116"/>
        <v>3250</v>
      </c>
      <c r="C52" s="10">
        <v>0.22305</v>
      </c>
      <c r="D52" s="10">
        <v>1.17378</v>
      </c>
      <c r="E52" s="43">
        <f t="shared" si="111"/>
        <v>98.578371840000003</v>
      </c>
      <c r="F52" s="43">
        <f t="shared" si="112"/>
        <v>72.711407069184006</v>
      </c>
      <c r="G52" s="10">
        <f t="shared" si="113"/>
        <v>44.994682592316835</v>
      </c>
      <c r="H52" s="10">
        <f t="shared" si="114"/>
        <v>33.551126660383289</v>
      </c>
      <c r="I52" s="10">
        <f t="shared" si="115"/>
        <v>0.29916282995801291</v>
      </c>
      <c r="J52" s="43">
        <f t="shared" si="6"/>
        <v>299.16282995801294</v>
      </c>
      <c r="K52" s="43">
        <f t="shared" si="7"/>
        <v>113.29395131391392</v>
      </c>
      <c r="L52" s="43">
        <f t="shared" si="8"/>
        <v>33.761285605459285</v>
      </c>
      <c r="M52" s="43">
        <f t="shared" si="9"/>
        <v>26.908793229587214</v>
      </c>
      <c r="N52" s="36">
        <f t="shared" si="10"/>
        <v>7.8113460376112114</v>
      </c>
    </row>
    <row r="53" spans="1:14" x14ac:dyDescent="0.3">
      <c r="A53" s="10">
        <v>121.633</v>
      </c>
      <c r="B53" s="10">
        <f t="shared" si="116"/>
        <v>3300</v>
      </c>
      <c r="C53" s="10">
        <v>0.22550000000000001</v>
      </c>
      <c r="D53" s="10">
        <v>1.1611800000000001</v>
      </c>
      <c r="E53" s="43">
        <f t="shared" si="111"/>
        <v>99.225282207999996</v>
      </c>
      <c r="F53" s="43">
        <f t="shared" si="112"/>
        <v>73.188568156620804</v>
      </c>
      <c r="G53" s="10">
        <f t="shared" si="113"/>
        <v>45.986724089270503</v>
      </c>
      <c r="H53" s="10">
        <f t="shared" si="114"/>
        <v>34.290860957838518</v>
      </c>
      <c r="I53" s="10">
        <f t="shared" si="115"/>
        <v>0.29592432842315064</v>
      </c>
      <c r="J53" s="43">
        <f t="shared" si="6"/>
        <v>295.92432842315065</v>
      </c>
      <c r="K53" s="43">
        <f t="shared" si="7"/>
        <v>114.03743114999413</v>
      </c>
      <c r="L53" s="43">
        <f t="shared" si="8"/>
        <v>34.505653481427785</v>
      </c>
      <c r="M53" s="43">
        <f t="shared" si="9"/>
        <v>27.203274486466846</v>
      </c>
      <c r="N53" s="36">
        <f t="shared" si="10"/>
        <v>7.8626071879573356</v>
      </c>
    </row>
    <row r="54" spans="1:14" x14ac:dyDescent="0.3">
      <c r="A54" s="10">
        <v>122.181</v>
      </c>
      <c r="B54" s="10">
        <f t="shared" si="116"/>
        <v>3350</v>
      </c>
      <c r="C54" s="10">
        <v>0.22850000000000001</v>
      </c>
      <c r="D54" s="10">
        <v>1.1510400000000001</v>
      </c>
      <c r="E54" s="43">
        <f t="shared" si="111"/>
        <v>99.672327455999991</v>
      </c>
      <c r="F54" s="43">
        <f t="shared" si="112"/>
        <v>73.518308731545602</v>
      </c>
      <c r="G54" s="10">
        <f t="shared" si="113"/>
        <v>46.893818402642374</v>
      </c>
      <c r="H54" s="10">
        <f t="shared" si="114"/>
        <v>34.967252798994657</v>
      </c>
      <c r="I54" s="10">
        <f t="shared" si="115"/>
        <v>0.29406084770536028</v>
      </c>
      <c r="J54" s="43">
        <f t="shared" si="6"/>
        <v>294.06084770536029</v>
      </c>
      <c r="K54" s="43">
        <f t="shared" si="7"/>
        <v>114.55121040620089</v>
      </c>
      <c r="L54" s="43">
        <f t="shared" si="8"/>
        <v>35.186282133980285</v>
      </c>
      <c r="M54" s="43">
        <f t="shared" si="9"/>
        <v>27.375663221185732</v>
      </c>
      <c r="N54" s="36">
        <f t="shared" si="10"/>
        <v>7.8980310346025764</v>
      </c>
    </row>
    <row r="55" spans="1:14" x14ac:dyDescent="0.3">
      <c r="A55" s="10">
        <v>122.93300000000001</v>
      </c>
      <c r="B55" s="10">
        <f t="shared" si="116"/>
        <v>3400</v>
      </c>
      <c r="C55" s="10">
        <v>0.23419999999999999</v>
      </c>
      <c r="D55" s="10">
        <v>1.14117</v>
      </c>
      <c r="E55" s="43">
        <f t="shared" si="111"/>
        <v>100.285791008</v>
      </c>
      <c r="F55" s="43">
        <f t="shared" si="112"/>
        <v>73.970799447500809</v>
      </c>
      <c r="G55" s="10">
        <f t="shared" si="113"/>
        <v>47.886656154132282</v>
      </c>
      <c r="H55" s="10">
        <f t="shared" si="114"/>
        <v>35.707580838538064</v>
      </c>
      <c r="I55" s="10">
        <f t="shared" si="115"/>
        <v>0.29514740994790634</v>
      </c>
      <c r="J55" s="43">
        <f t="shared" si="6"/>
        <v>295.14740994790634</v>
      </c>
      <c r="K55" s="43">
        <f t="shared" si="7"/>
        <v>115.25625055340434</v>
      </c>
      <c r="L55" s="43">
        <f t="shared" si="8"/>
        <v>35.931247471143394</v>
      </c>
      <c r="M55" s="43">
        <f t="shared" si="9"/>
        <v>27.274881845445215</v>
      </c>
      <c r="N55" s="36">
        <f t="shared" si="10"/>
        <v>7.9466418606559008</v>
      </c>
    </row>
    <row r="56" spans="1:14" x14ac:dyDescent="0.3">
      <c r="A56" s="10">
        <v>123.47499999999999</v>
      </c>
      <c r="B56" s="10">
        <f t="shared" si="116"/>
        <v>3450</v>
      </c>
      <c r="C56" s="10">
        <v>0.23605000000000001</v>
      </c>
      <c r="D56" s="10">
        <v>1.12669</v>
      </c>
      <c r="E56" s="43">
        <f t="shared" si="111"/>
        <v>100.72794159999999</v>
      </c>
      <c r="F56" s="43">
        <f t="shared" si="112"/>
        <v>74.296929724159995</v>
      </c>
      <c r="G56" s="10">
        <f t="shared" si="113"/>
        <v>48.805104255207915</v>
      </c>
      <c r="H56" s="10">
        <f t="shared" si="114"/>
        <v>36.392438843857995</v>
      </c>
      <c r="I56" s="10">
        <f t="shared" si="115"/>
        <v>0.29188068558897184</v>
      </c>
      <c r="J56" s="43">
        <f t="shared" si="6"/>
        <v>291.88068558897186</v>
      </c>
      <c r="K56" s="43">
        <f t="shared" si="7"/>
        <v>115.76440448928764</v>
      </c>
      <c r="L56" s="43">
        <f t="shared" si="8"/>
        <v>36.620395318571518</v>
      </c>
      <c r="M56" s="43">
        <f t="shared" si="9"/>
        <v>27.580141923657614</v>
      </c>
      <c r="N56" s="36">
        <f t="shared" si="10"/>
        <v>7.981677854965608</v>
      </c>
    </row>
    <row r="57" spans="1:14" x14ac:dyDescent="0.3">
      <c r="A57" s="10">
        <v>123.428</v>
      </c>
      <c r="B57" s="10">
        <f t="shared" si="116"/>
        <v>3500</v>
      </c>
      <c r="C57" s="10">
        <v>0.24195</v>
      </c>
      <c r="D57" s="10">
        <v>1.11975</v>
      </c>
      <c r="E57" s="43">
        <f t="shared" si="111"/>
        <v>100.689600128</v>
      </c>
      <c r="F57" s="43">
        <f t="shared" si="112"/>
        <v>74.268649054412805</v>
      </c>
      <c r="G57" s="10">
        <f t="shared" si="113"/>
        <v>49.493578006558423</v>
      </c>
      <c r="H57" s="10">
        <f t="shared" si="114"/>
        <v>36.905812173840189</v>
      </c>
      <c r="I57" s="10">
        <f t="shared" si="115"/>
        <v>0.29501450743624397</v>
      </c>
      <c r="J57" s="43">
        <f t="shared" si="6"/>
        <v>295.01450743624395</v>
      </c>
      <c r="K57" s="43">
        <f t="shared" si="7"/>
        <v>115.72033948008745</v>
      </c>
      <c r="L57" s="43">
        <f t="shared" si="8"/>
        <v>37.136984337807647</v>
      </c>
      <c r="M57" s="43">
        <f t="shared" si="9"/>
        <v>27.287169038824473</v>
      </c>
      <c r="N57" s="36">
        <f t="shared" si="10"/>
        <v>7.9786396783372773</v>
      </c>
    </row>
    <row r="58" spans="1:14" x14ac:dyDescent="0.3">
      <c r="A58" s="10">
        <v>124.205</v>
      </c>
      <c r="B58" s="10">
        <f t="shared" si="116"/>
        <v>3550</v>
      </c>
      <c r="C58" s="10">
        <v>0.24545</v>
      </c>
      <c r="D58" s="10">
        <v>1.10622</v>
      </c>
      <c r="E58" s="43">
        <f t="shared" si="111"/>
        <v>101.32345807999999</v>
      </c>
      <c r="F58" s="43">
        <f t="shared" si="112"/>
        <v>74.736182679807996</v>
      </c>
      <c r="G58" s="10">
        <f t="shared" si="113"/>
        <v>50.516650516625738</v>
      </c>
      <c r="H58" s="10">
        <f t="shared" si="114"/>
        <v>37.668685326631056</v>
      </c>
      <c r="I58" s="10">
        <f t="shared" si="115"/>
        <v>0.29322101114559512</v>
      </c>
      <c r="J58" s="43">
        <f t="shared" si="6"/>
        <v>293.22101114559513</v>
      </c>
      <c r="K58" s="43">
        <f t="shared" si="7"/>
        <v>116.44881846197184</v>
      </c>
      <c r="L58" s="43">
        <f t="shared" si="8"/>
        <v>37.904636007237912</v>
      </c>
      <c r="M58" s="43">
        <f t="shared" si="9"/>
        <v>27.454071936615581</v>
      </c>
      <c r="N58" s="36">
        <f t="shared" si="10"/>
        <v>8.0288665557886496</v>
      </c>
    </row>
    <row r="59" spans="1:14" x14ac:dyDescent="0.3">
      <c r="A59" s="10">
        <v>124.066</v>
      </c>
      <c r="B59" s="10">
        <f t="shared" si="116"/>
        <v>3600</v>
      </c>
      <c r="C59" s="10">
        <v>0.25505</v>
      </c>
      <c r="D59" s="10">
        <v>1.09697</v>
      </c>
      <c r="E59" s="43">
        <f t="shared" si="111"/>
        <v>101.21006521599999</v>
      </c>
      <c r="F59" s="43">
        <f t="shared" si="112"/>
        <v>74.652544103321603</v>
      </c>
      <c r="G59" s="10">
        <f t="shared" si="113"/>
        <v>51.170822309969118</v>
      </c>
      <c r="H59" s="10">
        <f t="shared" si="114"/>
        <v>38.156480760037695</v>
      </c>
      <c r="I59" s="10">
        <f t="shared" si="115"/>
        <v>0.3007942496630987</v>
      </c>
      <c r="J59" s="43">
        <f t="shared" si="6"/>
        <v>300.7942496630987</v>
      </c>
      <c r="K59" s="43">
        <f t="shared" si="7"/>
        <v>116.31849854114569</v>
      </c>
      <c r="L59" s="43">
        <f t="shared" si="8"/>
        <v>38.395486914004216</v>
      </c>
      <c r="M59" s="43">
        <f t="shared" si="9"/>
        <v>26.762847834806575</v>
      </c>
      <c r="N59" s="36">
        <f t="shared" si="10"/>
        <v>8.0198813100154958</v>
      </c>
    </row>
    <row r="60" spans="1:14" x14ac:dyDescent="0.3">
      <c r="A60" s="10">
        <v>123.967</v>
      </c>
      <c r="B60" s="10">
        <f t="shared" si="116"/>
        <v>3650</v>
      </c>
      <c r="C60" s="10">
        <v>0.25755</v>
      </c>
      <c r="D60" s="10">
        <v>1.0940099999999999</v>
      </c>
      <c r="E60" s="43">
        <f t="shared" si="111"/>
        <v>101.129303392</v>
      </c>
      <c r="F60" s="43">
        <f t="shared" si="112"/>
        <v>74.592974181939198</v>
      </c>
      <c r="G60" s="10">
        <f t="shared" si="113"/>
        <v>51.840128667950893</v>
      </c>
      <c r="H60" s="10">
        <f t="shared" si="114"/>
        <v>38.65556156464551</v>
      </c>
      <c r="I60" s="10">
        <f t="shared" si="115"/>
        <v>0.29982102266495125</v>
      </c>
      <c r="J60" s="43">
        <f t="shared" si="6"/>
        <v>299.82102266495127</v>
      </c>
      <c r="K60" s="43">
        <f t="shared" si="7"/>
        <v>116.22568075580907</v>
      </c>
      <c r="L60" s="43">
        <f t="shared" si="8"/>
        <v>38.897693881750037</v>
      </c>
      <c r="M60" s="43">
        <f t="shared" si="9"/>
        <v>26.849720749282795</v>
      </c>
      <c r="N60" s="36">
        <f t="shared" si="10"/>
        <v>8.0134817464792203</v>
      </c>
    </row>
    <row r="61" spans="1:14" x14ac:dyDescent="0.3">
      <c r="A61" s="10">
        <v>123.815</v>
      </c>
      <c r="B61" s="10">
        <f t="shared" si="116"/>
        <v>3700</v>
      </c>
      <c r="C61" s="10">
        <v>0.26445000000000002</v>
      </c>
      <c r="D61" s="10">
        <v>1.09659</v>
      </c>
      <c r="E61" s="43">
        <f t="shared" si="111"/>
        <v>101.00530543999999</v>
      </c>
      <c r="F61" s="43">
        <f t="shared" si="112"/>
        <v>74.50151329254399</v>
      </c>
      <c r="G61" s="10">
        <f t="shared" si="113"/>
        <v>52.485833812340594</v>
      </c>
      <c r="H61" s="10">
        <f t="shared" si="114"/>
        <v>39.137043682898728</v>
      </c>
      <c r="I61" s="10">
        <f t="shared" si="115"/>
        <v>0.30406614501646473</v>
      </c>
      <c r="J61" s="43">
        <f t="shared" si="6"/>
        <v>304.0661450164647</v>
      </c>
      <c r="K61" s="43">
        <f t="shared" si="7"/>
        <v>116.08317264094876</v>
      </c>
      <c r="L61" s="43">
        <f t="shared" si="8"/>
        <v>39.382191927756416</v>
      </c>
      <c r="M61" s="43">
        <f t="shared" si="9"/>
        <v>26.474866950026371</v>
      </c>
      <c r="N61" s="36">
        <f t="shared" si="10"/>
        <v>8.0036561539790778</v>
      </c>
    </row>
    <row r="62" spans="1:14" x14ac:dyDescent="0.3">
      <c r="A62" s="10">
        <v>123.767</v>
      </c>
      <c r="B62" s="10">
        <f t="shared" si="116"/>
        <v>3750</v>
      </c>
      <c r="C62" s="10">
        <v>0.2651</v>
      </c>
      <c r="D62" s="10">
        <v>1.0980799999999999</v>
      </c>
      <c r="E62" s="43">
        <f t="shared" si="111"/>
        <v>100.96614819199999</v>
      </c>
      <c r="F62" s="43">
        <f t="shared" si="112"/>
        <v>74.472630906419198</v>
      </c>
      <c r="G62" s="10">
        <f t="shared" si="113"/>
        <v>53.17447941718811</v>
      </c>
      <c r="H62" s="10">
        <f t="shared" si="114"/>
        <v>39.650545158655348</v>
      </c>
      <c r="I62" s="10">
        <f t="shared" si="115"/>
        <v>0.3008659768047578</v>
      </c>
      <c r="J62" s="43">
        <f t="shared" si="6"/>
        <v>300.86597680475779</v>
      </c>
      <c r="K62" s="43">
        <f t="shared" si="7"/>
        <v>116.03817007836133</v>
      </c>
      <c r="L62" s="43">
        <f t="shared" si="8"/>
        <v>39.898909895451816</v>
      </c>
      <c r="M62" s="43">
        <f t="shared" si="9"/>
        <v>26.756467510257302</v>
      </c>
      <c r="N62" s="36">
        <f t="shared" si="10"/>
        <v>8.0005533352948248</v>
      </c>
    </row>
    <row r="63" spans="1:14" x14ac:dyDescent="0.3">
      <c r="A63" s="10">
        <v>123.509</v>
      </c>
      <c r="B63" s="10">
        <f t="shared" si="116"/>
        <v>3800</v>
      </c>
      <c r="C63" s="10">
        <v>0.26929999999999998</v>
      </c>
      <c r="D63" s="10">
        <v>1.09907</v>
      </c>
      <c r="E63" s="43">
        <f t="shared" si="111"/>
        <v>100.75567798399999</v>
      </c>
      <c r="F63" s="43">
        <f t="shared" si="112"/>
        <v>74.317388080998398</v>
      </c>
      <c r="G63" s="10">
        <f t="shared" si="113"/>
        <v>53.771149030425342</v>
      </c>
      <c r="H63" s="10">
        <f t="shared" si="114"/>
        <v>40.09546301593884</v>
      </c>
      <c r="I63" s="10">
        <f t="shared" si="115"/>
        <v>0.30224117863865607</v>
      </c>
      <c r="J63" s="43">
        <f t="shared" si="6"/>
        <v>302.24117863865609</v>
      </c>
      <c r="K63" s="43">
        <f t="shared" si="7"/>
        <v>115.79628130445377</v>
      </c>
      <c r="L63" s="43">
        <f t="shared" si="8"/>
        <v>40.346614647747167</v>
      </c>
      <c r="M63" s="43">
        <f t="shared" si="9"/>
        <v>26.634725187273784</v>
      </c>
      <c r="N63" s="36">
        <f t="shared" si="10"/>
        <v>7.9838756848669563</v>
      </c>
    </row>
    <row r="64" spans="1:14" x14ac:dyDescent="0.3">
      <c r="A64" s="10">
        <v>122.672</v>
      </c>
      <c r="B64" s="10">
        <f t="shared" si="116"/>
        <v>3850</v>
      </c>
      <c r="C64" s="10">
        <v>0.27374999999999999</v>
      </c>
      <c r="D64" s="10">
        <v>1.1053299999999999</v>
      </c>
      <c r="E64" s="43">
        <f t="shared" si="111"/>
        <v>100.072873472</v>
      </c>
      <c r="F64" s="43">
        <f t="shared" si="112"/>
        <v>73.813751472947203</v>
      </c>
      <c r="G64" s="10">
        <f t="shared" si="113"/>
        <v>54.109471281577825</v>
      </c>
      <c r="H64" s="10">
        <f t="shared" si="114"/>
        <v>40.347739330526757</v>
      </c>
      <c r="I64" s="10">
        <f t="shared" si="115"/>
        <v>0.30531450347404571</v>
      </c>
      <c r="J64" s="43">
        <f t="shared" si="6"/>
        <v>305.31450347404569</v>
      </c>
      <c r="K64" s="43">
        <f t="shared" si="7"/>
        <v>115.01154911933506</v>
      </c>
      <c r="L64" s="43">
        <f t="shared" si="8"/>
        <v>40.600471181225444</v>
      </c>
      <c r="M64" s="43">
        <f t="shared" si="9"/>
        <v>26.366617509877511</v>
      </c>
      <c r="N64" s="36">
        <f t="shared" si="10"/>
        <v>7.9297702840602655</v>
      </c>
    </row>
    <row r="65" spans="1:14" x14ac:dyDescent="0.3">
      <c r="A65" s="10">
        <v>122.157</v>
      </c>
      <c r="B65" s="10">
        <f t="shared" si="116"/>
        <v>3900</v>
      </c>
      <c r="C65" s="10">
        <v>0.27589999999999998</v>
      </c>
      <c r="D65" s="10">
        <v>1.11704</v>
      </c>
      <c r="E65" s="43">
        <f t="shared" si="111"/>
        <v>99.652748831999986</v>
      </c>
      <c r="F65" s="43">
        <f t="shared" si="112"/>
        <v>73.503867538483192</v>
      </c>
      <c r="G65" s="10">
        <f t="shared" si="113"/>
        <v>54.582079855309303</v>
      </c>
      <c r="H65" s="10">
        <f t="shared" si="114"/>
        <v>40.700148753251639</v>
      </c>
      <c r="I65" s="10">
        <f t="shared" si="115"/>
        <v>0.30504802513794477</v>
      </c>
      <c r="J65" s="43">
        <f t="shared" si="6"/>
        <v>305.04802513794476</v>
      </c>
      <c r="K65" s="43">
        <f t="shared" si="7"/>
        <v>114.52870912490717</v>
      </c>
      <c r="L65" s="43">
        <f t="shared" si="8"/>
        <v>40.955088040775451</v>
      </c>
      <c r="M65" s="43">
        <f t="shared" si="9"/>
        <v>26.389650382683229</v>
      </c>
      <c r="N65" s="36">
        <f t="shared" si="10"/>
        <v>7.896479625260449</v>
      </c>
    </row>
    <row r="66" spans="1:14" x14ac:dyDescent="0.3">
      <c r="A66" s="10">
        <v>121.184</v>
      </c>
      <c r="B66" s="10">
        <f t="shared" si="116"/>
        <v>3950</v>
      </c>
      <c r="C66" s="10">
        <v>0.28284999999999999</v>
      </c>
      <c r="D66" s="10">
        <v>1.12259</v>
      </c>
      <c r="E66" s="43">
        <f t="shared" si="111"/>
        <v>98.858998783999994</v>
      </c>
      <c r="F66" s="43">
        <f t="shared" si="112"/>
        <v>72.918397503078396</v>
      </c>
      <c r="G66" s="10">
        <f t="shared" si="113"/>
        <v>54.841521351325142</v>
      </c>
      <c r="H66" s="10">
        <f t="shared" si="114"/>
        <v>40.893606157377732</v>
      </c>
      <c r="I66" s="10">
        <f t="shared" si="115"/>
        <v>0.31125281421784462</v>
      </c>
      <c r="J66" s="43">
        <f t="shared" si="6"/>
        <v>311.25281421784462</v>
      </c>
      <c r="K66" s="43">
        <f t="shared" si="7"/>
        <v>113.61646967912399</v>
      </c>
      <c r="L66" s="43">
        <f t="shared" si="8"/>
        <v>41.149757231449875</v>
      </c>
      <c r="M66" s="43">
        <f t="shared" si="9"/>
        <v>25.863575735203113</v>
      </c>
      <c r="N66" s="36">
        <f t="shared" si="10"/>
        <v>7.8335829048483694</v>
      </c>
    </row>
    <row r="67" spans="1:14" x14ac:dyDescent="0.3">
      <c r="A67" s="10">
        <v>120.004</v>
      </c>
      <c r="B67" s="10">
        <f t="shared" si="116"/>
        <v>4000</v>
      </c>
      <c r="C67" s="10">
        <v>0.28455000000000003</v>
      </c>
      <c r="D67" s="10">
        <v>1.1246100000000001</v>
      </c>
      <c r="E67" s="43">
        <f t="shared" si="111"/>
        <v>97.896383103999995</v>
      </c>
      <c r="F67" s="43">
        <f t="shared" si="112"/>
        <v>72.208372177510398</v>
      </c>
      <c r="G67" s="10">
        <f t="shared" si="113"/>
        <v>54.994952153473264</v>
      </c>
      <c r="H67" s="10">
        <f t="shared" si="114"/>
        <v>41.008014704785836</v>
      </c>
      <c r="I67" s="10">
        <f t="shared" si="115"/>
        <v>0.31224993680334451</v>
      </c>
      <c r="J67" s="43">
        <f t="shared" si="6"/>
        <v>312.2499368033445</v>
      </c>
      <c r="K67" s="43">
        <f t="shared" si="7"/>
        <v>112.51015668218243</v>
      </c>
      <c r="L67" s="43">
        <f t="shared" si="8"/>
        <v>41.264882415884038</v>
      </c>
      <c r="M67" s="43">
        <f t="shared" si="9"/>
        <v>25.780984347767216</v>
      </c>
      <c r="N67" s="36">
        <f t="shared" si="10"/>
        <v>7.7573052788604411</v>
      </c>
    </row>
    <row r="68" spans="1:14" x14ac:dyDescent="0.3">
      <c r="A68" s="10">
        <v>118.73399999999999</v>
      </c>
      <c r="B68" s="10">
        <f t="shared" si="116"/>
        <v>4050</v>
      </c>
      <c r="C68" s="10">
        <v>0.28710000000000002</v>
      </c>
      <c r="D68" s="10">
        <v>1.1222000000000001</v>
      </c>
      <c r="E68" s="43">
        <f t="shared" si="111"/>
        <v>96.860347583999996</v>
      </c>
      <c r="F68" s="43">
        <f t="shared" si="112"/>
        <v>71.444192377958402</v>
      </c>
      <c r="G68" s="10">
        <f t="shared" si="113"/>
        <v>55.093103414076836</v>
      </c>
      <c r="H68" s="10">
        <f t="shared" si="114"/>
        <v>41.081203028086712</v>
      </c>
      <c r="I68" s="10">
        <f t="shared" si="115"/>
        <v>0.31448689540973518</v>
      </c>
      <c r="J68" s="43">
        <f t="shared" si="6"/>
        <v>314.48689540973515</v>
      </c>
      <c r="K68" s="43">
        <f t="shared" si="7"/>
        <v>111.31946388038941</v>
      </c>
      <c r="L68" s="43">
        <f t="shared" si="8"/>
        <v>41.338529179253783</v>
      </c>
      <c r="M68" s="43">
        <f t="shared" si="9"/>
        <v>25.597603114209548</v>
      </c>
      <c r="N68" s="36">
        <f t="shared" si="10"/>
        <v>7.675209867839536</v>
      </c>
    </row>
    <row r="69" spans="1:14" x14ac:dyDescent="0.3">
      <c r="A69" s="10">
        <v>117.44199999999999</v>
      </c>
      <c r="B69" s="10">
        <f t="shared" si="116"/>
        <v>4100</v>
      </c>
      <c r="C69" s="10">
        <v>0.28894999999999998</v>
      </c>
      <c r="D69" s="10">
        <v>1.1239399999999999</v>
      </c>
      <c r="E69" s="43">
        <f t="shared" si="111"/>
        <v>95.806364991999985</v>
      </c>
      <c r="F69" s="43">
        <f t="shared" si="112"/>
        <v>70.666774818099185</v>
      </c>
      <c r="G69" s="10">
        <f t="shared" si="113"/>
        <v>55.166370288310489</v>
      </c>
      <c r="H69" s="10">
        <f t="shared" si="114"/>
        <v>41.13583584325059</v>
      </c>
      <c r="I69" s="10">
        <f t="shared" si="115"/>
        <v>0.31609300585376193</v>
      </c>
      <c r="J69" s="43">
        <f t="shared" si="6"/>
        <v>316.09300585376195</v>
      </c>
      <c r="K69" s="43">
        <f t="shared" si="7"/>
        <v>110.10814490407709</v>
      </c>
      <c r="L69" s="43">
        <f t="shared" si="8"/>
        <v>41.393504205721548</v>
      </c>
      <c r="M69" s="43">
        <f t="shared" si="9"/>
        <v>25.467538301188014</v>
      </c>
      <c r="N69" s="36">
        <f t="shared" si="10"/>
        <v>7.5916923315883453</v>
      </c>
    </row>
    <row r="70" spans="1:14" x14ac:dyDescent="0.3">
      <c r="A70" s="10">
        <v>116.5</v>
      </c>
      <c r="B70" s="10">
        <f t="shared" si="116"/>
        <v>4150</v>
      </c>
      <c r="C70" s="10">
        <v>0.29304999999999998</v>
      </c>
      <c r="D70" s="10">
        <v>1.12233</v>
      </c>
      <c r="E70" s="43">
        <f t="shared" si="111"/>
        <v>95.037903999999997</v>
      </c>
      <c r="F70" s="43">
        <f t="shared" si="112"/>
        <v>70.0999579904</v>
      </c>
      <c r="G70" s="10">
        <f t="shared" si="113"/>
        <v>55.391246317623761</v>
      </c>
      <c r="H70" s="10">
        <f t="shared" si="114"/>
        <v>41.303518860613678</v>
      </c>
      <c r="I70" s="10">
        <f t="shared" si="115"/>
        <v>0.31927667094183426</v>
      </c>
      <c r="J70" s="43">
        <f t="shared" si="6"/>
        <v>319.27667094183425</v>
      </c>
      <c r="K70" s="43">
        <f t="shared" si="7"/>
        <v>109.22496961329833</v>
      </c>
      <c r="L70" s="43">
        <f t="shared" si="8"/>
        <v>41.562237562955275</v>
      </c>
      <c r="M70" s="43">
        <f t="shared" si="9"/>
        <v>25.213588921393189</v>
      </c>
      <c r="N70" s="36">
        <f t="shared" si="10"/>
        <v>7.5307995149098472</v>
      </c>
    </row>
    <row r="71" spans="1:14" x14ac:dyDescent="0.3">
      <c r="A71" s="10">
        <v>115.931</v>
      </c>
      <c r="B71" s="10">
        <f t="shared" si="116"/>
        <v>4200</v>
      </c>
      <c r="C71" s="10">
        <v>0.2949</v>
      </c>
      <c r="D71" s="10">
        <v>1.1217900000000001</v>
      </c>
      <c r="E71" s="43">
        <f t="shared" si="111"/>
        <v>94.573727455999986</v>
      </c>
      <c r="F71" s="43">
        <f t="shared" si="112"/>
        <v>69.757581371545598</v>
      </c>
      <c r="G71" s="10">
        <f t="shared" si="113"/>
        <v>55.784813739621377</v>
      </c>
      <c r="H71" s="10">
        <f t="shared" si="114"/>
        <v>41.596989770153932</v>
      </c>
      <c r="I71" s="10">
        <f t="shared" si="115"/>
        <v>0.31902548894347293</v>
      </c>
      <c r="J71" s="43">
        <f t="shared" si="6"/>
        <v>319.02548894347291</v>
      </c>
      <c r="K71" s="43">
        <f t="shared" si="7"/>
        <v>108.69150173595956</v>
      </c>
      <c r="L71" s="43">
        <f t="shared" si="8"/>
        <v>41.85754672780611</v>
      </c>
      <c r="M71" s="43">
        <f t="shared" si="9"/>
        <v>25.233440625631953</v>
      </c>
      <c r="N71" s="36">
        <f t="shared" si="10"/>
        <v>7.494018185090245</v>
      </c>
    </row>
    <row r="72" spans="1:14" x14ac:dyDescent="0.3">
      <c r="A72" s="10">
        <v>115.03400000000001</v>
      </c>
      <c r="B72" s="10">
        <f t="shared" ref="B72:B97" si="117">B71+50</f>
        <v>4250</v>
      </c>
      <c r="C72" s="10">
        <v>0.29715000000000003</v>
      </c>
      <c r="D72" s="10">
        <v>1.12456</v>
      </c>
      <c r="E72" s="43">
        <f t="shared" si="111"/>
        <v>93.841976383999992</v>
      </c>
      <c r="F72" s="43">
        <f t="shared" si="112"/>
        <v>69.217841780838398</v>
      </c>
      <c r="G72" s="10">
        <f t="shared" si="113"/>
        <v>56.012153002392076</v>
      </c>
      <c r="H72" s="10">
        <f t="shared" si="114"/>
        <v>41.766509543617126</v>
      </c>
      <c r="I72" s="10">
        <f t="shared" si="115"/>
        <v>0.32015483568325875</v>
      </c>
      <c r="J72" s="43">
        <f t="shared" ref="J72:J97" si="118">I72*1000</f>
        <v>320.15483568325874</v>
      </c>
      <c r="K72" s="43">
        <f t="shared" ref="K72:K97" si="119">(150.8*(F72))/($L$3)</f>
        <v>107.85051634760653</v>
      </c>
      <c r="L72" s="43">
        <f t="shared" ref="L72:L97" si="120">H72*((1.01325/1.0189)*SQRT(($I$3+273)/293))</f>
        <v>42.028128346289328</v>
      </c>
      <c r="M72" s="43">
        <f t="shared" ref="M72:M97" si="121">L72/(((C72*0.75)/60)*(45000))*100</f>
        <v>25.14442961993117</v>
      </c>
      <c r="N72" s="36">
        <f t="shared" ref="N72:N97" si="122">K72*0.0689476</f>
        <v>7.4360342609282357</v>
      </c>
    </row>
    <row r="73" spans="1:14" x14ac:dyDescent="0.3">
      <c r="A73" s="10">
        <v>114.39100000000001</v>
      </c>
      <c r="B73" s="10">
        <f t="shared" si="117"/>
        <v>4300</v>
      </c>
      <c r="C73" s="10">
        <v>0.30220000000000002</v>
      </c>
      <c r="D73" s="10">
        <v>1.1227799999999999</v>
      </c>
      <c r="E73" s="43">
        <f t="shared" si="111"/>
        <v>93.317432416000003</v>
      </c>
      <c r="F73" s="43">
        <f t="shared" si="112"/>
        <v>68.830938150041604</v>
      </c>
      <c r="G73" s="10">
        <f t="shared" si="113"/>
        <v>56.354347685677631</v>
      </c>
      <c r="H73" s="10">
        <f t="shared" si="114"/>
        <v>42.021673409655463</v>
      </c>
      <c r="I73" s="10">
        <f t="shared" si="115"/>
        <v>0.32361871616648452</v>
      </c>
      <c r="J73" s="43">
        <f t="shared" si="118"/>
        <v>323.61871616648455</v>
      </c>
      <c r="K73" s="43">
        <f t="shared" si="119"/>
        <v>107.24766951961212</v>
      </c>
      <c r="L73" s="43">
        <f t="shared" si="120"/>
        <v>42.284890518383108</v>
      </c>
      <c r="M73" s="43">
        <f t="shared" si="121"/>
        <v>24.875294076554514</v>
      </c>
      <c r="N73" s="36">
        <f t="shared" si="122"/>
        <v>7.3944694189704085</v>
      </c>
    </row>
    <row r="74" spans="1:14" x14ac:dyDescent="0.3">
      <c r="A74" s="10">
        <v>114.01600000000001</v>
      </c>
      <c r="B74" s="10">
        <f t="shared" si="117"/>
        <v>4350</v>
      </c>
      <c r="C74" s="10">
        <v>0.30604999999999999</v>
      </c>
      <c r="D74" s="10">
        <v>1.1194299999999999</v>
      </c>
      <c r="E74" s="43">
        <f t="shared" si="111"/>
        <v>93.011516415999992</v>
      </c>
      <c r="F74" s="43">
        <f t="shared" si="112"/>
        <v>68.605294508441602</v>
      </c>
      <c r="G74" s="10">
        <f t="shared" si="113"/>
        <v>56.822740120281978</v>
      </c>
      <c r="H74" s="10">
        <f t="shared" si="114"/>
        <v>42.370938989381081</v>
      </c>
      <c r="I74" s="10">
        <f t="shared" si="115"/>
        <v>0.32503999978503129</v>
      </c>
      <c r="J74" s="43">
        <f t="shared" si="118"/>
        <v>325.03999978503128</v>
      </c>
      <c r="K74" s="43">
        <f t="shared" si="119"/>
        <v>106.89608699939762</v>
      </c>
      <c r="L74" s="43">
        <f t="shared" si="120"/>
        <v>42.636343842399086</v>
      </c>
      <c r="M74" s="43">
        <f t="shared" si="121"/>
        <v>24.766523316029897</v>
      </c>
      <c r="N74" s="36">
        <f t="shared" si="122"/>
        <v>7.3702286479996673</v>
      </c>
    </row>
    <row r="75" spans="1:14" x14ac:dyDescent="0.3">
      <c r="A75" s="10">
        <v>113.871</v>
      </c>
      <c r="B75" s="10">
        <f t="shared" si="117"/>
        <v>4400</v>
      </c>
      <c r="C75" s="10">
        <v>0.30919999999999997</v>
      </c>
      <c r="D75" s="10">
        <v>1.1198600000000001</v>
      </c>
      <c r="E75" s="43">
        <f t="shared" si="111"/>
        <v>92.893228895999997</v>
      </c>
      <c r="F75" s="43">
        <f t="shared" si="112"/>
        <v>68.518045633689596</v>
      </c>
      <c r="G75" s="10">
        <f t="shared" si="113"/>
        <v>57.402780043456623</v>
      </c>
      <c r="H75" s="10">
        <f t="shared" si="114"/>
        <v>42.803456607225883</v>
      </c>
      <c r="I75" s="10">
        <f t="shared" si="115"/>
        <v>0.32506720491473351</v>
      </c>
      <c r="J75" s="43">
        <f t="shared" si="118"/>
        <v>325.06720491473351</v>
      </c>
      <c r="K75" s="43">
        <f t="shared" si="119"/>
        <v>106.76014175824801</v>
      </c>
      <c r="L75" s="43">
        <f t="shared" si="120"/>
        <v>43.071570682119301</v>
      </c>
      <c r="M75" s="43">
        <f t="shared" si="121"/>
        <v>24.764450586240795</v>
      </c>
      <c r="N75" s="36">
        <f t="shared" si="122"/>
        <v>7.3608555498909807</v>
      </c>
    </row>
    <row r="76" spans="1:14" x14ac:dyDescent="0.3">
      <c r="A76" s="10">
        <v>113.985</v>
      </c>
      <c r="B76" s="10">
        <f t="shared" si="117"/>
        <v>4450</v>
      </c>
      <c r="C76" s="10">
        <v>0.30990000000000001</v>
      </c>
      <c r="D76" s="10">
        <v>1.11873</v>
      </c>
      <c r="E76" s="43">
        <f t="shared" si="111"/>
        <v>92.986227359999987</v>
      </c>
      <c r="F76" s="43">
        <f t="shared" si="112"/>
        <v>68.586641300735991</v>
      </c>
      <c r="G76" s="10">
        <f t="shared" si="113"/>
        <v>58.113205214827715</v>
      </c>
      <c r="H76" s="10">
        <f t="shared" si="114"/>
        <v>43.33319842412817</v>
      </c>
      <c r="I76" s="10">
        <f t="shared" si="115"/>
        <v>0.32182023268873378</v>
      </c>
      <c r="J76" s="43">
        <f t="shared" si="118"/>
        <v>321.82023268873377</v>
      </c>
      <c r="K76" s="43">
        <f t="shared" si="119"/>
        <v>106.8670228443932</v>
      </c>
      <c r="L76" s="43">
        <f t="shared" si="120"/>
        <v>43.604630717885883</v>
      </c>
      <c r="M76" s="43">
        <f t="shared" si="121"/>
        <v>25.014308970139982</v>
      </c>
      <c r="N76" s="36">
        <f t="shared" si="122"/>
        <v>7.3682247442660849</v>
      </c>
    </row>
    <row r="77" spans="1:14" x14ac:dyDescent="0.3">
      <c r="A77" s="10">
        <v>113.306</v>
      </c>
      <c r="B77" s="10">
        <f t="shared" si="117"/>
        <v>4500</v>
      </c>
      <c r="C77" s="10">
        <v>0.31445000000000001</v>
      </c>
      <c r="D77" s="10">
        <v>1.1156299999999999</v>
      </c>
      <c r="E77" s="43">
        <f t="shared" si="111"/>
        <v>92.432315455999998</v>
      </c>
      <c r="F77" s="43">
        <f t="shared" si="112"/>
        <v>68.178075880345602</v>
      </c>
      <c r="G77" s="10">
        <f t="shared" si="113"/>
        <v>58.416097003342578</v>
      </c>
      <c r="H77" s="10">
        <f t="shared" si="114"/>
        <v>43.559055351555138</v>
      </c>
      <c r="I77" s="10">
        <f t="shared" si="115"/>
        <v>0.32485208611152333</v>
      </c>
      <c r="J77" s="43">
        <f t="shared" si="118"/>
        <v>324.85208611152331</v>
      </c>
      <c r="K77" s="43">
        <f t="shared" si="119"/>
        <v>106.23042409445821</v>
      </c>
      <c r="L77" s="43">
        <f t="shared" si="120"/>
        <v>43.831902377345152</v>
      </c>
      <c r="M77" s="43">
        <f t="shared" si="121"/>
        <v>24.780849738963003</v>
      </c>
      <c r="N77" s="36">
        <f t="shared" si="122"/>
        <v>7.3243327882950666</v>
      </c>
    </row>
    <row r="78" spans="1:14" x14ac:dyDescent="0.3">
      <c r="A78" s="10">
        <v>113.074</v>
      </c>
      <c r="B78" s="10">
        <f t="shared" si="117"/>
        <v>4550</v>
      </c>
      <c r="C78" s="10">
        <v>0.31709999999999999</v>
      </c>
      <c r="D78" s="10">
        <v>1.1095299999999999</v>
      </c>
      <c r="E78" s="43">
        <f t="shared" si="111"/>
        <v>92.243055423999991</v>
      </c>
      <c r="F78" s="43">
        <f t="shared" si="112"/>
        <v>68.038477680742403</v>
      </c>
      <c r="G78" s="10">
        <f t="shared" si="113"/>
        <v>58.944225713514463</v>
      </c>
      <c r="H78" s="10">
        <f t="shared" si="114"/>
        <v>43.952864402471462</v>
      </c>
      <c r="I78" s="10">
        <f t="shared" si="115"/>
        <v>0.32465460884041109</v>
      </c>
      <c r="J78" s="43">
        <f t="shared" si="118"/>
        <v>324.65460884041107</v>
      </c>
      <c r="K78" s="43">
        <f t="shared" si="119"/>
        <v>106.01291170861884</v>
      </c>
      <c r="L78" s="43">
        <f t="shared" si="120"/>
        <v>44.228178185802577</v>
      </c>
      <c r="M78" s="43">
        <f t="shared" si="121"/>
        <v>24.795923156832448</v>
      </c>
      <c r="N78" s="36">
        <f t="shared" si="122"/>
        <v>7.3093358313211683</v>
      </c>
    </row>
    <row r="79" spans="1:14" x14ac:dyDescent="0.3">
      <c r="A79" s="10">
        <v>112.19499999999999</v>
      </c>
      <c r="B79" s="10">
        <f t="shared" si="117"/>
        <v>4600</v>
      </c>
      <c r="C79" s="10">
        <v>0.31940000000000002</v>
      </c>
      <c r="D79" s="10">
        <v>1.1056900000000001</v>
      </c>
      <c r="E79" s="43">
        <f t="shared" si="111"/>
        <v>91.525988319999982</v>
      </c>
      <c r="F79" s="43">
        <f t="shared" si="112"/>
        <v>67.509568984831986</v>
      </c>
      <c r="G79" s="10">
        <f t="shared" si="113"/>
        <v>59.128716171025729</v>
      </c>
      <c r="H79" s="10">
        <f t="shared" si="114"/>
        <v>44.090433162844263</v>
      </c>
      <c r="I79" s="10">
        <f t="shared" si="115"/>
        <v>0.32598908581629371</v>
      </c>
      <c r="J79" s="43">
        <f t="shared" si="118"/>
        <v>325.98908581629371</v>
      </c>
      <c r="K79" s="43">
        <f t="shared" si="119"/>
        <v>105.18880228123609</v>
      </c>
      <c r="L79" s="43">
        <f t="shared" si="120"/>
        <v>44.366608655108372</v>
      </c>
      <c r="M79" s="43">
        <f t="shared" si="121"/>
        <v>24.694417953166838</v>
      </c>
      <c r="N79" s="36">
        <f t="shared" si="122"/>
        <v>7.2525154641657537</v>
      </c>
    </row>
    <row r="80" spans="1:14" x14ac:dyDescent="0.3">
      <c r="A80" s="10">
        <v>111.06100000000001</v>
      </c>
      <c r="B80" s="10">
        <f t="shared" si="117"/>
        <v>4650</v>
      </c>
      <c r="C80" s="10">
        <v>0.32055</v>
      </c>
      <c r="D80" s="10">
        <v>1.09782</v>
      </c>
      <c r="E80" s="43">
        <f t="shared" si="111"/>
        <v>90.600898336</v>
      </c>
      <c r="F80" s="43">
        <f t="shared" si="112"/>
        <v>66.827222612633605</v>
      </c>
      <c r="G80" s="10">
        <f t="shared" si="113"/>
        <v>59.167285824209117</v>
      </c>
      <c r="H80" s="10">
        <f t="shared" si="114"/>
        <v>44.119193346151427</v>
      </c>
      <c r="I80" s="10">
        <f t="shared" si="115"/>
        <v>0.32694954068688314</v>
      </c>
      <c r="J80" s="43">
        <f t="shared" si="118"/>
        <v>326.94954068688315</v>
      </c>
      <c r="K80" s="43">
        <f t="shared" si="119"/>
        <v>104.12561674010755</v>
      </c>
      <c r="L80" s="43">
        <f t="shared" si="120"/>
        <v>44.395548987650024</v>
      </c>
      <c r="M80" s="43">
        <f t="shared" si="121"/>
        <v>24.621875034312566</v>
      </c>
      <c r="N80" s="36">
        <f t="shared" si="122"/>
        <v>7.1792113727502391</v>
      </c>
    </row>
    <row r="81" spans="1:14" x14ac:dyDescent="0.3">
      <c r="A81" s="10">
        <v>109.973</v>
      </c>
      <c r="B81" s="10">
        <f t="shared" si="117"/>
        <v>4700</v>
      </c>
      <c r="C81" s="10">
        <v>0.32069999999999999</v>
      </c>
      <c r="D81" s="10">
        <v>1.09558</v>
      </c>
      <c r="E81" s="43">
        <f t="shared" si="111"/>
        <v>89.713334047999993</v>
      </c>
      <c r="F81" s="43">
        <f t="shared" si="112"/>
        <v>66.172555193804797</v>
      </c>
      <c r="G81" s="10">
        <f t="shared" si="113"/>
        <v>59.217633170388908</v>
      </c>
      <c r="H81" s="10">
        <f t="shared" si="114"/>
        <v>44.156735786532614</v>
      </c>
      <c r="I81" s="10">
        <f t="shared" si="115"/>
        <v>0.326824429907282</v>
      </c>
      <c r="J81" s="43">
        <f t="shared" si="118"/>
        <v>326.82442990728202</v>
      </c>
      <c r="K81" s="43">
        <f t="shared" si="119"/>
        <v>103.10555865479191</v>
      </c>
      <c r="L81" s="43">
        <f t="shared" si="120"/>
        <v>44.433326587933472</v>
      </c>
      <c r="M81" s="43">
        <f t="shared" si="121"/>
        <v>24.631300467967137</v>
      </c>
      <c r="N81" s="36">
        <f t="shared" si="122"/>
        <v>7.1088808159071304</v>
      </c>
    </row>
    <row r="82" spans="1:14" x14ac:dyDescent="0.3">
      <c r="A82" s="10">
        <v>108.654</v>
      </c>
      <c r="B82" s="10">
        <f t="shared" si="117"/>
        <v>4750</v>
      </c>
      <c r="C82" s="10">
        <v>0.32485000000000003</v>
      </c>
      <c r="D82" s="10">
        <v>1.0882700000000001</v>
      </c>
      <c r="E82" s="43">
        <f t="shared" si="111"/>
        <v>88.637325503999989</v>
      </c>
      <c r="F82" s="43">
        <f t="shared" si="112"/>
        <v>65.378891291750392</v>
      </c>
      <c r="G82" s="10">
        <f t="shared" si="113"/>
        <v>59.12980457650692</v>
      </c>
      <c r="H82" s="10">
        <f t="shared" si="114"/>
        <v>44.091244752748977</v>
      </c>
      <c r="I82" s="10">
        <f t="shared" si="115"/>
        <v>0.33154541410601907</v>
      </c>
      <c r="J82" s="43">
        <f t="shared" si="118"/>
        <v>331.54541410601905</v>
      </c>
      <c r="K82" s="43">
        <f t="shared" si="119"/>
        <v>101.86892573702417</v>
      </c>
      <c r="L82" s="43">
        <f t="shared" si="120"/>
        <v>44.367425328683751</v>
      </c>
      <c r="M82" s="43">
        <f t="shared" si="121"/>
        <v>24.28056727922084</v>
      </c>
      <c r="N82" s="36">
        <f t="shared" si="122"/>
        <v>7.0236179441460473</v>
      </c>
    </row>
    <row r="83" spans="1:14" x14ac:dyDescent="0.3">
      <c r="A83" s="10">
        <v>107.07599999999999</v>
      </c>
      <c r="B83" s="10">
        <f t="shared" si="117"/>
        <v>4800</v>
      </c>
      <c r="C83" s="10">
        <v>0.32455000000000001</v>
      </c>
      <c r="D83" s="10">
        <v>1.08396</v>
      </c>
      <c r="E83" s="43">
        <f t="shared" si="111"/>
        <v>87.350030975999985</v>
      </c>
      <c r="F83" s="43">
        <f t="shared" si="112"/>
        <v>64.429382847897585</v>
      </c>
      <c r="G83" s="10">
        <f t="shared" si="113"/>
        <v>58.884432153447911</v>
      </c>
      <c r="H83" s="10">
        <f t="shared" si="114"/>
        <v>43.908278216022609</v>
      </c>
      <c r="I83" s="10">
        <f t="shared" si="115"/>
        <v>0.33261951033804299</v>
      </c>
      <c r="J83" s="43">
        <f t="shared" si="118"/>
        <v>332.61951033804297</v>
      </c>
      <c r="K83" s="43">
        <f t="shared" si="119"/>
        <v>100.38946649196163</v>
      </c>
      <c r="L83" s="43">
        <f t="shared" si="120"/>
        <v>44.183312718541373</v>
      </c>
      <c r="M83" s="43">
        <f t="shared" si="121"/>
        <v>24.202160375790822</v>
      </c>
      <c r="N83" s="36">
        <f t="shared" si="122"/>
        <v>6.9216127799011735</v>
      </c>
    </row>
    <row r="84" spans="1:14" x14ac:dyDescent="0.3">
      <c r="A84" s="10">
        <v>105.24</v>
      </c>
      <c r="B84" s="10">
        <f t="shared" si="117"/>
        <v>4850</v>
      </c>
      <c r="C84" s="10">
        <v>0.32569999999999999</v>
      </c>
      <c r="D84" s="10">
        <v>1.0822099999999999</v>
      </c>
      <c r="E84" s="43">
        <f t="shared" si="111"/>
        <v>85.852266239999992</v>
      </c>
      <c r="F84" s="43">
        <f t="shared" si="112"/>
        <v>63.324631578623993</v>
      </c>
      <c r="G84" s="10">
        <f t="shared" si="113"/>
        <v>58.477620555279202</v>
      </c>
      <c r="H84" s="10">
        <f t="shared" si="114"/>
        <v>43.604931538799867</v>
      </c>
      <c r="I84" s="10">
        <f t="shared" si="115"/>
        <v>0.33612023876149372</v>
      </c>
      <c r="J84" s="43">
        <f t="shared" si="118"/>
        <v>336.12023876149374</v>
      </c>
      <c r="K84" s="43">
        <f t="shared" si="119"/>
        <v>98.668118472991551</v>
      </c>
      <c r="L84" s="43">
        <f t="shared" si="120"/>
        <v>43.878065925762968</v>
      </c>
      <c r="M84" s="43">
        <f t="shared" si="121"/>
        <v>23.950092273469366</v>
      </c>
      <c r="N84" s="36">
        <f t="shared" si="122"/>
        <v>6.8029299652284321</v>
      </c>
    </row>
    <row r="85" spans="1:14" x14ac:dyDescent="0.3">
      <c r="A85" s="10">
        <v>103.63200000000001</v>
      </c>
      <c r="B85" s="10">
        <f t="shared" si="117"/>
        <v>4900</v>
      </c>
      <c r="C85" s="10">
        <v>0.32769999999999999</v>
      </c>
      <c r="D85" s="10">
        <v>1.0846</v>
      </c>
      <c r="E85" s="43">
        <f t="shared" si="111"/>
        <v>84.540498431999993</v>
      </c>
      <c r="F85" s="43">
        <f t="shared" si="112"/>
        <v>62.357071643443199</v>
      </c>
      <c r="G85" s="10">
        <f t="shared" si="113"/>
        <v>58.177770573661782</v>
      </c>
      <c r="H85" s="10">
        <f t="shared" si="114"/>
        <v>43.381342791580266</v>
      </c>
      <c r="I85" s="10">
        <f t="shared" si="115"/>
        <v>0.3399272371730756</v>
      </c>
      <c r="J85" s="43">
        <f t="shared" si="118"/>
        <v>339.92723717307558</v>
      </c>
      <c r="K85" s="43">
        <f t="shared" si="119"/>
        <v>97.160532626311863</v>
      </c>
      <c r="L85" s="43">
        <f t="shared" si="120"/>
        <v>43.653076654032752</v>
      </c>
      <c r="M85" s="43">
        <f t="shared" si="121"/>
        <v>23.681864390347677</v>
      </c>
      <c r="N85" s="36">
        <f t="shared" si="122"/>
        <v>6.6989855393058999</v>
      </c>
    </row>
    <row r="86" spans="1:14" x14ac:dyDescent="0.3">
      <c r="A86" s="10">
        <v>102.33499999999999</v>
      </c>
      <c r="B86" s="10">
        <f t="shared" si="117"/>
        <v>4950</v>
      </c>
      <c r="C86" s="10">
        <v>0.32845000000000002</v>
      </c>
      <c r="D86" s="10">
        <v>1.08823</v>
      </c>
      <c r="E86" s="43">
        <f t="shared" si="111"/>
        <v>83.482436959999987</v>
      </c>
      <c r="F86" s="43">
        <f t="shared" si="112"/>
        <v>61.576645501695992</v>
      </c>
      <c r="G86" s="10">
        <f t="shared" si="113"/>
        <v>58.03587114116435</v>
      </c>
      <c r="H86" s="10">
        <f t="shared" si="114"/>
        <v>43.275532825636184</v>
      </c>
      <c r="I86" s="10">
        <f t="shared" si="115"/>
        <v>0.34153825579807218</v>
      </c>
      <c r="J86" s="43">
        <f t="shared" si="118"/>
        <v>341.53825579807216</v>
      </c>
      <c r="K86" s="43">
        <f t="shared" si="119"/>
        <v>95.944525883063392</v>
      </c>
      <c r="L86" s="43">
        <f t="shared" si="120"/>
        <v>43.546603911215442</v>
      </c>
      <c r="M86" s="43">
        <f t="shared" si="121"/>
        <v>23.570158237494194</v>
      </c>
      <c r="N86" s="36">
        <f t="shared" si="122"/>
        <v>6.6151447927751015</v>
      </c>
    </row>
    <row r="87" spans="1:14" x14ac:dyDescent="0.3">
      <c r="A87" s="10">
        <v>101.10599999999999</v>
      </c>
      <c r="B87" s="10">
        <f t="shared" si="117"/>
        <v>5000</v>
      </c>
      <c r="C87" s="10">
        <v>0.32869999999999999</v>
      </c>
      <c r="D87" s="10">
        <v>1.08687</v>
      </c>
      <c r="E87" s="43">
        <f t="shared" si="111"/>
        <v>82.479848255999997</v>
      </c>
      <c r="F87" s="43">
        <f t="shared" si="112"/>
        <v>60.837136073625601</v>
      </c>
      <c r="G87" s="10">
        <f t="shared" si="113"/>
        <v>57.918065568950496</v>
      </c>
      <c r="H87" s="10">
        <f t="shared" si="114"/>
        <v>43.187688897266725</v>
      </c>
      <c r="I87" s="10">
        <f t="shared" si="115"/>
        <v>0.34249343684922506</v>
      </c>
      <c r="J87" s="43">
        <f t="shared" si="118"/>
        <v>342.49343684922508</v>
      </c>
      <c r="K87" s="43">
        <f t="shared" si="119"/>
        <v>94.792272770147136</v>
      </c>
      <c r="L87" s="43">
        <f t="shared" si="120"/>
        <v>43.45820974238746</v>
      </c>
      <c r="M87" s="43">
        <f t="shared" si="121"/>
        <v>23.504423347131777</v>
      </c>
      <c r="N87" s="36">
        <f t="shared" si="122"/>
        <v>6.5356997060469961</v>
      </c>
    </row>
    <row r="88" spans="1:14" x14ac:dyDescent="0.3">
      <c r="A88" s="10">
        <v>99.314899999999994</v>
      </c>
      <c r="B88" s="10">
        <f t="shared" si="117"/>
        <v>5050</v>
      </c>
      <c r="C88" s="10">
        <v>0.32984999999999998</v>
      </c>
      <c r="D88" s="10">
        <v>1.0891</v>
      </c>
      <c r="E88" s="43">
        <f t="shared" si="111"/>
        <v>81.018711862399996</v>
      </c>
      <c r="F88" s="43">
        <f t="shared" si="112"/>
        <v>59.759401869706238</v>
      </c>
      <c r="G88" s="10">
        <f t="shared" si="113"/>
        <v>57.460963336256</v>
      </c>
      <c r="H88" s="10">
        <f t="shared" si="114"/>
        <v>42.84684206776835</v>
      </c>
      <c r="I88" s="10">
        <f t="shared" si="115"/>
        <v>0.34642576403934966</v>
      </c>
      <c r="J88" s="43">
        <f t="shared" si="118"/>
        <v>346.42576403934964</v>
      </c>
      <c r="K88" s="43">
        <f t="shared" si="119"/>
        <v>93.113020898264054</v>
      </c>
      <c r="L88" s="43">
        <f t="shared" si="120"/>
        <v>43.115227902317159</v>
      </c>
      <c r="M88" s="43">
        <f t="shared" si="121"/>
        <v>23.237621357757718</v>
      </c>
      <c r="N88" s="36">
        <f t="shared" si="122"/>
        <v>6.4199193196851505</v>
      </c>
    </row>
    <row r="89" spans="1:14" x14ac:dyDescent="0.3">
      <c r="A89" s="10">
        <v>97.581500000000005</v>
      </c>
      <c r="B89" s="10">
        <f t="shared" si="117"/>
        <v>5100</v>
      </c>
      <c r="C89" s="10">
        <v>0.32969999999999999</v>
      </c>
      <c r="D89" s="10">
        <v>1.09185</v>
      </c>
      <c r="E89" s="43">
        <f t="shared" si="111"/>
        <v>79.604645743999995</v>
      </c>
      <c r="F89" s="43">
        <f t="shared" si="112"/>
        <v>58.7163867007744</v>
      </c>
      <c r="G89" s="10">
        <f t="shared" si="113"/>
        <v>57.017054869373467</v>
      </c>
      <c r="H89" s="10">
        <f t="shared" si="114"/>
        <v>42.51583341652529</v>
      </c>
      <c r="I89" s="10">
        <f t="shared" si="115"/>
        <v>0.34896411072664674</v>
      </c>
      <c r="J89" s="43">
        <f t="shared" si="118"/>
        <v>348.96411072664671</v>
      </c>
      <c r="K89" s="43">
        <f t="shared" si="119"/>
        <v>91.487865856824641</v>
      </c>
      <c r="L89" s="43">
        <f t="shared" si="120"/>
        <v>42.782145865293039</v>
      </c>
      <c r="M89" s="43">
        <f t="shared" si="121"/>
        <v>23.068592115549109</v>
      </c>
      <c r="N89" s="36">
        <f t="shared" si="122"/>
        <v>6.3078687799500024</v>
      </c>
    </row>
    <row r="90" spans="1:14" x14ac:dyDescent="0.3">
      <c r="A90" s="10">
        <v>95.848600000000005</v>
      </c>
      <c r="B90" s="10">
        <f t="shared" si="117"/>
        <v>5150</v>
      </c>
      <c r="C90" s="10">
        <v>0.33095000000000002</v>
      </c>
      <c r="D90" s="10">
        <v>1.0940700000000001</v>
      </c>
      <c r="E90" s="43">
        <f t="shared" si="111"/>
        <v>78.190987513599993</v>
      </c>
      <c r="F90" s="43">
        <f t="shared" si="112"/>
        <v>57.673672390031356</v>
      </c>
      <c r="G90" s="10">
        <f t="shared" si="113"/>
        <v>56.553582027544074</v>
      </c>
      <c r="H90" s="10">
        <f t="shared" si="114"/>
        <v>42.170236223168914</v>
      </c>
      <c r="I90" s="10">
        <f t="shared" si="115"/>
        <v>0.35315785098253055</v>
      </c>
      <c r="J90" s="43">
        <f t="shared" si="118"/>
        <v>353.15785098253053</v>
      </c>
      <c r="K90" s="43">
        <f t="shared" si="119"/>
        <v>89.863179592078851</v>
      </c>
      <c r="L90" s="43">
        <f t="shared" si="120"/>
        <v>42.434383905837684</v>
      </c>
      <c r="M90" s="43">
        <f t="shared" si="121"/>
        <v>22.7946531867319</v>
      </c>
      <c r="N90" s="36">
        <f t="shared" si="122"/>
        <v>6.1958505612428159</v>
      </c>
    </row>
    <row r="91" spans="1:14" x14ac:dyDescent="0.3">
      <c r="A91" s="10">
        <v>94.803299999999993</v>
      </c>
      <c r="B91" s="10">
        <f t="shared" si="117"/>
        <v>5200</v>
      </c>
      <c r="C91" s="10">
        <v>0.33379999999999999</v>
      </c>
      <c r="D91" s="10">
        <v>1.0934600000000001</v>
      </c>
      <c r="E91" s="43">
        <f t="shared" si="111"/>
        <v>77.338256860799987</v>
      </c>
      <c r="F91" s="43">
        <f t="shared" si="112"/>
        <v>57.044698260526076</v>
      </c>
      <c r="G91" s="10">
        <f t="shared" si="113"/>
        <v>56.4798992678476</v>
      </c>
      <c r="H91" s="10">
        <f t="shared" si="114"/>
        <v>42.115293295230906</v>
      </c>
      <c r="I91" s="10">
        <f t="shared" si="115"/>
        <v>0.35666378706428148</v>
      </c>
      <c r="J91" s="43">
        <f t="shared" si="118"/>
        <v>356.66378706428145</v>
      </c>
      <c r="K91" s="43">
        <f t="shared" si="119"/>
        <v>88.883155036398335</v>
      </c>
      <c r="L91" s="43">
        <f t="shared" si="120"/>
        <v>42.379096824098468</v>
      </c>
      <c r="M91" s="43">
        <f t="shared" si="121"/>
        <v>22.570586152239386</v>
      </c>
      <c r="N91" s="36">
        <f t="shared" si="122"/>
        <v>6.1282802201875777</v>
      </c>
    </row>
    <row r="92" spans="1:14" x14ac:dyDescent="0.3">
      <c r="A92" s="10">
        <v>93.0976</v>
      </c>
      <c r="B92" s="10">
        <f t="shared" si="117"/>
        <v>5250</v>
      </c>
      <c r="C92" s="10">
        <v>0.33129999999999998</v>
      </c>
      <c r="D92" s="10">
        <v>1.0880399999999999</v>
      </c>
      <c r="E92" s="43">
        <f t="shared" si="111"/>
        <v>75.94678773759999</v>
      </c>
      <c r="F92" s="43">
        <f t="shared" si="112"/>
        <v>56.018350635253753</v>
      </c>
      <c r="G92" s="10">
        <f t="shared" si="113"/>
        <v>55.99701843775366</v>
      </c>
      <c r="H92" s="10">
        <f t="shared" si="114"/>
        <v>41.755224172415957</v>
      </c>
      <c r="I92" s="10">
        <f t="shared" si="115"/>
        <v>0.35704514334397341</v>
      </c>
      <c r="J92" s="43">
        <f t="shared" si="118"/>
        <v>357.04514334397339</v>
      </c>
      <c r="K92" s="43">
        <f t="shared" si="119"/>
        <v>87.283970223785431</v>
      </c>
      <c r="L92" s="43">
        <f t="shared" si="120"/>
        <v>42.016772285309827</v>
      </c>
      <c r="M92" s="43">
        <f t="shared" si="121"/>
        <v>22.546478739140667</v>
      </c>
      <c r="N92" s="36">
        <f t="shared" si="122"/>
        <v>6.0180202654014678</v>
      </c>
    </row>
    <row r="93" spans="1:14" x14ac:dyDescent="0.3">
      <c r="A93" s="10">
        <v>91.788600000000002</v>
      </c>
      <c r="B93" s="10">
        <f t="shared" si="117"/>
        <v>5300</v>
      </c>
      <c r="C93" s="10">
        <v>0.33239999999999997</v>
      </c>
      <c r="D93" s="10">
        <v>1.0833900000000001</v>
      </c>
      <c r="E93" s="43">
        <f t="shared" si="111"/>
        <v>74.878936953600004</v>
      </c>
      <c r="F93" s="43">
        <f t="shared" si="112"/>
        <v>55.230703896975363</v>
      </c>
      <c r="G93" s="10">
        <f t="shared" si="113"/>
        <v>55.735478037694108</v>
      </c>
      <c r="H93" s="10">
        <f t="shared" si="114"/>
        <v>41.560201681231547</v>
      </c>
      <c r="I93" s="10">
        <f t="shared" si="115"/>
        <v>0.35991163167899115</v>
      </c>
      <c r="J93" s="43">
        <f t="shared" si="118"/>
        <v>359.91163167899117</v>
      </c>
      <c r="K93" s="43">
        <f t="shared" si="119"/>
        <v>86.056712839890096</v>
      </c>
      <c r="L93" s="43">
        <f t="shared" si="120"/>
        <v>41.820528204119569</v>
      </c>
      <c r="M93" s="43">
        <f t="shared" si="121"/>
        <v>22.366909054215576</v>
      </c>
      <c r="N93" s="36">
        <f t="shared" si="122"/>
        <v>5.9334038141996066</v>
      </c>
    </row>
    <row r="94" spans="1:14" x14ac:dyDescent="0.3">
      <c r="A94" s="10">
        <v>90.593800000000002</v>
      </c>
      <c r="B94" s="10">
        <f t="shared" si="117"/>
        <v>5350</v>
      </c>
      <c r="C94" s="10">
        <v>0.33079999999999998</v>
      </c>
      <c r="D94" s="10">
        <v>1.0800700000000001</v>
      </c>
      <c r="E94" s="43">
        <f t="shared" si="111"/>
        <v>73.904247788799992</v>
      </c>
      <c r="F94" s="43">
        <f t="shared" si="112"/>
        <v>54.511773169018873</v>
      </c>
      <c r="G94" s="10">
        <f t="shared" si="113"/>
        <v>55.528938776513897</v>
      </c>
      <c r="H94" s="10">
        <f t="shared" si="114"/>
        <v>41.406191817999783</v>
      </c>
      <c r="I94" s="10">
        <f t="shared" si="115"/>
        <v>0.35951144856380807</v>
      </c>
      <c r="J94" s="43">
        <f t="shared" si="118"/>
        <v>359.51144856380807</v>
      </c>
      <c r="K94" s="43">
        <f t="shared" si="119"/>
        <v>84.93652405281739</v>
      </c>
      <c r="L94" s="43">
        <f t="shared" si="120"/>
        <v>41.665553647489702</v>
      </c>
      <c r="M94" s="43">
        <f t="shared" si="121"/>
        <v>22.391806340179876</v>
      </c>
      <c r="N94" s="36">
        <f t="shared" si="122"/>
        <v>5.8561694857840321</v>
      </c>
    </row>
    <row r="95" spans="1:14" x14ac:dyDescent="0.3">
      <c r="A95" s="10">
        <v>89.6374</v>
      </c>
      <c r="B95" s="10">
        <f t="shared" si="117"/>
        <v>5400</v>
      </c>
      <c r="C95" s="10">
        <v>0.33879999999999999</v>
      </c>
      <c r="D95" s="10">
        <v>1.0789500000000001</v>
      </c>
      <c r="E95" s="43">
        <f t="shared" si="111"/>
        <v>73.124039622399991</v>
      </c>
      <c r="F95" s="43">
        <f t="shared" si="112"/>
        <v>53.936291625482234</v>
      </c>
      <c r="G95" s="10">
        <f t="shared" si="113"/>
        <v>55.456202356741059</v>
      </c>
      <c r="H95" s="10">
        <f t="shared" si="114"/>
        <v>41.351954546126294</v>
      </c>
      <c r="I95" s="10">
        <f t="shared" si="115"/>
        <v>0.36868873956111925</v>
      </c>
      <c r="J95" s="43">
        <f t="shared" si="118"/>
        <v>368.68873956111923</v>
      </c>
      <c r="K95" s="43">
        <f t="shared" si="119"/>
        <v>84.039847993262384</v>
      </c>
      <c r="L95" s="43">
        <f t="shared" si="120"/>
        <v>41.610976641932865</v>
      </c>
      <c r="M95" s="43">
        <f t="shared" si="121"/>
        <v>21.834436123275804</v>
      </c>
      <c r="N95" s="36">
        <f t="shared" si="122"/>
        <v>5.7943458235002572</v>
      </c>
    </row>
    <row r="96" spans="1:14" x14ac:dyDescent="0.3">
      <c r="A96" s="10">
        <v>88.925600000000003</v>
      </c>
      <c r="B96" s="10">
        <f t="shared" si="117"/>
        <v>5450</v>
      </c>
      <c r="C96" s="10">
        <v>0.34379999999999999</v>
      </c>
      <c r="D96" s="10">
        <v>1.0792299999999999</v>
      </c>
      <c r="E96" s="43">
        <f t="shared" si="111"/>
        <v>72.543370265600004</v>
      </c>
      <c r="F96" s="43">
        <f t="shared" si="112"/>
        <v>53.507989907906563</v>
      </c>
      <c r="G96" s="10">
        <f t="shared" si="113"/>
        <v>55.525237052187883</v>
      </c>
      <c r="H96" s="10">
        <f t="shared" si="114"/>
        <v>41.403431558018646</v>
      </c>
      <c r="I96" s="10">
        <f t="shared" si="115"/>
        <v>0.37366467990269076</v>
      </c>
      <c r="J96" s="43">
        <f t="shared" si="118"/>
        <v>373.66467990269075</v>
      </c>
      <c r="K96" s="43">
        <f t="shared" si="119"/>
        <v>83.372497492225946</v>
      </c>
      <c r="L96" s="43">
        <f t="shared" si="120"/>
        <v>41.662776097677089</v>
      </c>
      <c r="M96" s="43">
        <f t="shared" si="121"/>
        <v>21.543675831001014</v>
      </c>
      <c r="N96" s="36">
        <f t="shared" si="122"/>
        <v>5.7483336080949972</v>
      </c>
    </row>
    <row r="97" spans="1:14" x14ac:dyDescent="0.3">
      <c r="A97" s="11">
        <v>88.647400000000005</v>
      </c>
      <c r="B97" s="11">
        <f t="shared" si="117"/>
        <v>5500</v>
      </c>
      <c r="C97" s="11">
        <v>0.3488</v>
      </c>
      <c r="D97" s="11">
        <v>1.0836600000000001</v>
      </c>
      <c r="E97" s="44">
        <f t="shared" si="111"/>
        <v>72.316421382399994</v>
      </c>
      <c r="F97" s="44">
        <f t="shared" si="112"/>
        <v>53.340592411658236</v>
      </c>
      <c r="G97" s="11">
        <f>(F97*B97)/5252</f>
        <v>55.859340872833265</v>
      </c>
      <c r="H97" s="11">
        <f t="shared" si="114"/>
        <v>41.652562320996964</v>
      </c>
      <c r="I97" s="11">
        <f t="shared" si="115"/>
        <v>0.37683155910165173</v>
      </c>
      <c r="J97" s="44">
        <f t="shared" si="118"/>
        <v>376.83155910165175</v>
      </c>
      <c r="K97" s="44">
        <f t="shared" si="119"/>
        <v>83.111670139896148</v>
      </c>
      <c r="L97" s="44">
        <f t="shared" si="120"/>
        <v>41.913467376308532</v>
      </c>
      <c r="M97" s="44">
        <f t="shared" si="121"/>
        <v>21.362623535325447</v>
      </c>
      <c r="N97" s="37">
        <f t="shared" si="122"/>
        <v>5.7303501881375034</v>
      </c>
    </row>
    <row r="99" spans="1:14" x14ac:dyDescent="0.3">
      <c r="A99" s="8"/>
      <c r="B99" s="8"/>
      <c r="C99" s="8"/>
    </row>
    <row r="100" spans="1:14" x14ac:dyDescent="0.3">
      <c r="A100" s="9"/>
      <c r="B100" s="9"/>
      <c r="C100" s="9"/>
    </row>
  </sheetData>
  <mergeCells count="8">
    <mergeCell ref="R6:S6"/>
    <mergeCell ref="R7:S7"/>
    <mergeCell ref="R8:S8"/>
    <mergeCell ref="R9:S9"/>
    <mergeCell ref="R10:S10"/>
    <mergeCell ref="R11:S11"/>
    <mergeCell ref="R12:S12"/>
    <mergeCell ref="R13:S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FFF73-663C-41E5-9081-47CCE77B773F}">
  <dimension ref="B3:E95"/>
  <sheetViews>
    <sheetView zoomScale="84" workbookViewId="0">
      <selection activeCell="Q21" sqref="Q21"/>
    </sheetView>
  </sheetViews>
  <sheetFormatPr defaultRowHeight="14.4" x14ac:dyDescent="0.3"/>
  <cols>
    <col min="2" max="3" width="10.21875" customWidth="1"/>
    <col min="4" max="4" width="10" customWidth="1"/>
  </cols>
  <sheetData>
    <row r="3" spans="2:5" ht="28.8" x14ac:dyDescent="0.3">
      <c r="B3" s="24" t="s">
        <v>34</v>
      </c>
      <c r="C3" s="25" t="s">
        <v>36</v>
      </c>
      <c r="D3" s="26" t="s">
        <v>37</v>
      </c>
      <c r="E3" s="27" t="s">
        <v>38</v>
      </c>
    </row>
    <row r="4" spans="2:5" x14ac:dyDescent="0.3">
      <c r="B4" s="20" t="s">
        <v>21</v>
      </c>
      <c r="C4" s="21" t="s">
        <v>14</v>
      </c>
      <c r="D4" s="22" t="s">
        <v>18</v>
      </c>
      <c r="E4" s="23" t="s">
        <v>39</v>
      </c>
    </row>
    <row r="5" spans="2:5" x14ac:dyDescent="0.3">
      <c r="B5" s="14">
        <v>0.336474</v>
      </c>
      <c r="C5" s="15">
        <v>83.433490399999997</v>
      </c>
      <c r="D5" s="16">
        <v>13.440799999999999</v>
      </c>
      <c r="E5" s="12">
        <v>1000</v>
      </c>
    </row>
    <row r="6" spans="2:5" x14ac:dyDescent="0.3">
      <c r="B6" s="14">
        <v>0.333117</v>
      </c>
      <c r="C6" s="15">
        <v>83.825878660000001</v>
      </c>
      <c r="D6" s="16">
        <v>13.6623</v>
      </c>
      <c r="E6" s="12">
        <f t="shared" ref="E6:E69" si="0">E5+50</f>
        <v>1050</v>
      </c>
    </row>
    <row r="7" spans="2:5" x14ac:dyDescent="0.3">
      <c r="B7" s="14">
        <v>0.32714500000000002</v>
      </c>
      <c r="C7" s="15">
        <v>84.586997659999994</v>
      </c>
      <c r="D7" s="16">
        <v>14.0512</v>
      </c>
      <c r="E7" s="12">
        <f t="shared" si="0"/>
        <v>1100</v>
      </c>
    </row>
    <row r="8" spans="2:5" x14ac:dyDescent="0.3">
      <c r="B8" s="14">
        <v>0.31947399999999998</v>
      </c>
      <c r="C8" s="15">
        <v>85.01120118</v>
      </c>
      <c r="D8" s="16">
        <v>14.5665</v>
      </c>
      <c r="E8" s="12">
        <f t="shared" si="0"/>
        <v>1150</v>
      </c>
    </row>
    <row r="9" spans="2:5" x14ac:dyDescent="0.3">
      <c r="B9" s="14">
        <v>0.31173699999999999</v>
      </c>
      <c r="C9" s="15">
        <v>86.318074339999995</v>
      </c>
      <c r="D9" s="16">
        <v>15.189299999999999</v>
      </c>
      <c r="E9" s="12">
        <f t="shared" si="0"/>
        <v>1200</v>
      </c>
    </row>
    <row r="10" spans="2:5" x14ac:dyDescent="0.3">
      <c r="B10" s="14">
        <v>0.304398</v>
      </c>
      <c r="C10" s="15">
        <v>87.704077760000004</v>
      </c>
      <c r="D10" s="16">
        <v>15.8947</v>
      </c>
      <c r="E10" s="12">
        <f t="shared" si="0"/>
        <v>1250</v>
      </c>
    </row>
    <row r="11" spans="2:5" x14ac:dyDescent="0.3">
      <c r="B11" s="14">
        <v>0.29640899999999998</v>
      </c>
      <c r="C11" s="15">
        <v>89.317682689999998</v>
      </c>
      <c r="D11" s="16">
        <v>16.664200000000001</v>
      </c>
      <c r="E11" s="12">
        <f t="shared" si="0"/>
        <v>1300</v>
      </c>
    </row>
    <row r="12" spans="2:5" x14ac:dyDescent="0.3">
      <c r="B12" s="14">
        <v>0.288941</v>
      </c>
      <c r="C12" s="15">
        <v>91.201309469999998</v>
      </c>
      <c r="D12" s="16">
        <v>17.479500000000002</v>
      </c>
      <c r="E12" s="12">
        <f t="shared" si="0"/>
        <v>1350</v>
      </c>
    </row>
    <row r="13" spans="2:5" x14ac:dyDescent="0.3">
      <c r="B13" s="14">
        <v>0.28290300000000002</v>
      </c>
      <c r="C13" s="15">
        <v>93.217091969999998</v>
      </c>
      <c r="D13" s="16">
        <v>18.319099999999999</v>
      </c>
      <c r="E13" s="12">
        <f t="shared" si="0"/>
        <v>1400</v>
      </c>
    </row>
    <row r="14" spans="2:5" x14ac:dyDescent="0.3">
      <c r="B14" s="14">
        <v>0.27789000000000003</v>
      </c>
      <c r="C14" s="15">
        <v>94.452992609999995</v>
      </c>
      <c r="D14" s="16">
        <v>19.157399999999999</v>
      </c>
      <c r="E14" s="12">
        <f t="shared" si="0"/>
        <v>1450</v>
      </c>
    </row>
    <row r="15" spans="2:5" x14ac:dyDescent="0.3">
      <c r="B15" s="14">
        <v>0.27443800000000002</v>
      </c>
      <c r="C15" s="15">
        <v>95.43355536</v>
      </c>
      <c r="D15" s="16">
        <v>19.985900000000001</v>
      </c>
      <c r="E15" s="12">
        <f t="shared" si="0"/>
        <v>1500</v>
      </c>
    </row>
    <row r="16" spans="2:5" x14ac:dyDescent="0.3">
      <c r="B16" s="14">
        <v>0.27205699999999999</v>
      </c>
      <c r="C16" s="15">
        <v>96.088623490000003</v>
      </c>
      <c r="D16" s="16">
        <v>20.799099999999999</v>
      </c>
      <c r="E16" s="12">
        <f t="shared" si="0"/>
        <v>1550</v>
      </c>
    </row>
    <row r="17" spans="2:5" x14ac:dyDescent="0.3">
      <c r="B17" s="14">
        <v>0.27008300000000002</v>
      </c>
      <c r="C17" s="15">
        <v>96.645798499999998</v>
      </c>
      <c r="D17" s="16">
        <v>21.597200000000001</v>
      </c>
      <c r="E17" s="12">
        <f t="shared" si="0"/>
        <v>1600</v>
      </c>
    </row>
    <row r="18" spans="2:5" x14ac:dyDescent="0.3">
      <c r="B18" s="14">
        <v>0.26856999999999998</v>
      </c>
      <c r="C18" s="15">
        <v>96.891347069999995</v>
      </c>
      <c r="D18" s="16">
        <v>22.379899999999999</v>
      </c>
      <c r="E18" s="12">
        <f t="shared" si="0"/>
        <v>1650</v>
      </c>
    </row>
    <row r="19" spans="2:5" x14ac:dyDescent="0.3">
      <c r="B19" s="14">
        <v>0.267461</v>
      </c>
      <c r="C19" s="15">
        <v>96.796717060000006</v>
      </c>
      <c r="D19" s="16">
        <v>23.153199999999998</v>
      </c>
      <c r="E19" s="12">
        <f t="shared" si="0"/>
        <v>1700</v>
      </c>
    </row>
    <row r="20" spans="2:5" x14ac:dyDescent="0.3">
      <c r="B20" s="14">
        <v>0.26715</v>
      </c>
      <c r="C20" s="15">
        <v>96.963951140000006</v>
      </c>
      <c r="D20" s="16">
        <v>23.932099999999998</v>
      </c>
      <c r="E20" s="12">
        <f t="shared" si="0"/>
        <v>1750</v>
      </c>
    </row>
    <row r="21" spans="2:5" x14ac:dyDescent="0.3">
      <c r="B21" s="14">
        <v>0.26763500000000001</v>
      </c>
      <c r="C21" s="15">
        <v>97.553757180000005</v>
      </c>
      <c r="D21" s="16">
        <v>24.7239</v>
      </c>
      <c r="E21" s="12">
        <f t="shared" si="0"/>
        <v>1800</v>
      </c>
    </row>
    <row r="22" spans="2:5" x14ac:dyDescent="0.3">
      <c r="B22" s="14">
        <v>0.26814100000000002</v>
      </c>
      <c r="C22" s="15">
        <v>97.839278780000001</v>
      </c>
      <c r="D22" s="16">
        <v>25.523900000000001</v>
      </c>
      <c r="E22" s="12">
        <f t="shared" si="0"/>
        <v>1850</v>
      </c>
    </row>
    <row r="23" spans="2:5" x14ac:dyDescent="0.3">
      <c r="B23" s="14">
        <v>0.26827899999999999</v>
      </c>
      <c r="C23" s="15">
        <v>98.036696579999997</v>
      </c>
      <c r="D23" s="16">
        <v>26.3371</v>
      </c>
      <c r="E23" s="12">
        <f t="shared" si="0"/>
        <v>1900</v>
      </c>
    </row>
    <row r="24" spans="2:5" x14ac:dyDescent="0.3">
      <c r="B24" s="14">
        <v>0.26807599999999998</v>
      </c>
      <c r="C24" s="15">
        <v>98.666475649999995</v>
      </c>
      <c r="D24" s="16">
        <v>27.173100000000002</v>
      </c>
      <c r="E24" s="12">
        <f t="shared" si="0"/>
        <v>1950</v>
      </c>
    </row>
    <row r="25" spans="2:5" x14ac:dyDescent="0.3">
      <c r="B25" s="14">
        <v>0.26772299999999999</v>
      </c>
      <c r="C25" s="15">
        <v>99.652748829999993</v>
      </c>
      <c r="D25" s="16">
        <v>28.028600000000001</v>
      </c>
      <c r="E25" s="12">
        <f t="shared" si="0"/>
        <v>2000</v>
      </c>
    </row>
    <row r="26" spans="2:5" x14ac:dyDescent="0.3">
      <c r="B26" s="14">
        <v>0.26698899999999998</v>
      </c>
      <c r="C26" s="15">
        <v>100.21400269999999</v>
      </c>
      <c r="D26" s="16">
        <v>28.889099999999999</v>
      </c>
      <c r="E26" s="12">
        <f t="shared" si="0"/>
        <v>2050</v>
      </c>
    </row>
    <row r="27" spans="2:5" x14ac:dyDescent="0.3">
      <c r="B27" s="14">
        <v>0.26619900000000002</v>
      </c>
      <c r="C27" s="15">
        <v>100.98980570000001</v>
      </c>
      <c r="D27" s="16">
        <v>29.754200000000001</v>
      </c>
      <c r="E27" s="12">
        <f t="shared" si="0"/>
        <v>2100</v>
      </c>
    </row>
    <row r="28" spans="2:5" x14ac:dyDescent="0.3">
      <c r="B28" s="14">
        <v>0.26553599999999999</v>
      </c>
      <c r="C28" s="15">
        <v>101.80395009999999</v>
      </c>
      <c r="D28" s="16">
        <v>30.615500000000001</v>
      </c>
      <c r="E28" s="12">
        <f t="shared" si="0"/>
        <v>2150</v>
      </c>
    </row>
    <row r="29" spans="2:5" x14ac:dyDescent="0.3">
      <c r="B29" s="14">
        <v>0.26510099999999998</v>
      </c>
      <c r="C29" s="15">
        <v>102.08376130000001</v>
      </c>
      <c r="D29" s="16">
        <v>31.460799999999999</v>
      </c>
      <c r="E29" s="12">
        <f t="shared" si="0"/>
        <v>2200</v>
      </c>
    </row>
    <row r="30" spans="2:5" x14ac:dyDescent="0.3">
      <c r="B30" s="14">
        <v>0.26487500000000003</v>
      </c>
      <c r="C30" s="15">
        <v>102.81061769999999</v>
      </c>
      <c r="D30" s="16">
        <v>32.295699999999997</v>
      </c>
      <c r="E30" s="12">
        <f t="shared" si="0"/>
        <v>2250</v>
      </c>
    </row>
    <row r="31" spans="2:5" x14ac:dyDescent="0.3">
      <c r="B31" s="14">
        <v>0.26501799999999998</v>
      </c>
      <c r="C31" s="15">
        <v>103.3261882</v>
      </c>
      <c r="D31" s="16">
        <v>33.106000000000002</v>
      </c>
      <c r="E31" s="12">
        <f t="shared" si="0"/>
        <v>2300</v>
      </c>
    </row>
    <row r="32" spans="2:5" x14ac:dyDescent="0.3">
      <c r="B32" s="14">
        <v>0.265538</v>
      </c>
      <c r="C32" s="15">
        <v>103.4583439</v>
      </c>
      <c r="D32" s="16">
        <v>33.881599999999999</v>
      </c>
      <c r="E32" s="12">
        <f t="shared" si="0"/>
        <v>2350</v>
      </c>
    </row>
    <row r="33" spans="2:5" x14ac:dyDescent="0.3">
      <c r="B33" s="14">
        <v>0.26614599999999999</v>
      </c>
      <c r="C33" s="15">
        <v>103.35066140000001</v>
      </c>
      <c r="D33" s="16">
        <v>34.6233</v>
      </c>
      <c r="E33" s="12">
        <f t="shared" si="0"/>
        <v>2400</v>
      </c>
    </row>
    <row r="34" spans="2:5" x14ac:dyDescent="0.3">
      <c r="B34" s="14">
        <v>0.266739</v>
      </c>
      <c r="C34" s="15">
        <v>103.23808440000001</v>
      </c>
      <c r="D34" s="16">
        <v>35.337800000000001</v>
      </c>
      <c r="E34" s="12">
        <f t="shared" si="0"/>
        <v>2450</v>
      </c>
    </row>
    <row r="35" spans="2:5" x14ac:dyDescent="0.3">
      <c r="B35" s="14">
        <v>0.26762900000000001</v>
      </c>
      <c r="C35" s="15">
        <v>103.1450859</v>
      </c>
      <c r="D35" s="16">
        <v>36.028500000000001</v>
      </c>
      <c r="E35" s="12">
        <f t="shared" si="0"/>
        <v>2500</v>
      </c>
    </row>
    <row r="36" spans="2:5" x14ac:dyDescent="0.3">
      <c r="B36" s="14">
        <v>0.268733</v>
      </c>
      <c r="C36" s="15">
        <v>102.9827465</v>
      </c>
      <c r="D36" s="16">
        <v>36.6952</v>
      </c>
      <c r="E36" s="12">
        <f t="shared" si="0"/>
        <v>2550</v>
      </c>
    </row>
    <row r="37" spans="2:5" x14ac:dyDescent="0.3">
      <c r="B37" s="14">
        <v>0.27017999999999998</v>
      </c>
      <c r="C37" s="15">
        <v>102.91911589999999</v>
      </c>
      <c r="D37" s="16">
        <v>37.338099999999997</v>
      </c>
      <c r="E37" s="12">
        <f t="shared" si="0"/>
        <v>2600</v>
      </c>
    </row>
    <row r="38" spans="2:5" x14ac:dyDescent="0.3">
      <c r="B38" s="14">
        <v>0.27166800000000002</v>
      </c>
      <c r="C38" s="15">
        <v>102.6629623</v>
      </c>
      <c r="D38" s="16">
        <v>37.9499</v>
      </c>
      <c r="E38" s="12">
        <f t="shared" si="0"/>
        <v>2650</v>
      </c>
    </row>
    <row r="39" spans="2:5" x14ac:dyDescent="0.3">
      <c r="B39" s="14">
        <v>0.27326800000000001</v>
      </c>
      <c r="C39" s="15">
        <v>101.8993959</v>
      </c>
      <c r="D39" s="16">
        <v>38.528399999999998</v>
      </c>
      <c r="E39" s="12">
        <f t="shared" si="0"/>
        <v>2700</v>
      </c>
    </row>
    <row r="40" spans="2:5" x14ac:dyDescent="0.3">
      <c r="B40" s="14">
        <v>0.27493099999999998</v>
      </c>
      <c r="C40" s="15">
        <v>101.0966724</v>
      </c>
      <c r="D40" s="16">
        <v>39.092599999999997</v>
      </c>
      <c r="E40" s="12">
        <f t="shared" si="0"/>
        <v>2750</v>
      </c>
    </row>
    <row r="41" spans="2:5" x14ac:dyDescent="0.3">
      <c r="B41" s="14">
        <v>0.27649000000000001</v>
      </c>
      <c r="C41" s="15">
        <v>100.9025177</v>
      </c>
      <c r="D41" s="16">
        <v>39.6629</v>
      </c>
      <c r="E41" s="12">
        <f t="shared" si="0"/>
        <v>2800</v>
      </c>
    </row>
    <row r="42" spans="2:5" x14ac:dyDescent="0.3">
      <c r="B42" s="14">
        <v>0.27839000000000003</v>
      </c>
      <c r="C42" s="15">
        <v>100.6577849</v>
      </c>
      <c r="D42" s="16">
        <v>40.231200000000001</v>
      </c>
      <c r="E42" s="12">
        <f t="shared" si="0"/>
        <v>2850</v>
      </c>
    </row>
    <row r="43" spans="2:5" x14ac:dyDescent="0.3">
      <c r="B43" s="14">
        <v>0.28082099999999999</v>
      </c>
      <c r="C43" s="15">
        <v>99.948059740000005</v>
      </c>
      <c r="D43" s="16">
        <v>40.792099999999998</v>
      </c>
      <c r="E43" s="12">
        <f t="shared" si="0"/>
        <v>2900</v>
      </c>
    </row>
    <row r="44" spans="2:5" x14ac:dyDescent="0.3">
      <c r="B44" s="14">
        <v>0.28354099999999999</v>
      </c>
      <c r="C44" s="15">
        <v>99.391700510000007</v>
      </c>
      <c r="D44" s="16">
        <v>41.363900000000001</v>
      </c>
      <c r="E44" s="12">
        <f t="shared" si="0"/>
        <v>2950</v>
      </c>
    </row>
    <row r="45" spans="2:5" x14ac:dyDescent="0.3">
      <c r="B45" s="14">
        <v>0.28643600000000002</v>
      </c>
      <c r="C45" s="15">
        <v>99.287281179999994</v>
      </c>
      <c r="D45" s="16">
        <v>41.959499999999998</v>
      </c>
      <c r="E45" s="12">
        <f t="shared" si="0"/>
        <v>3000</v>
      </c>
    </row>
    <row r="46" spans="2:5" x14ac:dyDescent="0.3">
      <c r="B46" s="14">
        <v>0.28924699999999998</v>
      </c>
      <c r="C46" s="15">
        <v>98.80923645</v>
      </c>
      <c r="D46" s="16">
        <v>42.5715</v>
      </c>
      <c r="E46" s="12">
        <f t="shared" si="0"/>
        <v>3050</v>
      </c>
    </row>
    <row r="47" spans="2:5" x14ac:dyDescent="0.3">
      <c r="B47" s="14">
        <v>0.29147299999999998</v>
      </c>
      <c r="C47" s="15">
        <v>98.810052220000003</v>
      </c>
      <c r="D47" s="16">
        <v>43.215299999999999</v>
      </c>
      <c r="E47" s="12">
        <f t="shared" si="0"/>
        <v>3100</v>
      </c>
    </row>
    <row r="48" spans="2:5" x14ac:dyDescent="0.3">
      <c r="B48" s="14">
        <v>0.29328799999999999</v>
      </c>
      <c r="C48" s="15">
        <v>98.587345380000002</v>
      </c>
      <c r="D48" s="16">
        <v>43.884300000000003</v>
      </c>
      <c r="E48" s="12">
        <f t="shared" si="0"/>
        <v>3150</v>
      </c>
    </row>
    <row r="49" spans="2:5" x14ac:dyDescent="0.3">
      <c r="B49" s="14">
        <v>0.29437600000000003</v>
      </c>
      <c r="C49" s="15">
        <v>98.379322500000001</v>
      </c>
      <c r="D49" s="16">
        <v>44.588000000000001</v>
      </c>
      <c r="E49" s="12">
        <f t="shared" si="0"/>
        <v>3200</v>
      </c>
    </row>
    <row r="50" spans="2:5" x14ac:dyDescent="0.3">
      <c r="B50" s="14">
        <v>0.29506399999999999</v>
      </c>
      <c r="C50" s="15">
        <v>98.578371840000003</v>
      </c>
      <c r="D50" s="16">
        <v>45.34</v>
      </c>
      <c r="E50" s="12">
        <f t="shared" si="0"/>
        <v>3250</v>
      </c>
    </row>
    <row r="51" spans="2:5" x14ac:dyDescent="0.3">
      <c r="B51" s="14">
        <v>0.29522500000000002</v>
      </c>
      <c r="C51" s="15">
        <v>99.225282210000003</v>
      </c>
      <c r="D51" s="16">
        <v>46.136299999999999</v>
      </c>
      <c r="E51" s="12">
        <f t="shared" si="0"/>
        <v>3300</v>
      </c>
    </row>
    <row r="52" spans="2:5" x14ac:dyDescent="0.3">
      <c r="B52" s="14">
        <v>0.295296</v>
      </c>
      <c r="C52" s="15">
        <v>99.672327460000005</v>
      </c>
      <c r="D52" s="16">
        <v>46.951900000000002</v>
      </c>
      <c r="E52" s="12">
        <f t="shared" si="0"/>
        <v>3350</v>
      </c>
    </row>
    <row r="53" spans="2:5" x14ac:dyDescent="0.3">
      <c r="B53" s="14">
        <v>0.29552499999999998</v>
      </c>
      <c r="C53" s="15">
        <v>100.285791</v>
      </c>
      <c r="D53" s="16">
        <v>47.774900000000002</v>
      </c>
      <c r="E53" s="12">
        <f t="shared" si="0"/>
        <v>3400</v>
      </c>
    </row>
    <row r="54" spans="2:5" x14ac:dyDescent="0.3">
      <c r="B54" s="14">
        <v>0.29580400000000001</v>
      </c>
      <c r="C54" s="15">
        <v>100.72794159999999</v>
      </c>
      <c r="D54" s="16">
        <v>48.583500000000001</v>
      </c>
      <c r="E54" s="12">
        <f t="shared" si="0"/>
        <v>3450</v>
      </c>
    </row>
    <row r="55" spans="2:5" x14ac:dyDescent="0.3">
      <c r="B55" s="14">
        <v>0.29658600000000002</v>
      </c>
      <c r="C55" s="15">
        <v>100.68960010000001</v>
      </c>
      <c r="D55" s="16">
        <v>49.363700000000001</v>
      </c>
      <c r="E55" s="12">
        <f t="shared" si="0"/>
        <v>3500</v>
      </c>
    </row>
    <row r="56" spans="2:5" x14ac:dyDescent="0.3">
      <c r="B56" s="14">
        <v>0.29757099999999997</v>
      </c>
      <c r="C56" s="15">
        <v>101.3234581</v>
      </c>
      <c r="D56" s="16">
        <v>50.127200000000002</v>
      </c>
      <c r="E56" s="12">
        <f t="shared" si="0"/>
        <v>3550</v>
      </c>
    </row>
    <row r="57" spans="2:5" x14ac:dyDescent="0.3">
      <c r="B57" s="14">
        <v>0.29911500000000002</v>
      </c>
      <c r="C57" s="15">
        <v>101.2100652</v>
      </c>
      <c r="D57" s="16">
        <v>50.840600000000002</v>
      </c>
      <c r="E57" s="12">
        <f t="shared" si="0"/>
        <v>3600</v>
      </c>
    </row>
    <row r="58" spans="2:5" x14ac:dyDescent="0.3">
      <c r="B58" s="14">
        <v>0.30044300000000002</v>
      </c>
      <c r="C58" s="15">
        <v>101.1293034</v>
      </c>
      <c r="D58" s="16">
        <v>51.511499999999998</v>
      </c>
      <c r="E58" s="12">
        <f t="shared" si="0"/>
        <v>3650</v>
      </c>
    </row>
    <row r="59" spans="2:5" x14ac:dyDescent="0.3">
      <c r="B59" s="14">
        <v>0.30185099999999998</v>
      </c>
      <c r="C59" s="15">
        <v>101.0053054</v>
      </c>
      <c r="D59" s="16">
        <v>52.1402</v>
      </c>
      <c r="E59" s="12">
        <f t="shared" si="0"/>
        <v>3700</v>
      </c>
    </row>
    <row r="60" spans="2:5" x14ac:dyDescent="0.3">
      <c r="B60" s="14">
        <v>0.30297400000000002</v>
      </c>
      <c r="C60" s="15">
        <v>100.96614820000001</v>
      </c>
      <c r="D60" s="16">
        <v>52.724499999999999</v>
      </c>
      <c r="E60" s="12">
        <f t="shared" si="0"/>
        <v>3750</v>
      </c>
    </row>
    <row r="61" spans="2:5" x14ac:dyDescent="0.3">
      <c r="B61" s="14">
        <v>0.30436800000000003</v>
      </c>
      <c r="C61" s="15">
        <v>100.755678</v>
      </c>
      <c r="D61" s="16">
        <v>53.250900000000001</v>
      </c>
      <c r="E61" s="12">
        <f t="shared" si="0"/>
        <v>3800</v>
      </c>
    </row>
    <row r="62" spans="2:5" x14ac:dyDescent="0.3">
      <c r="B62" s="14">
        <v>0.306035</v>
      </c>
      <c r="C62" s="15">
        <v>100.0728735</v>
      </c>
      <c r="D62" s="16">
        <v>53.7104</v>
      </c>
      <c r="E62" s="12">
        <f t="shared" si="0"/>
        <v>3850</v>
      </c>
    </row>
    <row r="63" spans="2:5" x14ac:dyDescent="0.3">
      <c r="B63" s="14">
        <v>0.30779499999999999</v>
      </c>
      <c r="C63" s="15">
        <v>99.652748829999993</v>
      </c>
      <c r="D63" s="16">
        <v>54.118699999999997</v>
      </c>
      <c r="E63" s="12">
        <f t="shared" si="0"/>
        <v>3900</v>
      </c>
    </row>
    <row r="64" spans="2:5" x14ac:dyDescent="0.3">
      <c r="B64" s="14">
        <v>0.30990899999999999</v>
      </c>
      <c r="C64" s="15">
        <v>98.858998779999993</v>
      </c>
      <c r="D64" s="16">
        <v>54.467300000000002</v>
      </c>
      <c r="E64" s="12">
        <f t="shared" si="0"/>
        <v>3950</v>
      </c>
    </row>
    <row r="65" spans="2:5" x14ac:dyDescent="0.3">
      <c r="B65" s="14">
        <v>0.31184899999999999</v>
      </c>
      <c r="C65" s="15">
        <v>97.896383099999994</v>
      </c>
      <c r="D65" s="16">
        <v>54.767800000000001</v>
      </c>
      <c r="E65" s="12">
        <f t="shared" si="0"/>
        <v>4000</v>
      </c>
    </row>
    <row r="66" spans="2:5" x14ac:dyDescent="0.3">
      <c r="B66" s="14">
        <v>0.31373800000000002</v>
      </c>
      <c r="C66" s="15">
        <v>96.860347579999996</v>
      </c>
      <c r="D66" s="16">
        <v>55.039099999999998</v>
      </c>
      <c r="E66" s="12">
        <f t="shared" si="0"/>
        <v>4050</v>
      </c>
    </row>
    <row r="67" spans="2:5" x14ac:dyDescent="0.3">
      <c r="B67" s="14">
        <v>0.31553100000000001</v>
      </c>
      <c r="C67" s="15">
        <v>95.806364990000006</v>
      </c>
      <c r="D67" s="16">
        <v>55.3035</v>
      </c>
      <c r="E67" s="12">
        <f t="shared" si="0"/>
        <v>4100</v>
      </c>
    </row>
    <row r="68" spans="2:5" x14ac:dyDescent="0.3">
      <c r="B68" s="14">
        <v>0.31725100000000001</v>
      </c>
      <c r="C68" s="15">
        <v>95.037903999999997</v>
      </c>
      <c r="D68" s="16">
        <v>55.585500000000003</v>
      </c>
      <c r="E68" s="12">
        <f t="shared" si="0"/>
        <v>4150</v>
      </c>
    </row>
    <row r="69" spans="2:5" x14ac:dyDescent="0.3">
      <c r="B69" s="14">
        <v>0.31871100000000002</v>
      </c>
      <c r="C69" s="15">
        <v>94.573727460000001</v>
      </c>
      <c r="D69" s="16">
        <v>55.892499999999998</v>
      </c>
      <c r="E69" s="12">
        <f t="shared" si="0"/>
        <v>4200</v>
      </c>
    </row>
    <row r="70" spans="2:5" x14ac:dyDescent="0.3">
      <c r="B70" s="14">
        <v>0.320131</v>
      </c>
      <c r="C70" s="15">
        <v>93.841976380000006</v>
      </c>
      <c r="D70" s="16">
        <v>56.213299999999997</v>
      </c>
      <c r="E70" s="12">
        <f t="shared" ref="E70:E95" si="1">E69+50</f>
        <v>4250</v>
      </c>
    </row>
    <row r="71" spans="2:5" x14ac:dyDescent="0.3">
      <c r="B71" s="14">
        <v>0.32154700000000003</v>
      </c>
      <c r="C71" s="15">
        <v>93.317432420000003</v>
      </c>
      <c r="D71" s="16">
        <v>56.56</v>
      </c>
      <c r="E71" s="12">
        <f t="shared" si="1"/>
        <v>4300</v>
      </c>
    </row>
    <row r="72" spans="2:5" x14ac:dyDescent="0.3">
      <c r="B72" s="14">
        <v>0.32269700000000001</v>
      </c>
      <c r="C72" s="15">
        <v>93.011516420000007</v>
      </c>
      <c r="D72" s="16">
        <v>56.933100000000003</v>
      </c>
      <c r="E72" s="12">
        <f t="shared" si="1"/>
        <v>4350</v>
      </c>
    </row>
    <row r="73" spans="2:5" x14ac:dyDescent="0.3">
      <c r="B73" s="14">
        <v>0.323546</v>
      </c>
      <c r="C73" s="15">
        <v>92.893228899999997</v>
      </c>
      <c r="D73" s="16">
        <v>57.320399999999999</v>
      </c>
      <c r="E73" s="12">
        <f t="shared" si="1"/>
        <v>4400</v>
      </c>
    </row>
    <row r="74" spans="2:5" x14ac:dyDescent="0.3">
      <c r="B74" s="14">
        <v>0.32419999999999999</v>
      </c>
      <c r="C74" s="15">
        <v>92.986227360000001</v>
      </c>
      <c r="D74" s="16">
        <v>57.697099999999999</v>
      </c>
      <c r="E74" s="12">
        <f t="shared" si="1"/>
        <v>4450</v>
      </c>
    </row>
    <row r="75" spans="2:5" x14ac:dyDescent="0.3">
      <c r="B75" s="14">
        <v>0.32515899999999998</v>
      </c>
      <c r="C75" s="15">
        <v>92.432315459999998</v>
      </c>
      <c r="D75" s="16">
        <v>58.020299999999999</v>
      </c>
      <c r="E75" s="12">
        <f t="shared" si="1"/>
        <v>4500</v>
      </c>
    </row>
    <row r="76" spans="2:5" x14ac:dyDescent="0.3">
      <c r="B76" s="14">
        <v>0.326158</v>
      </c>
      <c r="C76" s="15">
        <v>92.243055420000005</v>
      </c>
      <c r="D76" s="16">
        <v>58.2926</v>
      </c>
      <c r="E76" s="12">
        <f t="shared" si="1"/>
        <v>4550</v>
      </c>
    </row>
    <row r="77" spans="2:5" x14ac:dyDescent="0.3">
      <c r="B77" s="14">
        <v>0.32734999999999997</v>
      </c>
      <c r="C77" s="15">
        <v>91.525988319999996</v>
      </c>
      <c r="D77" s="16">
        <v>58.481200000000001</v>
      </c>
      <c r="E77" s="12">
        <f t="shared" si="1"/>
        <v>4600</v>
      </c>
    </row>
    <row r="78" spans="2:5" x14ac:dyDescent="0.3">
      <c r="B78" s="14">
        <v>0.32871699999999998</v>
      </c>
      <c r="C78" s="15">
        <v>90.600898340000001</v>
      </c>
      <c r="D78" s="16">
        <v>58.586399999999998</v>
      </c>
      <c r="E78" s="12">
        <f t="shared" si="1"/>
        <v>4650</v>
      </c>
    </row>
    <row r="79" spans="2:5" x14ac:dyDescent="0.3">
      <c r="B79" s="14">
        <v>0.33031100000000002</v>
      </c>
      <c r="C79" s="15">
        <v>89.71333405</v>
      </c>
      <c r="D79" s="16">
        <v>58.616999999999997</v>
      </c>
      <c r="E79" s="12">
        <f t="shared" si="1"/>
        <v>4700</v>
      </c>
    </row>
    <row r="80" spans="2:5" x14ac:dyDescent="0.3">
      <c r="B80" s="14">
        <v>0.33235399999999998</v>
      </c>
      <c r="C80" s="15">
        <v>88.637325500000003</v>
      </c>
      <c r="D80" s="16">
        <v>58.570399999999999</v>
      </c>
      <c r="E80" s="12">
        <f t="shared" si="1"/>
        <v>4750</v>
      </c>
    </row>
    <row r="81" spans="2:5" x14ac:dyDescent="0.3">
      <c r="B81" s="14">
        <v>0.33450099999999999</v>
      </c>
      <c r="C81" s="15">
        <v>87.35003098</v>
      </c>
      <c r="D81" s="16">
        <v>58.451900000000002</v>
      </c>
      <c r="E81" s="12">
        <f t="shared" si="1"/>
        <v>4800</v>
      </c>
    </row>
    <row r="82" spans="2:5" x14ac:dyDescent="0.3">
      <c r="B82" s="14">
        <v>0.33688899999999999</v>
      </c>
      <c r="C82" s="15">
        <v>85.852266240000006</v>
      </c>
      <c r="D82" s="16">
        <v>58.277700000000003</v>
      </c>
      <c r="E82" s="12">
        <f t="shared" si="1"/>
        <v>4850</v>
      </c>
    </row>
    <row r="83" spans="2:5" x14ac:dyDescent="0.3">
      <c r="B83" s="14">
        <v>0.33937699999999998</v>
      </c>
      <c r="C83" s="15">
        <v>84.54049843</v>
      </c>
      <c r="D83" s="16">
        <v>58.0779</v>
      </c>
      <c r="E83" s="12">
        <f t="shared" si="1"/>
        <v>4900</v>
      </c>
    </row>
    <row r="84" spans="2:5" x14ac:dyDescent="0.3">
      <c r="B84" s="14">
        <v>0.34179300000000001</v>
      </c>
      <c r="C84" s="15">
        <v>83.482436960000001</v>
      </c>
      <c r="D84" s="16">
        <v>57.865200000000002</v>
      </c>
      <c r="E84" s="12">
        <f t="shared" si="1"/>
        <v>4950</v>
      </c>
    </row>
    <row r="85" spans="2:5" x14ac:dyDescent="0.3">
      <c r="B85" s="14">
        <v>0.34424300000000002</v>
      </c>
      <c r="C85" s="15">
        <v>82.479848259999997</v>
      </c>
      <c r="D85" s="16">
        <v>57.630499999999998</v>
      </c>
      <c r="E85" s="12">
        <f t="shared" si="1"/>
        <v>5000</v>
      </c>
    </row>
    <row r="86" spans="2:5" x14ac:dyDescent="0.3">
      <c r="B86" s="14">
        <v>0.34691699999999998</v>
      </c>
      <c r="C86" s="15">
        <v>81.018711859999996</v>
      </c>
      <c r="D86" s="16">
        <v>57.358899999999998</v>
      </c>
      <c r="E86" s="12">
        <f t="shared" si="1"/>
        <v>5050</v>
      </c>
    </row>
    <row r="87" spans="2:5" x14ac:dyDescent="0.3">
      <c r="B87" s="14">
        <v>0.34965400000000002</v>
      </c>
      <c r="C87" s="15">
        <v>79.604645739999995</v>
      </c>
      <c r="D87" s="16">
        <v>57.074199999999998</v>
      </c>
      <c r="E87" s="12">
        <f t="shared" si="1"/>
        <v>5100</v>
      </c>
    </row>
    <row r="88" spans="2:5" x14ac:dyDescent="0.3">
      <c r="B88" s="14">
        <v>0.35248000000000002</v>
      </c>
      <c r="C88" s="15">
        <v>78.190987509999999</v>
      </c>
      <c r="D88" s="16">
        <v>56.796799999999998</v>
      </c>
      <c r="E88" s="12">
        <f t="shared" si="1"/>
        <v>5150</v>
      </c>
    </row>
    <row r="89" spans="2:5" x14ac:dyDescent="0.3">
      <c r="B89" s="14">
        <v>0.35521900000000001</v>
      </c>
      <c r="C89" s="15">
        <v>77.338256860000001</v>
      </c>
      <c r="D89" s="16">
        <v>56.550600000000003</v>
      </c>
      <c r="E89" s="12">
        <f t="shared" si="1"/>
        <v>5200</v>
      </c>
    </row>
    <row r="90" spans="2:5" x14ac:dyDescent="0.3">
      <c r="B90" s="14">
        <v>0.35777300000000001</v>
      </c>
      <c r="C90" s="15">
        <v>75.946787740000005</v>
      </c>
      <c r="D90" s="16">
        <v>56.313600000000001</v>
      </c>
      <c r="E90" s="12">
        <f t="shared" si="1"/>
        <v>5250</v>
      </c>
    </row>
    <row r="91" spans="2:5" x14ac:dyDescent="0.3">
      <c r="B91" s="14">
        <v>0.36042000000000002</v>
      </c>
      <c r="C91" s="15">
        <v>74.878936949999996</v>
      </c>
      <c r="D91" s="16">
        <v>56.1173</v>
      </c>
      <c r="E91" s="12">
        <f t="shared" si="1"/>
        <v>5300</v>
      </c>
    </row>
    <row r="92" spans="2:5" x14ac:dyDescent="0.3">
      <c r="B92" s="14">
        <v>0.36313200000000001</v>
      </c>
      <c r="C92" s="15">
        <v>73.904247789999999</v>
      </c>
      <c r="D92" s="16">
        <v>55.97</v>
      </c>
      <c r="E92" s="12">
        <f t="shared" si="1"/>
        <v>5350</v>
      </c>
    </row>
    <row r="93" spans="2:5" x14ac:dyDescent="0.3">
      <c r="B93" s="14">
        <v>0.366309</v>
      </c>
      <c r="C93" s="15">
        <v>73.124039620000005</v>
      </c>
      <c r="D93" s="16">
        <v>55.8795</v>
      </c>
      <c r="E93" s="12">
        <f t="shared" si="1"/>
        <v>5400</v>
      </c>
    </row>
    <row r="94" spans="2:5" x14ac:dyDescent="0.3">
      <c r="B94" s="14">
        <v>0.36918099999999998</v>
      </c>
      <c r="C94" s="15">
        <v>72.543370269999997</v>
      </c>
      <c r="D94" s="16">
        <v>55.843400000000003</v>
      </c>
      <c r="E94" s="12">
        <f t="shared" si="1"/>
        <v>5450</v>
      </c>
    </row>
    <row r="95" spans="2:5" x14ac:dyDescent="0.3">
      <c r="B95" s="17">
        <v>0.37147599999999997</v>
      </c>
      <c r="C95" s="18">
        <v>72.316421379999994</v>
      </c>
      <c r="D95" s="19">
        <v>55.848199999999999</v>
      </c>
      <c r="E95" s="13">
        <f t="shared" si="1"/>
        <v>5500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BDE7C2597694E9B52267909D130AC" ma:contentTypeVersion="11" ma:contentTypeDescription="Create a new document." ma:contentTypeScope="" ma:versionID="fd3b911f510aa84cabdc1641d0e1dce2">
  <xsd:schema xmlns:xsd="http://www.w3.org/2001/XMLSchema" xmlns:xs="http://www.w3.org/2001/XMLSchema" xmlns:p="http://schemas.microsoft.com/office/2006/metadata/properties" xmlns:ns3="bf244c3e-e0b4-4871-bb4e-fd032a14544d" targetNamespace="http://schemas.microsoft.com/office/2006/metadata/properties" ma:root="true" ma:fieldsID="95f80cbd6df1b028dfbfd808b9f6bf0b" ns3:_="">
    <xsd:import namespace="bf244c3e-e0b4-4871-bb4e-fd032a14544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44c3e-e0b4-4871-bb4e-fd032a14544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f244c3e-e0b4-4871-bb4e-fd032a14544d" xsi:nil="true"/>
  </documentManagement>
</p:properties>
</file>

<file path=customXml/itemProps1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81775B-5102-472E-AB17-B5A2CA1CFE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44c3e-e0b4-4871-bb4e-fd032a1454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bf244c3e-e0b4-4871-bb4e-fd032a14544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Graphs and Data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Dan Gooch (2404008)</cp:lastModifiedBy>
  <cp:revision/>
  <dcterms:created xsi:type="dcterms:W3CDTF">2019-10-18T15:00:30Z</dcterms:created>
  <dcterms:modified xsi:type="dcterms:W3CDTF">2025-03-30T15:24:22Z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0x010100885BDE7C2597694E9B52267909D130AC</vt:lpwstr>
  </property>
  <property fmtid="{D5CDD505-2E9C-101B-9397-08002B2CF9AE}" pid="3" name="MediaServiceImageTags">
    <vt:lpwstr/>
  </property>
</Properties>
</file>