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1474_student_uwtsd_ac_uk/Documents/"/>
    </mc:Choice>
  </mc:AlternateContent>
  <xr:revisionPtr revIDLastSave="604" documentId="8_{787A7064-E589-41CB-8B48-3F7CD755AABA}" xr6:coauthVersionLast="47" xr6:coauthVersionMax="47" xr10:uidLastSave="{86B16AEC-0019-4412-BC18-00F8253F061C}"/>
  <bookViews>
    <workbookView xWindow="-108" yWindow="-108" windowWidth="23256" windowHeight="12456" activeTab="1" xr2:uid="{A6935BD3-09BD-4DFA-98A0-73AEC26381C1}"/>
  </bookViews>
  <sheets>
    <sheet name="Moments" sheetId="2" r:id="rId1"/>
    <sheet name="Friction" sheetId="3" r:id="rId2"/>
    <sheet name="Gears" sheetId="4"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9" i="5" l="1"/>
  <c r="AH10" i="5"/>
  <c r="AH11" i="5"/>
  <c r="AH12" i="5"/>
  <c r="AH13" i="5"/>
  <c r="AH14" i="5"/>
  <c r="AH15" i="5"/>
  <c r="AH16" i="5"/>
  <c r="AH17" i="5"/>
  <c r="AH8" i="5"/>
  <c r="AG9" i="5"/>
  <c r="AG10" i="5"/>
  <c r="AG11" i="5"/>
  <c r="AG12" i="5"/>
  <c r="AG13" i="5"/>
  <c r="AG14" i="5"/>
  <c r="AG15" i="5"/>
  <c r="AG16" i="5"/>
  <c r="AG17" i="5"/>
  <c r="AG8" i="5"/>
  <c r="AC9" i="5"/>
  <c r="AC10" i="5"/>
  <c r="AC11" i="5"/>
  <c r="AC12" i="5"/>
  <c r="AC13" i="5"/>
  <c r="AC14" i="5"/>
  <c r="AC15" i="5"/>
  <c r="AC16" i="5"/>
  <c r="AC17" i="5"/>
  <c r="AC8" i="5"/>
  <c r="AB9" i="5"/>
  <c r="AB10" i="5"/>
  <c r="AB11" i="5"/>
  <c r="AB12" i="5"/>
  <c r="AB13" i="5"/>
  <c r="AB14" i="5"/>
  <c r="AB15" i="5"/>
  <c r="AB16" i="5"/>
  <c r="AB17" i="5"/>
  <c r="AB8" i="5"/>
  <c r="X9" i="5"/>
  <c r="X10" i="5"/>
  <c r="X11" i="5"/>
  <c r="X12" i="5"/>
  <c r="X13" i="5"/>
  <c r="X14" i="5"/>
  <c r="X15" i="5"/>
  <c r="X16" i="5"/>
  <c r="X17" i="5"/>
  <c r="S9" i="5"/>
  <c r="S10" i="5"/>
  <c r="S11" i="5"/>
  <c r="S12" i="5"/>
  <c r="S13" i="5"/>
  <c r="S14" i="5"/>
  <c r="S15" i="5"/>
  <c r="S16" i="5"/>
  <c r="S17" i="5"/>
  <c r="S8" i="5"/>
  <c r="X8" i="5"/>
  <c r="W9" i="5"/>
  <c r="W10" i="5"/>
  <c r="W11" i="5"/>
  <c r="W12" i="5"/>
  <c r="W13" i="5"/>
  <c r="W14" i="5"/>
  <c r="W15" i="5"/>
  <c r="W16" i="5"/>
  <c r="W17" i="5"/>
  <c r="W8" i="5"/>
  <c r="R9" i="5"/>
  <c r="R10" i="5"/>
  <c r="R11" i="5"/>
  <c r="R12" i="5"/>
  <c r="R13" i="5"/>
  <c r="R14" i="5"/>
  <c r="R15" i="5"/>
  <c r="R16" i="5"/>
  <c r="R17" i="5"/>
  <c r="R8" i="5"/>
  <c r="N8" i="5"/>
  <c r="N9" i="5"/>
  <c r="N10" i="5"/>
  <c r="N11" i="5"/>
  <c r="N12" i="5"/>
  <c r="N13" i="5"/>
  <c r="N14" i="5"/>
  <c r="N15" i="5"/>
  <c r="N16" i="5"/>
  <c r="N7" i="5"/>
  <c r="M8" i="5"/>
  <c r="M9" i="5"/>
  <c r="M10" i="5"/>
  <c r="M11" i="5"/>
  <c r="M12" i="5"/>
  <c r="M13" i="5"/>
  <c r="M14" i="5"/>
  <c r="M15" i="5"/>
  <c r="M16" i="5"/>
  <c r="M7" i="5"/>
  <c r="I8" i="5"/>
  <c r="I9" i="5"/>
  <c r="I10" i="5"/>
  <c r="I11" i="5"/>
  <c r="I12" i="5"/>
  <c r="I13" i="5"/>
  <c r="I14" i="5"/>
  <c r="I15" i="5"/>
  <c r="I16" i="5"/>
  <c r="I7" i="5"/>
  <c r="H8" i="5"/>
  <c r="H9" i="5"/>
  <c r="H10" i="5"/>
  <c r="H11" i="5"/>
  <c r="H12" i="5"/>
  <c r="H13" i="5"/>
  <c r="H14" i="5"/>
  <c r="H15" i="5"/>
  <c r="H16" i="5"/>
  <c r="H7" i="5"/>
  <c r="D16" i="5"/>
  <c r="D8" i="5"/>
  <c r="D9" i="5"/>
  <c r="D10" i="5"/>
  <c r="D11" i="5"/>
  <c r="D12" i="5"/>
  <c r="D13" i="5"/>
  <c r="D14" i="5"/>
  <c r="D15" i="5"/>
  <c r="D7" i="5"/>
  <c r="C8" i="5"/>
  <c r="C9" i="5"/>
  <c r="C10" i="5"/>
  <c r="C11" i="5"/>
  <c r="C12" i="5"/>
  <c r="C13" i="5"/>
  <c r="C14" i="5"/>
  <c r="C15" i="5"/>
  <c r="C16" i="5"/>
  <c r="C7" i="5"/>
  <c r="T59" i="3"/>
  <c r="T60" i="3"/>
  <c r="T61" i="3"/>
  <c r="T62" i="3"/>
  <c r="R59" i="3"/>
  <c r="R60" i="3"/>
  <c r="R61" i="3"/>
  <c r="R62" i="3"/>
  <c r="R58" i="3"/>
  <c r="T50" i="3"/>
  <c r="T51" i="3"/>
  <c r="T52" i="3"/>
  <c r="T53" i="3"/>
  <c r="T49" i="3"/>
  <c r="R50" i="3"/>
  <c r="R51" i="3"/>
  <c r="R52" i="3"/>
  <c r="R53" i="3"/>
  <c r="R49" i="3"/>
  <c r="T41" i="3"/>
  <c r="T42" i="3"/>
  <c r="T43" i="3"/>
  <c r="T44" i="3"/>
  <c r="T40" i="3"/>
  <c r="R41" i="3"/>
  <c r="R42" i="3"/>
  <c r="R43" i="3"/>
  <c r="R44" i="3"/>
  <c r="R40" i="3"/>
  <c r="T27" i="3"/>
  <c r="T28" i="3"/>
  <c r="T29" i="3"/>
  <c r="T30" i="3"/>
  <c r="T26" i="3"/>
  <c r="R27" i="3"/>
  <c r="R28" i="3"/>
  <c r="R29" i="3"/>
  <c r="R30" i="3"/>
  <c r="R26" i="3"/>
  <c r="T18" i="3"/>
  <c r="T19" i="3"/>
  <c r="T20" i="3"/>
  <c r="T21" i="3"/>
  <c r="T17" i="3"/>
  <c r="R18" i="3"/>
  <c r="R19" i="3"/>
  <c r="R20" i="3"/>
  <c r="R21" i="3"/>
  <c r="R17" i="3"/>
  <c r="R8" i="3"/>
  <c r="T9" i="3"/>
  <c r="T10" i="3"/>
  <c r="T11" i="3"/>
  <c r="T12" i="3"/>
  <c r="T8" i="3"/>
  <c r="R9" i="3"/>
  <c r="R10" i="3"/>
  <c r="R11" i="3"/>
  <c r="R12" i="3"/>
  <c r="N8" i="3"/>
  <c r="N9" i="3"/>
  <c r="N7" i="3"/>
  <c r="F5" i="6"/>
  <c r="N5" i="6"/>
  <c r="N7" i="6"/>
  <c r="N6" i="6"/>
  <c r="N8" i="6"/>
  <c r="N9" i="6"/>
  <c r="N10" i="6"/>
  <c r="N11" i="6"/>
  <c r="O6" i="6"/>
  <c r="O7" i="6"/>
  <c r="O8" i="6"/>
  <c r="O9" i="6"/>
  <c r="O10" i="6"/>
  <c r="O11" i="6"/>
  <c r="O5" i="6"/>
  <c r="F6" i="6"/>
  <c r="F7" i="6"/>
  <c r="F8" i="6"/>
  <c r="F9" i="6"/>
  <c r="F10" i="6"/>
  <c r="F11" i="6"/>
  <c r="G6" i="6"/>
  <c r="G7" i="6"/>
  <c r="G8" i="6"/>
  <c r="G9" i="6"/>
  <c r="G10" i="6"/>
  <c r="G11" i="6"/>
  <c r="C11" i="6"/>
  <c r="C10" i="6"/>
  <c r="C9" i="6"/>
  <c r="C8" i="6"/>
  <c r="C7" i="6"/>
  <c r="C6" i="6"/>
  <c r="C5" i="6"/>
  <c r="K6" i="6"/>
  <c r="K7" i="6"/>
  <c r="K8" i="6"/>
  <c r="K9" i="6"/>
  <c r="K10" i="6"/>
  <c r="K11" i="6"/>
  <c r="K5" i="6"/>
  <c r="M11" i="6"/>
  <c r="M10" i="6"/>
  <c r="M9" i="6"/>
  <c r="M8" i="6"/>
  <c r="M7" i="6"/>
  <c r="M6" i="6"/>
  <c r="M5" i="6"/>
  <c r="E6" i="6"/>
  <c r="E7" i="6"/>
  <c r="E8" i="6"/>
  <c r="E9" i="6"/>
  <c r="E10" i="6"/>
  <c r="E11" i="6"/>
  <c r="E5" i="6"/>
  <c r="G5" i="6" s="1"/>
</calcChain>
</file>

<file path=xl/sharedStrings.xml><?xml version="1.0" encoding="utf-8"?>
<sst xmlns="http://schemas.openxmlformats.org/spreadsheetml/2006/main" count="510" uniqueCount="223">
  <si>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</si>
  <si>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</si>
  <si>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</si>
  <si>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</si>
  <si>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</si>
  <si>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</si>
  <si>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</si>
  <si>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</si>
  <si>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</si>
  <si>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</si>
  <si>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</si>
  <si>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</si>
  <si>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</si>
  <si>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</si>
  <si>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</si>
  <si>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</si>
  <si>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</si>
  <si>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</si>
  <si>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</si>
  <si>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</si>
  <si>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</si>
  <si>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</si>
  <si>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</si>
  <si>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</si>
  <si>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</si>
  <si>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</si>
  <si>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</si>
  <si>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</si>
  <si>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</si>
  <si>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</si>
  <si>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</si>
  <si>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</si>
  <si>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</si>
  <si>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</si>
  <si>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</si>
  <si>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</si>
  <si>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</si>
  <si>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</si>
  <si>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</si>
  <si>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</si>
  <si>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</si>
  <si>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</si>
  <si>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</si>
  <si>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</si>
  <si>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</si>
  <si>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</si>
  <si>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</si>
  <si>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</si>
  <si>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</si>
  <si>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</si>
  <si>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</si>
  <si>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</si>
  <si>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</si>
  <si>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</si>
  <si>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</si>
  <si>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</si>
  <si>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</si>
  <si>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</si>
  <si>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</si>
  <si>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</si>
  <si>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</si>
  <si>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</si>
  <si>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</si>
  <si>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</si>
  <si>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</si>
  <si>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</si>
  <si>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</si>
  <si>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</si>
  <si>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</si>
  <si>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</si>
  <si>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</si>
  <si>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</si>
  <si>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</si>
  <si>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</si>
  <si>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</si>
  <si>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</si>
  <si>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</si>
  <si>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</si>
  <si>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</si>
  <si>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</si>
  <si>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</si>
  <si>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</si>
  <si>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</si>
  <si>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</si>
  <si>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</si>
  <si>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</si>
  <si>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</si>
  <si>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</si>
  <si>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</si>
  <si>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</si>
  <si>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</si>
  <si>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</si>
  <si>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</si>
  <si>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</si>
  <si>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</si>
  <si>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</si>
  <si>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</si>
  <si>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</si>
  <si>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</si>
  <si>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</si>
  <si>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</si>
  <si>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</si>
  <si>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</si>
  <si>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</si>
  <si>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</si>
  <si>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</si>
  <si>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</si>
  <si>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</si>
  <si>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</si>
  <si>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</si>
  <si>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</si>
  <si>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</si>
  <si>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</si>
  <si>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</si>
  <si>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</si>
  <si>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</si>
  <si>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</si>
  <si>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</si>
  <si>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</si>
  <si>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</si>
  <si>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</si>
  <si>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</si>
  <si>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</si>
  <si>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</si>
  <si>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</si>
  <si>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</si>
  <si>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</si>
  <si>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</si>
  <si>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</si>
  <si>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</si>
  <si>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</si>
  <si>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</si>
  <si>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</si>
  <si>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</si>
  <si>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</si>
  <si>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</si>
  <si>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</si>
  <si>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</si>
  <si>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</si>
  <si>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</si>
  <si>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</si>
  <si>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</si>
  <si>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</si>
  <si>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</si>
  <si>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</si>
  <si>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</si>
  <si>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</si>
  <si>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</si>
  <si>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</si>
  <si>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</si>
  <si>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</si>
  <si>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</si>
  <si>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</si>
  <si>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</si>
  <si>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</si>
  <si>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</si>
  <si>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</si>
  <si>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</si>
  <si>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</si>
  <si>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</si>
  <si>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</si>
  <si>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</si>
  <si>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</si>
  <si>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</si>
  <si>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</si>
  <si>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</si>
  <si>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</si>
  <si>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</si>
  <si>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</si>
  <si>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</si>
  <si>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</si>
  <si>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</si>
  <si>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</si>
  <si>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</si>
  <si>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</si>
  <si>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</si>
  <si>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</si>
  <si>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</si>
  <si>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</si>
  <si>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</si>
  <si>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</si>
  <si>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</si>
  <si>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</si>
  <si>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</si>
  <si>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</si>
  <si>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</si>
  <si>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</si>
  <si>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</si>
  <si>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</si>
  <si>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</si>
  <si>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</si>
  <si>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</si>
  <si>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</si>
  <si>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</si>
  <si>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</si>
  <si>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</si>
  <si>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</si>
  <si>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</si>
  <si>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</si>
  <si>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</si>
  <si>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</si>
  <si>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</si>
  <si>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</si>
  <si>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</si>
  <si>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</si>
  <si>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</si>
  <si>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</si>
  <si>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</si>
  <si>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 xml:space="preserve">The calculated value of g from the gradient of the chart for the larger pendulum was approximately 9.9, which is very close to the textbook value of 9.81. This shows that my results are quite accurate, with only a small  error. </t>
  </si>
  <si>
    <t>Some reasons for this small margin of error may have been timing errors (human reaction being slower) and measurement errors of the length of the pendulum.</t>
  </si>
  <si>
    <t xml:space="preserve">To improve the accuracy of this experiment I could have used motion detectors to make timing more accurate or I could have taken multiple readings for each measurement.  </t>
  </si>
  <si>
    <t>10`</t>
  </si>
  <si>
    <t>Weight of Empty Sled (g) = 260</t>
  </si>
  <si>
    <t>Weight of Empty Sled (g)= 160</t>
  </si>
  <si>
    <t>Weight of Empty Sled (g)= 170</t>
  </si>
  <si>
    <t>Weight of Empty Sled (g)= 260</t>
  </si>
  <si>
    <t xml:space="preserve"> VR:50.3</t>
  </si>
  <si>
    <t>The efficiency of the bearing generally becomes greater with greater load</t>
  </si>
  <si>
    <t xml:space="preserve">Oil-sintered bearing provided the greatest average efficiency so I would use that one </t>
  </si>
  <si>
    <t>They are self-lubricating and have high wear resistance</t>
  </si>
  <si>
    <t xml:space="preserve"> </t>
  </si>
  <si>
    <t>The weight has not affected the friction of the surface.</t>
  </si>
  <si>
    <t>Yes, they are within typical tolerances however, we do have to take into account things such as human 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</si>
</sst>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5">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2" fontId="0" fillId="0" borderId="44" xfId="0" applyNumberFormat="1" applyBorder="1"/>
    <xf numFmtId="2" fontId="0" fillId="0" borderId="45" xfId="0" applyNumberFormat="1" applyBorder="1"/>
    <xf numFmtId="2" fontId="0" fillId="0" borderId="46" xfId="0" applyNumberFormat="1" applyBorder="1"/>
    <xf numFmtId="0" fontId="0" fillId="8" borderId="52" xfId="0" applyFill="1" applyBorder="1" applyAlignment="1" applyProtection="1">
      <alignment horizontal="center"/>
      <protection locked="0"/>
    </xf>
    <xf numFmtId="2" fontId="0" fillId="0" borderId="76" xfId="0" applyNumberFormat="1" applyBorder="1" applyAlignment="1" applyProtection="1">
      <alignment horizontal="center"/>
      <protection locked="0"/>
    </xf>
    <xf numFmtId="2" fontId="0" fillId="0" borderId="77" xfId="0" applyNumberFormat="1" applyBorder="1" applyAlignment="1" applyProtection="1">
      <alignment horizontal="center"/>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187270341207349"/>
          <c:y val="0.10689814814814817"/>
          <c:w val="0.83276618547681536"/>
          <c:h val="0.61903506853309997"/>
        </c:manualLayout>
      </c:layout>
      <c:scatterChart>
        <c:scatterStyle val="lineMarker"/>
        <c:varyColors val="0"/>
        <c:ser>
          <c:idx val="2"/>
          <c:order val="2"/>
          <c:tx>
            <c:v>Static Metal</c:v>
          </c:tx>
          <c:spPr>
            <a:ln w="19050" cap="rnd">
              <a:solidFill>
                <a:schemeClr val="accent3"/>
              </a:solidFill>
              <a:round/>
            </a:ln>
            <a:effectLst/>
          </c:spPr>
          <c:marker>
            <c:symbol val="none"/>
          </c:marker>
          <c:xVal>
            <c:numRef>
              <c:f>Friction!$T$8:$T$12</c:f>
              <c:numCache>
                <c:formatCode>General</c:formatCode>
                <c:ptCount val="5"/>
                <c:pt idx="0">
                  <c:v>9.8100000000000007E-2</c:v>
                </c:pt>
                <c:pt idx="1">
                  <c:v>0.78480000000000005</c:v>
                </c:pt>
                <c:pt idx="2">
                  <c:v>0.78480000000000005</c:v>
                </c:pt>
                <c:pt idx="3">
                  <c:v>0.78480000000000005</c:v>
                </c:pt>
                <c:pt idx="4">
                  <c:v>0.88290000000000002</c:v>
                </c:pt>
              </c:numCache>
            </c:numRef>
          </c:xVal>
          <c:yVal>
            <c:numRef>
              <c:f>Friction!$R$8:$R$12</c:f>
              <c:numCache>
                <c:formatCode>General</c:formatCode>
                <c:ptCount val="5"/>
                <c:pt idx="0">
                  <c:v>2.6487000000000003</c:v>
                </c:pt>
                <c:pt idx="1">
                  <c:v>3.3354000000000004</c:v>
                </c:pt>
                <c:pt idx="2">
                  <c:v>3.3354000000000004</c:v>
                </c:pt>
                <c:pt idx="3">
                  <c:v>3.3354000000000004</c:v>
                </c:pt>
                <c:pt idx="4">
                  <c:v>3.4335</c:v>
                </c:pt>
              </c:numCache>
            </c:numRef>
          </c:yVal>
          <c:smooth val="0"/>
          <c:extLst>
            <c:ext xmlns:c16="http://schemas.microsoft.com/office/drawing/2014/chart" uri="{C3380CC4-5D6E-409C-BE32-E72D297353CC}">
              <c16:uniqueId val="{00000006-088D-4501-B888-FD4C610D9C75}"/>
            </c:ext>
          </c:extLst>
        </c:ser>
        <c:dLbls>
          <c:showLegendKey val="0"/>
          <c:showVal val="0"/>
          <c:showCatName val="0"/>
          <c:showSerName val="0"/>
          <c:showPercent val="0"/>
          <c:showBubbleSize val="0"/>
        </c:dLbls>
        <c:axId val="1080250960"/>
        <c:axId val="1080251920"/>
        <c:extLst>
          <c:ext xmlns:c15="http://schemas.microsoft.com/office/drawing/2012/chart" uri="{02D57815-91ED-43cb-92C2-25804820EDAC}">
            <c15:filteredScatterSeries>
              <c15:ser>
                <c:idx val="0"/>
                <c:order val="0"/>
                <c:tx>
                  <c:v>Static Plastic</c:v>
                </c:tx>
                <c:spPr>
                  <a:ln w="19050" cap="rnd">
                    <a:solidFill>
                      <a:schemeClr val="accent1"/>
                    </a:solidFill>
                    <a:round/>
                  </a:ln>
                  <a:effectLst/>
                </c:spPr>
                <c:marker>
                  <c:symbol val="none"/>
                </c:marker>
                <c:xVal>
                  <c:numRef>
                    <c:extLst>
                      <c:ext uri="{02D57815-91ED-43cb-92C2-25804820EDAC}">
                        <c15:formulaRef>
                          <c15:sqref>Friction!$T$26:$T$30</c15:sqref>
                        </c15:formulaRef>
                      </c:ext>
                    </c:extLst>
                    <c:numCache>
                      <c:formatCode>General</c:formatCode>
                      <c:ptCount val="5"/>
                      <c:pt idx="0">
                        <c:v>0.49050000000000005</c:v>
                      </c:pt>
                      <c:pt idx="1">
                        <c:v>0.68670000000000009</c:v>
                      </c:pt>
                      <c:pt idx="2">
                        <c:v>0.78480000000000005</c:v>
                      </c:pt>
                      <c:pt idx="3">
                        <c:v>0.98100000000000009</c:v>
                      </c:pt>
                      <c:pt idx="4">
                        <c:v>1.1772</c:v>
                      </c:pt>
                    </c:numCache>
                  </c:numRef>
                </c:xVal>
                <c:yVal>
                  <c:numRef>
                    <c:extLst>
                      <c:ext uri="{02D57815-91ED-43cb-92C2-25804820EDAC}">
                        <c15:formulaRef>
                          <c15:sqref>Friction!$R$26:$R$30</c15:sqref>
                        </c15:formulaRef>
                      </c:ext>
                    </c:extLst>
                    <c:numCache>
                      <c:formatCode>General</c:formatCode>
                      <c:ptCount val="5"/>
                      <c:pt idx="0">
                        <c:v>2.0600999999999998</c:v>
                      </c:pt>
                      <c:pt idx="1">
                        <c:v>2.2563000000000004</c:v>
                      </c:pt>
                      <c:pt idx="2">
                        <c:v>2.3544</c:v>
                      </c:pt>
                      <c:pt idx="3">
                        <c:v>2.5506000000000002</c:v>
                      </c:pt>
                      <c:pt idx="4">
                        <c:v>2.7468000000000004</c:v>
                      </c:pt>
                    </c:numCache>
                  </c:numRef>
                </c:yVal>
                <c:smooth val="0"/>
                <c:extLst>
                  <c:ext xmlns:c16="http://schemas.microsoft.com/office/drawing/2014/chart" uri="{C3380CC4-5D6E-409C-BE32-E72D297353CC}">
                    <c16:uniqueId val="{00000004-088D-4501-B888-FD4C610D9C75}"/>
                  </c:ext>
                </c:extLst>
              </c15:ser>
            </c15:filteredScatterSeries>
            <c15:filteredScatterSeries>
              <c15:ser>
                <c:idx val="1"/>
                <c:order val="1"/>
                <c:tx>
                  <c:v>Static Wood</c:v>
                </c:tx>
                <c:spPr>
                  <a:ln w="19050" cap="rnd">
                    <a:solidFill>
                      <a:schemeClr val="accent2"/>
                    </a:solidFill>
                    <a:round/>
                  </a:ln>
                  <a:effectLst/>
                </c:spPr>
                <c:marker>
                  <c:symbol val="none"/>
                </c:marker>
                <c:xVal>
                  <c:numRef>
                    <c:extLst xmlns:c15="http://schemas.microsoft.com/office/drawing/2012/chart">
                      <c:ext xmlns:c15="http://schemas.microsoft.com/office/drawing/2012/chart" uri="{02D57815-91ED-43cb-92C2-25804820EDAC}">
                        <c15:formulaRef>
                          <c15:sqref>Friction!$T$17:$T$21</c15:sqref>
                        </c15:formulaRef>
                      </c:ext>
                    </c:extLst>
                    <c:numCache>
                      <c:formatCode>General</c:formatCode>
                      <c:ptCount val="5"/>
                      <c:pt idx="0">
                        <c:v>0.49050000000000005</c:v>
                      </c:pt>
                      <c:pt idx="1">
                        <c:v>0.68670000000000009</c:v>
                      </c:pt>
                      <c:pt idx="2">
                        <c:v>0.98100000000000009</c:v>
                      </c:pt>
                      <c:pt idx="3">
                        <c:v>0.98100000000000009</c:v>
                      </c:pt>
                      <c:pt idx="4">
                        <c:v>1.2753000000000001</c:v>
                      </c:pt>
                    </c:numCache>
                  </c:numRef>
                </c:xVal>
                <c:yVal>
                  <c:numRef>
                    <c:extLst xmlns:c15="http://schemas.microsoft.com/office/drawing/2012/chart">
                      <c:ext xmlns:c15="http://schemas.microsoft.com/office/drawing/2012/chart" uri="{02D57815-91ED-43cb-92C2-25804820EDAC}">
                        <c15:formulaRef>
                          <c15:sqref>Friction!$R$17:$R$21</c15:sqref>
                        </c15:formulaRef>
                      </c:ext>
                    </c:extLst>
                    <c:numCache>
                      <c:formatCode>General</c:formatCode>
                      <c:ptCount val="5"/>
                      <c:pt idx="0">
                        <c:v>2.0600999999999998</c:v>
                      </c:pt>
                      <c:pt idx="1">
                        <c:v>2.2563000000000004</c:v>
                      </c:pt>
                      <c:pt idx="2">
                        <c:v>2.5506000000000002</c:v>
                      </c:pt>
                      <c:pt idx="3">
                        <c:v>2.5506000000000002</c:v>
                      </c:pt>
                      <c:pt idx="4">
                        <c:v>2.8449</c:v>
                      </c:pt>
                    </c:numCache>
                  </c:numRef>
                </c:yVal>
                <c:smooth val="0"/>
                <c:extLst xmlns:c15="http://schemas.microsoft.com/office/drawing/2012/chart">
                  <c:ext xmlns:c16="http://schemas.microsoft.com/office/drawing/2014/chart" uri="{C3380CC4-5D6E-409C-BE32-E72D297353CC}">
                    <c16:uniqueId val="{00000005-088D-4501-B888-FD4C610D9C75}"/>
                  </c:ext>
                </c:extLst>
              </c15:ser>
            </c15:filteredScatterSeries>
          </c:ext>
        </c:extLst>
      </c:scatterChart>
      <c:valAx>
        <c:axId val="10802509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a:t>
                </a:r>
                <a:r>
                  <a:rPr lang="en-GB" baseline="0"/>
                  <a:t> Force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251920"/>
        <c:crosses val="autoZero"/>
        <c:crossBetween val="midCat"/>
      </c:valAx>
      <c:valAx>
        <c:axId val="1080251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2509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Static Wood</c:v>
          </c:tx>
          <c:spPr>
            <a:ln w="19050" cap="rnd">
              <a:solidFill>
                <a:schemeClr val="accent1"/>
              </a:solidFill>
              <a:round/>
            </a:ln>
            <a:effectLst/>
          </c:spPr>
          <c:marker>
            <c:symbol val="none"/>
          </c:marker>
          <c:xVal>
            <c:numRef>
              <c:f>Friction!$T$17:$T$21</c:f>
              <c:numCache>
                <c:formatCode>General</c:formatCode>
                <c:ptCount val="5"/>
                <c:pt idx="0">
                  <c:v>0.49050000000000005</c:v>
                </c:pt>
                <c:pt idx="1">
                  <c:v>0.68670000000000009</c:v>
                </c:pt>
                <c:pt idx="2">
                  <c:v>0.98100000000000009</c:v>
                </c:pt>
                <c:pt idx="3">
                  <c:v>0.98100000000000009</c:v>
                </c:pt>
                <c:pt idx="4">
                  <c:v>1.2753000000000001</c:v>
                </c:pt>
              </c:numCache>
            </c:numRef>
          </c:xVal>
          <c:yVal>
            <c:numRef>
              <c:f>Friction!$R$17:$R$21</c:f>
              <c:numCache>
                <c:formatCode>General</c:formatCode>
                <c:ptCount val="5"/>
                <c:pt idx="0">
                  <c:v>2.0600999999999998</c:v>
                </c:pt>
                <c:pt idx="1">
                  <c:v>2.2563000000000004</c:v>
                </c:pt>
                <c:pt idx="2">
                  <c:v>2.5506000000000002</c:v>
                </c:pt>
                <c:pt idx="3">
                  <c:v>2.5506000000000002</c:v>
                </c:pt>
                <c:pt idx="4">
                  <c:v>2.8449</c:v>
                </c:pt>
              </c:numCache>
            </c:numRef>
          </c:yVal>
          <c:smooth val="0"/>
          <c:extLst>
            <c:ext xmlns:c16="http://schemas.microsoft.com/office/drawing/2014/chart" uri="{C3380CC4-5D6E-409C-BE32-E72D297353CC}">
              <c16:uniqueId val="{00000000-7F45-4784-BE36-266DA0147502}"/>
            </c:ext>
          </c:extLst>
        </c:ser>
        <c:dLbls>
          <c:showLegendKey val="0"/>
          <c:showVal val="0"/>
          <c:showCatName val="0"/>
          <c:showSerName val="0"/>
          <c:showPercent val="0"/>
          <c:showBubbleSize val="0"/>
        </c:dLbls>
        <c:axId val="1059214880"/>
        <c:axId val="1059231680"/>
      </c:scatterChart>
      <c:valAx>
        <c:axId val="10592148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a:t>
                </a:r>
                <a:r>
                  <a:rPr lang="en-GB" baseline="0"/>
                  <a:t> Force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231680"/>
        <c:crosses val="autoZero"/>
        <c:crossBetween val="midCat"/>
      </c:valAx>
      <c:valAx>
        <c:axId val="1059231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2148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Static Plastic</c:v>
          </c:tx>
          <c:spPr>
            <a:ln w="19050" cap="rnd">
              <a:solidFill>
                <a:schemeClr val="accent1"/>
              </a:solidFill>
              <a:round/>
            </a:ln>
            <a:effectLst/>
          </c:spPr>
          <c:marker>
            <c:symbol val="none"/>
          </c:marker>
          <c:xVal>
            <c:numRef>
              <c:f>Friction!$T$26:$T$30</c:f>
              <c:numCache>
                <c:formatCode>General</c:formatCode>
                <c:ptCount val="5"/>
                <c:pt idx="0">
                  <c:v>0.49050000000000005</c:v>
                </c:pt>
                <c:pt idx="1">
                  <c:v>0.68670000000000009</c:v>
                </c:pt>
                <c:pt idx="2">
                  <c:v>0.78480000000000005</c:v>
                </c:pt>
                <c:pt idx="3">
                  <c:v>0.98100000000000009</c:v>
                </c:pt>
                <c:pt idx="4">
                  <c:v>1.1772</c:v>
                </c:pt>
              </c:numCache>
            </c:numRef>
          </c:xVal>
          <c:yVal>
            <c:numRef>
              <c:f>Friction!$R$26:$R$30</c:f>
              <c:numCache>
                <c:formatCode>General</c:formatCode>
                <c:ptCount val="5"/>
                <c:pt idx="0">
                  <c:v>2.0600999999999998</c:v>
                </c:pt>
                <c:pt idx="1">
                  <c:v>2.2563000000000004</c:v>
                </c:pt>
                <c:pt idx="2">
                  <c:v>2.3544</c:v>
                </c:pt>
                <c:pt idx="3">
                  <c:v>2.5506000000000002</c:v>
                </c:pt>
                <c:pt idx="4">
                  <c:v>2.7468000000000004</c:v>
                </c:pt>
              </c:numCache>
            </c:numRef>
          </c:yVal>
          <c:smooth val="0"/>
          <c:extLst>
            <c:ext xmlns:c16="http://schemas.microsoft.com/office/drawing/2014/chart" uri="{C3380CC4-5D6E-409C-BE32-E72D297353CC}">
              <c16:uniqueId val="{00000001-1061-4531-8704-78DE85A53CD3}"/>
            </c:ext>
          </c:extLst>
        </c:ser>
        <c:dLbls>
          <c:showLegendKey val="0"/>
          <c:showVal val="0"/>
          <c:showCatName val="0"/>
          <c:showSerName val="0"/>
          <c:showPercent val="0"/>
          <c:showBubbleSize val="0"/>
        </c:dLbls>
        <c:axId val="1059214880"/>
        <c:axId val="1059231680"/>
      </c:scatterChart>
      <c:valAx>
        <c:axId val="10592148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a:t>
                </a:r>
                <a:r>
                  <a:rPr lang="en-GB" baseline="0"/>
                  <a:t> Force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231680"/>
        <c:crosses val="autoZero"/>
        <c:crossBetween val="midCat"/>
      </c:valAx>
      <c:valAx>
        <c:axId val="1059231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2148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Theoretical</a:t>
            </a:r>
            <a:r>
              <a:rPr lang="en-GB" baseline="0"/>
              <a:t> and Actual Period against the Square Root of Length</a:t>
            </a:r>
            <a:endParaRPr lang="en-GB"/>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GB"/>
        </a:p>
      </c:txPr>
    </c:title>
    <c:autoTitleDeleted val="0"/>
    <c:plotArea>
      <c:layout/>
      <c:scatterChart>
        <c:scatterStyle val="lineMarker"/>
        <c:varyColors val="0"/>
        <c:ser>
          <c:idx val="0"/>
          <c:order val="0"/>
          <c:tx>
            <c:v>actual</c:v>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trendline>
            <c:spPr>
              <a:ln w="9525" cap="rnd">
                <a:solidFill>
                  <a:schemeClr val="accent1"/>
                </a:solidFill>
              </a:ln>
              <a:effectLst/>
            </c:spPr>
            <c:trendlineType val="linear"/>
            <c:dispRSqr val="0"/>
            <c:dispEq val="0"/>
          </c:trendline>
          <c:xVal>
            <c:numRef>
              <c:f>'Simple Harmonic Motion'!$K$5:$K$11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Motion'!$M$5:$M$11</c:f>
              <c:numCache>
                <c:formatCode>General</c:formatCode>
                <c:ptCount val="7"/>
                <c:pt idx="0">
                  <c:v>1.42</c:v>
                </c:pt>
                <c:pt idx="1">
                  <c:v>1.28</c:v>
                </c:pt>
                <c:pt idx="2">
                  <c:v>1.28</c:v>
                </c:pt>
                <c:pt idx="3">
                  <c:v>1.1599999999999999</c:v>
                </c:pt>
                <c:pt idx="4">
                  <c:v>1.08</c:v>
                </c:pt>
                <c:pt idx="5">
                  <c:v>0.98</c:v>
                </c:pt>
                <c:pt idx="6">
                  <c:v>0.88</c:v>
                </c:pt>
              </c:numCache>
            </c:numRef>
          </c:yVal>
          <c:smooth val="0"/>
          <c:extLst>
            <c:ext xmlns:c16="http://schemas.microsoft.com/office/drawing/2014/chart" uri="{C3380CC4-5D6E-409C-BE32-E72D297353CC}">
              <c16:uniqueId val="{00000004-AD77-486A-AAB2-D8A14DD6759C}"/>
            </c:ext>
          </c:extLst>
        </c:ser>
        <c:ser>
          <c:idx val="1"/>
          <c:order val="1"/>
          <c:tx>
            <c:v>Theoretical </c:v>
          </c:tx>
          <c:spPr>
            <a:ln w="25400" cap="rnd">
              <a:noFill/>
              <a:round/>
            </a:ln>
            <a:effectLst/>
          </c:spPr>
          <c:marker>
            <c:symbol val="circle"/>
            <c:size val="5"/>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c:spPr>
          </c:marker>
          <c:trendline>
            <c:spPr>
              <a:ln w="9525" cap="rnd">
                <a:solidFill>
                  <a:schemeClr val="accent2"/>
                </a:solidFill>
              </a:ln>
              <a:effectLst/>
            </c:spPr>
            <c:trendlineType val="linear"/>
            <c:dispRSqr val="0"/>
            <c:dispEq val="0"/>
          </c:trendline>
          <c:xVal>
            <c:numRef>
              <c:f>'Simple Harmonic Motion'!$K$5:$K$11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Motion'!$N$5:$N$11</c:f>
              <c:numCache>
                <c:formatCode>0.00</c:formatCode>
                <c:ptCount val="7"/>
                <c:pt idx="0">
                  <c:v>1.9918500878494299</c:v>
                </c:pt>
                <c:pt idx="1">
                  <c:v>2.0963137289060527</c:v>
                </c:pt>
                <c:pt idx="2">
                  <c:v>1.976423537605237</c:v>
                </c:pt>
                <c:pt idx="3">
                  <c:v>2.0400275114136606</c:v>
                </c:pt>
                <c:pt idx="4">
                  <c:v>2.0286020648339487</c:v>
                </c:pt>
                <c:pt idx="5">
                  <c:v>2.0408163265306123</c:v>
                </c:pt>
                <c:pt idx="6">
                  <c:v>2.0327890704543541</c:v>
                </c:pt>
              </c:numCache>
            </c:numRef>
          </c:yVal>
          <c:smooth val="0"/>
          <c:extLst>
            <c:ext xmlns:c16="http://schemas.microsoft.com/office/drawing/2014/chart" uri="{C3380CC4-5D6E-409C-BE32-E72D297353CC}">
              <c16:uniqueId val="{0000000E-AD77-486A-AAB2-D8A14DD6759C}"/>
            </c:ext>
          </c:extLst>
        </c:ser>
        <c:dLbls>
          <c:showLegendKey val="0"/>
          <c:showVal val="0"/>
          <c:showCatName val="0"/>
          <c:showSerName val="0"/>
          <c:showPercent val="0"/>
          <c:showBubbleSize val="0"/>
        </c:dLbls>
        <c:axId val="1373852512"/>
        <c:axId val="1373852992"/>
      </c:scatterChart>
      <c:valAx>
        <c:axId val="1373852512"/>
        <c:scaling>
          <c:orientation val="minMax"/>
          <c:min val="0.5"/>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Theoretical and Actual Period</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73852992"/>
        <c:crosses val="autoZero"/>
        <c:crossBetween val="midCat"/>
      </c:valAx>
      <c:valAx>
        <c:axId val="1373852992"/>
        <c:scaling>
          <c:orientation val="minMax"/>
          <c:min val="1"/>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Square root of  length in </a:t>
                </a:r>
                <a:r>
                  <a:rPr lang="en-GB" baseline="0"/>
                  <a:t> </a:t>
                </a:r>
                <a:r>
                  <a:rPr lang="en-GB"/>
                  <a:t>m </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7385251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Length</a:t>
            </a:r>
            <a:r>
              <a:rPr lang="en-GB" baseline="0"/>
              <a:t> Against Gradient</a:t>
            </a:r>
            <a:endParaRPr lang="en-GB"/>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GB"/>
        </a:p>
      </c:txPr>
    </c:title>
    <c:autoTitleDeleted val="0"/>
    <c:plotArea>
      <c:layout>
        <c:manualLayout>
          <c:layoutTarget val="inner"/>
          <c:xMode val="edge"/>
          <c:yMode val="edge"/>
          <c:x val="8.685874492961107E-2"/>
          <c:y val="0.22219501671880057"/>
          <c:w val="0.74166369828771384"/>
          <c:h val="0.62036549855016665"/>
        </c:manualLayout>
      </c:layout>
      <c:scatterChart>
        <c:scatterStyle val="lineMarker"/>
        <c:varyColors val="0"/>
        <c:ser>
          <c:idx val="0"/>
          <c:order val="0"/>
          <c:tx>
            <c:v>Gradient</c:v>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trendline>
            <c:spPr>
              <a:ln w="9525" cap="rnd">
                <a:solidFill>
                  <a:schemeClr val="accent1"/>
                </a:solidFill>
              </a:ln>
              <a:effectLst/>
            </c:spPr>
            <c:trendlineType val="linear"/>
            <c:dispRSqr val="0"/>
            <c:dispEq val="0"/>
          </c:trendline>
          <c:xVal>
            <c:numRef>
              <c:f>'Simple Harmonic Motion'!$O$5:$O$11</c:f>
              <c:numCache>
                <c:formatCode>0.00</c:formatCode>
                <c:ptCount val="7"/>
                <c:pt idx="0">
                  <c:v>4.9752675785891443</c:v>
                </c:pt>
                <c:pt idx="1">
                  <c:v>4.0425899626862014</c:v>
                </c:pt>
                <c:pt idx="2">
                  <c:v>4.0425899626862014</c:v>
                </c:pt>
                <c:pt idx="3">
                  <c:v>3.3201349205264599</c:v>
                </c:pt>
                <c:pt idx="4">
                  <c:v>2.8779766433576572</c:v>
                </c:pt>
                <c:pt idx="5">
                  <c:v>2.3696920167015545</c:v>
                </c:pt>
                <c:pt idx="6">
                  <c:v>1.9107554120508996</c:v>
                </c:pt>
              </c:numCache>
            </c:numRef>
          </c:xVal>
          <c:yVal>
            <c:numRef>
              <c:f>'Simple Harmonic Motion'!$J$5:$J$11</c:f>
              <c:numCache>
                <c:formatCode>General</c:formatCode>
                <c:ptCount val="7"/>
                <c:pt idx="0">
                  <c:v>0.5</c:v>
                </c:pt>
                <c:pt idx="1">
                  <c:v>0.45</c:v>
                </c:pt>
                <c:pt idx="2">
                  <c:v>0.4</c:v>
                </c:pt>
                <c:pt idx="3">
                  <c:v>0.35</c:v>
                </c:pt>
                <c:pt idx="4">
                  <c:v>0.3</c:v>
                </c:pt>
                <c:pt idx="5">
                  <c:v>0.25</c:v>
                </c:pt>
                <c:pt idx="6">
                  <c:v>0.2</c:v>
                </c:pt>
              </c:numCache>
            </c:numRef>
          </c:yVal>
          <c:smooth val="0"/>
          <c:extLst>
            <c:ext xmlns:c16="http://schemas.microsoft.com/office/drawing/2014/chart" uri="{C3380CC4-5D6E-409C-BE32-E72D297353CC}">
              <c16:uniqueId val="{00000000-9900-4612-9EC7-ECAF7A314A72}"/>
            </c:ext>
          </c:extLst>
        </c:ser>
        <c:dLbls>
          <c:showLegendKey val="0"/>
          <c:showVal val="0"/>
          <c:showCatName val="0"/>
          <c:showSerName val="0"/>
          <c:showPercent val="0"/>
          <c:showBubbleSize val="0"/>
        </c:dLbls>
        <c:axId val="1442895600"/>
        <c:axId val="1442894640"/>
      </c:scatterChart>
      <c:valAx>
        <c:axId val="1442895600"/>
        <c:scaling>
          <c:orientation val="minMax"/>
          <c:min val="1.5"/>
        </c:scaling>
        <c:delete val="0"/>
        <c:axPos val="b"/>
        <c:majorGridlines>
          <c:spPr>
            <a:ln w="9525" cap="flat" cmpd="sng" algn="ctr">
              <a:solidFill>
                <a:schemeClr val="tx2">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442894640"/>
        <c:crosses val="autoZero"/>
        <c:crossBetween val="midCat"/>
      </c:valAx>
      <c:valAx>
        <c:axId val="1442894640"/>
        <c:scaling>
          <c:orientation val="minMax"/>
          <c:min val="0.2"/>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442895600"/>
        <c:crosses val="autoZero"/>
        <c:crossBetween val="midCat"/>
      </c:valAx>
      <c:spPr>
        <a:noFill/>
        <a:ln>
          <a:noFill/>
        </a:ln>
        <a:effectLst/>
      </c:spPr>
    </c:plotArea>
    <c:legend>
      <c:legendPos val="r"/>
      <c:layout>
        <c:manualLayout>
          <c:xMode val="edge"/>
          <c:yMode val="edge"/>
          <c:x val="0.82232845894263218"/>
          <c:y val="0.51316399769004439"/>
          <c:w val="0.17767162352506524"/>
          <c:h val="0.1541106676733901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Wedge</a:t>
            </a:r>
            <a:r>
              <a:rPr lang="en-GB" baseline="0"/>
              <a:t>- Load v Effort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Friction'!$B$7:$B$16</c:f>
              <c:numCache>
                <c:formatCode>General</c:formatCode>
                <c:ptCount val="10"/>
                <c:pt idx="0">
                  <c:v>60</c:v>
                </c:pt>
                <c:pt idx="1">
                  <c:v>90</c:v>
                </c:pt>
                <c:pt idx="2">
                  <c:v>120</c:v>
                </c:pt>
                <c:pt idx="3">
                  <c:v>150</c:v>
                </c:pt>
                <c:pt idx="4">
                  <c:v>180</c:v>
                </c:pt>
                <c:pt idx="5">
                  <c:v>210</c:v>
                </c:pt>
                <c:pt idx="6">
                  <c:v>240</c:v>
                </c:pt>
                <c:pt idx="7">
                  <c:v>260</c:v>
                </c:pt>
                <c:pt idx="8">
                  <c:v>280</c:v>
                </c:pt>
                <c:pt idx="9">
                  <c:v>310</c:v>
                </c:pt>
              </c:numCache>
            </c:numRef>
          </c:val>
          <c:smooth val="0"/>
          <c:extLst>
            <c:ext xmlns:c16="http://schemas.microsoft.com/office/drawing/2014/chart" uri="{C3380CC4-5D6E-409C-BE32-E72D297353CC}">
              <c16:uniqueId val="{00000000-1D1B-4911-AFDB-FBF502795260}"/>
            </c:ext>
          </c:extLst>
        </c:ser>
        <c:dLbls>
          <c:showLegendKey val="0"/>
          <c:showVal val="0"/>
          <c:showCatName val="0"/>
          <c:showSerName val="0"/>
          <c:showPercent val="0"/>
          <c:showBubbleSize val="0"/>
        </c:dLbls>
        <c:smooth val="0"/>
        <c:axId val="956253296"/>
        <c:axId val="956250896"/>
      </c:lineChart>
      <c:catAx>
        <c:axId val="9562532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250896"/>
        <c:crosses val="autoZero"/>
        <c:auto val="1"/>
        <c:lblAlgn val="ctr"/>
        <c:lblOffset val="100"/>
        <c:noMultiLvlLbl val="0"/>
      </c:catAx>
      <c:valAx>
        <c:axId val="9562508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Efficiency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2532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Load</a:t>
            </a:r>
            <a:r>
              <a:rPr lang="en-GB" baseline="0"/>
              <a:t> v Effort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Friction'!$G$7:$G$16</c:f>
              <c:numCache>
                <c:formatCode>General</c:formatCode>
                <c:ptCount val="10"/>
                <c:pt idx="0">
                  <c:v>34</c:v>
                </c:pt>
                <c:pt idx="1">
                  <c:v>50</c:v>
                </c:pt>
                <c:pt idx="2">
                  <c:v>70</c:v>
                </c:pt>
                <c:pt idx="3">
                  <c:v>80</c:v>
                </c:pt>
                <c:pt idx="4">
                  <c:v>100</c:v>
                </c:pt>
                <c:pt idx="5">
                  <c:v>110</c:v>
                </c:pt>
                <c:pt idx="6">
                  <c:v>120</c:v>
                </c:pt>
                <c:pt idx="7">
                  <c:v>130</c:v>
                </c:pt>
                <c:pt idx="8">
                  <c:v>150</c:v>
                </c:pt>
                <c:pt idx="9">
                  <c:v>160</c:v>
                </c:pt>
              </c:numCache>
            </c:numRef>
          </c:val>
          <c:smooth val="0"/>
          <c:extLst>
            <c:ext xmlns:c16="http://schemas.microsoft.com/office/drawing/2014/chart" uri="{C3380CC4-5D6E-409C-BE32-E72D297353CC}">
              <c16:uniqueId val="{00000000-5489-42E3-9BD8-EE32559949B1}"/>
            </c:ext>
          </c:extLst>
        </c:ser>
        <c:dLbls>
          <c:showLegendKey val="0"/>
          <c:showVal val="0"/>
          <c:showCatName val="0"/>
          <c:showSerName val="0"/>
          <c:showPercent val="0"/>
          <c:showBubbleSize val="0"/>
        </c:dLbls>
        <c:smooth val="0"/>
        <c:axId val="942169456"/>
        <c:axId val="947755440"/>
      </c:lineChart>
      <c:catAx>
        <c:axId val="9421694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7755440"/>
        <c:crosses val="autoZero"/>
        <c:auto val="1"/>
        <c:lblAlgn val="ctr"/>
        <c:lblOffset val="100"/>
        <c:noMultiLvlLbl val="0"/>
      </c:catAx>
      <c:valAx>
        <c:axId val="9477554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21694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a:t>
            </a:r>
            <a:r>
              <a:rPr lang="en-GB" baseline="0"/>
              <a:t> Crew Jack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Friction'!$L$7:$L$16</c:f>
              <c:numCache>
                <c:formatCode>General</c:formatCode>
                <c:ptCount val="10"/>
                <c:pt idx="0">
                  <c:v>61</c:v>
                </c:pt>
                <c:pt idx="1">
                  <c:v>67</c:v>
                </c:pt>
                <c:pt idx="2">
                  <c:v>76</c:v>
                </c:pt>
                <c:pt idx="3">
                  <c:v>98</c:v>
                </c:pt>
                <c:pt idx="4">
                  <c:v>102</c:v>
                </c:pt>
                <c:pt idx="5">
                  <c:v>122</c:v>
                </c:pt>
                <c:pt idx="6">
                  <c:v>126</c:v>
                </c:pt>
                <c:pt idx="7">
                  <c:v>131</c:v>
                </c:pt>
                <c:pt idx="8">
                  <c:v>137</c:v>
                </c:pt>
                <c:pt idx="9">
                  <c:v>144</c:v>
                </c:pt>
              </c:numCache>
            </c:numRef>
          </c:val>
          <c:smooth val="0"/>
          <c:extLst>
            <c:ext xmlns:c16="http://schemas.microsoft.com/office/drawing/2014/chart" uri="{C3380CC4-5D6E-409C-BE32-E72D297353CC}">
              <c16:uniqueId val="{00000000-EF02-4A43-B5AC-21DA46EC50C5}"/>
            </c:ext>
          </c:extLst>
        </c:ser>
        <c:dLbls>
          <c:showLegendKey val="0"/>
          <c:showVal val="0"/>
          <c:showCatName val="0"/>
          <c:showSerName val="0"/>
          <c:showPercent val="0"/>
          <c:showBubbleSize val="0"/>
        </c:dLbls>
        <c:smooth val="0"/>
        <c:axId val="1096831792"/>
        <c:axId val="1096832752"/>
      </c:lineChart>
      <c:catAx>
        <c:axId val="10968317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832752"/>
        <c:crosses val="autoZero"/>
        <c:auto val="1"/>
        <c:lblAlgn val="ctr"/>
        <c:lblOffset val="100"/>
        <c:noMultiLvlLbl val="0"/>
      </c:catAx>
      <c:valAx>
        <c:axId val="10968327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Effort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8317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Bearings-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val>
          <c:smooth val="0"/>
          <c:extLst>
            <c:ext xmlns:c16="http://schemas.microsoft.com/office/drawing/2014/chart" uri="{C3380CC4-5D6E-409C-BE32-E72D297353CC}">
              <c16:uniqueId val="{00000000-73FC-4D5A-AE6A-566FB3B5DB8D}"/>
            </c:ext>
          </c:extLst>
        </c:ser>
        <c:dLbls>
          <c:showLegendKey val="0"/>
          <c:showVal val="0"/>
          <c:showCatName val="0"/>
          <c:showSerName val="0"/>
          <c:showPercent val="0"/>
          <c:showBubbleSize val="0"/>
        </c:dLbls>
        <c:smooth val="0"/>
        <c:axId val="955448096"/>
        <c:axId val="955450496"/>
      </c:lineChart>
      <c:catAx>
        <c:axId val="9554480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450496"/>
        <c:crosses val="autoZero"/>
        <c:auto val="1"/>
        <c:lblAlgn val="ctr"/>
        <c:lblOffset val="100"/>
        <c:noMultiLvlLbl val="0"/>
      </c:catAx>
      <c:valAx>
        <c:axId val="9554504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4480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Wedge- 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Friction'!$D$7:$D$16</c:f>
              <c:numCache>
                <c:formatCode>0.00</c:formatCode>
                <c:ptCount val="10"/>
                <c:pt idx="0">
                  <c:v>27.777777777777779</c:v>
                </c:pt>
                <c:pt idx="1">
                  <c:v>37.037037037037038</c:v>
                </c:pt>
                <c:pt idx="2">
                  <c:v>41.666666666666671</c:v>
                </c:pt>
                <c:pt idx="3">
                  <c:v>44.444444444444443</c:v>
                </c:pt>
                <c:pt idx="4">
                  <c:v>46.296296296296298</c:v>
                </c:pt>
                <c:pt idx="5">
                  <c:v>47.61904761904762</c:v>
                </c:pt>
                <c:pt idx="6">
                  <c:v>48.611111111111107</c:v>
                </c:pt>
                <c:pt idx="7">
                  <c:v>51.282051282051292</c:v>
                </c:pt>
                <c:pt idx="8">
                  <c:v>53.571428571428569</c:v>
                </c:pt>
                <c:pt idx="9">
                  <c:v>53.763440860215049</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2-B2DE-4B4B-A8FD-75208732B6FE}"/>
            </c:ext>
          </c:extLst>
        </c:ser>
        <c:dLbls>
          <c:showLegendKey val="0"/>
          <c:showVal val="0"/>
          <c:showCatName val="0"/>
          <c:showSerName val="0"/>
          <c:showPercent val="0"/>
          <c:showBubbleSize val="0"/>
        </c:dLbls>
        <c:axId val="1075489968"/>
        <c:axId val="1075490928"/>
      </c:scatterChart>
      <c:valAx>
        <c:axId val="10754899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490928"/>
        <c:crosses val="autoZero"/>
        <c:crossBetween val="midCat"/>
      </c:valAx>
      <c:valAx>
        <c:axId val="10754909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48996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Efficiency</a:t>
            </a:r>
            <a:r>
              <a:rPr lang="en-GB" baseline="0"/>
              <a:t> v Load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0.00</c:formatCode>
                <c:ptCount val="10"/>
                <c:pt idx="0">
                  <c:v>49.019607843137258</c:v>
                </c:pt>
                <c:pt idx="1">
                  <c:v>66.666666666666657</c:v>
                </c:pt>
                <c:pt idx="2">
                  <c:v>71.428571428571431</c:v>
                </c:pt>
                <c:pt idx="3">
                  <c:v>83.333333333333343</c:v>
                </c:pt>
                <c:pt idx="4">
                  <c:v>83.333333333333343</c:v>
                </c:pt>
                <c:pt idx="5">
                  <c:v>90.909090909090907</c:v>
                </c:pt>
                <c:pt idx="6">
                  <c:v>97.222222222222214</c:v>
                </c:pt>
                <c:pt idx="7">
                  <c:v>102.56410256410258</c:v>
                </c:pt>
                <c:pt idx="8">
                  <c:v>100</c:v>
                </c:pt>
                <c:pt idx="9">
                  <c:v>104.16666666666667</c:v>
                </c:pt>
              </c:numCache>
            </c:numRef>
          </c:yVal>
          <c:smooth val="0"/>
          <c:extLst>
            <c:ext xmlns:c16="http://schemas.microsoft.com/office/drawing/2014/chart" uri="{C3380CC4-5D6E-409C-BE32-E72D297353CC}">
              <c16:uniqueId val="{00000000-DFAC-416D-A954-6ABDAE7390BF}"/>
            </c:ext>
          </c:extLst>
        </c:ser>
        <c:ser>
          <c:idx val="1"/>
          <c:order val="1"/>
          <c:spPr>
            <a:ln w="19050" cap="rnd">
              <a:solidFill>
                <a:schemeClr val="accent2"/>
              </a:solidFill>
              <a:round/>
            </a:ln>
            <a:effectLst/>
          </c:spPr>
          <c:marker>
            <c:symbol val="none"/>
          </c:marker>
          <c:yVal>
            <c:numLit>
              <c:formatCode>General</c:formatCode>
              <c:ptCount val="1"/>
              <c:pt idx="0">
                <c:v>1</c:v>
              </c:pt>
            </c:numLit>
          </c:yVal>
          <c:smooth val="0"/>
          <c:extLst>
            <c:ext xmlns:c16="http://schemas.microsoft.com/office/drawing/2014/chart" uri="{C3380CC4-5D6E-409C-BE32-E72D297353CC}">
              <c16:uniqueId val="{00000001-DFAC-416D-A954-6ABDAE7390BF}"/>
            </c:ext>
          </c:extLst>
        </c:ser>
        <c:dLbls>
          <c:showLegendKey val="0"/>
          <c:showVal val="0"/>
          <c:showCatName val="0"/>
          <c:showSerName val="0"/>
          <c:showPercent val="0"/>
          <c:showBubbleSize val="0"/>
        </c:dLbls>
        <c:axId val="537302159"/>
        <c:axId val="537302639"/>
      </c:scatterChart>
      <c:valAx>
        <c:axId val="5373021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302639"/>
        <c:crosses val="autoZero"/>
        <c:crossBetween val="midCat"/>
      </c:valAx>
      <c:valAx>
        <c:axId val="5373026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3021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Crew</a:t>
            </a:r>
            <a:r>
              <a:rPr lang="en-US" baseline="0"/>
              <a:t> Jack- Efficiency v Load</a:t>
            </a:r>
            <a:endParaRPr lang="en-US"/>
          </a:p>
        </c:rich>
      </c:tx>
      <c:layout>
        <c:manualLayout>
          <c:xMode val="edge"/>
          <c:yMode val="edge"/>
          <c:x val="0.3505067804024497"/>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Friction'!$N$7:$N$16</c:f>
              <c:strCache>
                <c:ptCount val="10"/>
                <c:pt idx="0">
                  <c:v>27.32</c:v>
                </c:pt>
                <c:pt idx="1">
                  <c:v>49.75</c:v>
                </c:pt>
                <c:pt idx="2">
                  <c:v>65.79</c:v>
                </c:pt>
                <c:pt idx="3">
                  <c:v>68.03</c:v>
                </c:pt>
                <c:pt idx="4">
                  <c:v>81.70</c:v>
                </c:pt>
                <c:pt idx="5">
                  <c:v>81.97</c:v>
                </c:pt>
                <c:pt idx="6">
                  <c:v>92.59</c:v>
                </c:pt>
                <c:pt idx="7">
                  <c:v>101.78</c:v>
                </c:pt>
                <c:pt idx="8">
                  <c:v>109.49</c:v>
                </c:pt>
                <c:pt idx="9">
                  <c:v>115.74</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Friction'!$N$7:$N$16</c:f>
              <c:numCache>
                <c:formatCode>0.00</c:formatCode>
                <c:ptCount val="10"/>
                <c:pt idx="0">
                  <c:v>27.322404371584703</c:v>
                </c:pt>
                <c:pt idx="1">
                  <c:v>49.75124378109453</c:v>
                </c:pt>
                <c:pt idx="2">
                  <c:v>65.78947368421052</c:v>
                </c:pt>
                <c:pt idx="3">
                  <c:v>68.027210884353735</c:v>
                </c:pt>
                <c:pt idx="4">
                  <c:v>81.699346405228766</c:v>
                </c:pt>
                <c:pt idx="5">
                  <c:v>81.967213114754102</c:v>
                </c:pt>
                <c:pt idx="6">
                  <c:v>92.592592592592595</c:v>
                </c:pt>
                <c:pt idx="7">
                  <c:v>101.78117048346056</c:v>
                </c:pt>
                <c:pt idx="8">
                  <c:v>109.48905109489051</c:v>
                </c:pt>
                <c:pt idx="9">
                  <c:v>115.74074074074075</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439D-4876-BA78-B9A52465CF91}"/>
            </c:ext>
          </c:extLst>
        </c:ser>
        <c:dLbls>
          <c:showLegendKey val="0"/>
          <c:showVal val="0"/>
          <c:showCatName val="0"/>
          <c:showSerName val="0"/>
          <c:showPercent val="0"/>
          <c:showBubbleSize val="0"/>
        </c:dLbls>
        <c:axId val="1096748304"/>
        <c:axId val="1096746384"/>
      </c:scatterChart>
      <c:valAx>
        <c:axId val="10967483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746384"/>
        <c:crosses val="autoZero"/>
        <c:crossBetween val="midCat"/>
      </c:valAx>
      <c:valAx>
        <c:axId val="1096746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7483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Bearing-</a:t>
            </a:r>
            <a:r>
              <a:rPr lang="en-GB" baseline="0"/>
              <a:t> Efficiency v Load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Friction'!$S$8:$S$17</c:f>
              <c:numCache>
                <c:formatCode>0.00</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98.039215686274503</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2-F428-4276-B360-4AF563DAA3BD}"/>
            </c:ext>
          </c:extLst>
        </c:ser>
        <c:dLbls>
          <c:showLegendKey val="0"/>
          <c:showVal val="0"/>
          <c:showCatName val="0"/>
          <c:showSerName val="0"/>
          <c:showPercent val="0"/>
          <c:showBubbleSize val="0"/>
        </c:dLbls>
        <c:axId val="1242338064"/>
        <c:axId val="1174547616"/>
      </c:scatterChart>
      <c:valAx>
        <c:axId val="12423380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4547616"/>
        <c:crosses val="autoZero"/>
        <c:crossBetween val="midCat"/>
      </c:valAx>
      <c:valAx>
        <c:axId val="11745476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2338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5.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3.xml"/><Relationship Id="rId3" Type="http://schemas.openxmlformats.org/officeDocument/2006/relationships/chart" Target="../charts/chart8.xml"/><Relationship Id="rId7" Type="http://schemas.openxmlformats.org/officeDocument/2006/relationships/chart" Target="../charts/chart12.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chart" Target="../charts/chart11.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10</xdr:col>
      <xdr:colOff>49306</xdr:colOff>
      <xdr:row>10</xdr:row>
      <xdr:rowOff>89647</xdr:rowOff>
    </xdr:from>
    <xdr:to>
      <xdr:col>13</xdr:col>
      <xdr:colOff>1044388</xdr:colOff>
      <xdr:row>24</xdr:row>
      <xdr:rowOff>179294</xdr:rowOff>
    </xdr:to>
    <xdr:graphicFrame macro="">
      <xdr:nvGraphicFramePr>
        <xdr:cNvPr id="5" name="Chart 1">
          <a:extLst>
            <a:ext uri="{FF2B5EF4-FFF2-40B4-BE49-F238E27FC236}">
              <a16:creationId xmlns:a16="http://schemas.microsoft.com/office/drawing/2014/main" id="{B357C62A-6D2D-63F5-C332-8E54C5BDFE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103095</xdr:colOff>
      <xdr:row>25</xdr:row>
      <xdr:rowOff>44823</xdr:rowOff>
    </xdr:from>
    <xdr:to>
      <xdr:col>13</xdr:col>
      <xdr:colOff>1098177</xdr:colOff>
      <xdr:row>40</xdr:row>
      <xdr:rowOff>17929</xdr:rowOff>
    </xdr:to>
    <xdr:graphicFrame macro="">
      <xdr:nvGraphicFramePr>
        <xdr:cNvPr id="6" name="Chart 5">
          <a:extLst>
            <a:ext uri="{FF2B5EF4-FFF2-40B4-BE49-F238E27FC236}">
              <a16:creationId xmlns:a16="http://schemas.microsoft.com/office/drawing/2014/main" id="{022D1CAA-0460-CB06-6666-9CD45CFEDB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0</xdr:colOff>
      <xdr:row>44</xdr:row>
      <xdr:rowOff>0</xdr:rowOff>
    </xdr:from>
    <xdr:to>
      <xdr:col>13</xdr:col>
      <xdr:colOff>995082</xdr:colOff>
      <xdr:row>58</xdr:row>
      <xdr:rowOff>98612</xdr:rowOff>
    </xdr:to>
    <xdr:graphicFrame macro="">
      <xdr:nvGraphicFramePr>
        <xdr:cNvPr id="9" name="Chart 8">
          <a:extLst>
            <a:ext uri="{FF2B5EF4-FFF2-40B4-BE49-F238E27FC236}">
              <a16:creationId xmlns:a16="http://schemas.microsoft.com/office/drawing/2014/main" id="{0B3BD5A4-9213-4F0A-BDC1-EAD879C67A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0</xdr:col>
      <xdr:colOff>594360</xdr:colOff>
      <xdr:row>16</xdr:row>
      <xdr:rowOff>0</xdr:rowOff>
    </xdr:from>
    <xdr:to>
      <xdr:col>6</xdr:col>
      <xdr:colOff>571500</xdr:colOff>
      <xdr:row>31</xdr:row>
      <xdr:rowOff>11430</xdr:rowOff>
    </xdr:to>
    <xdr:graphicFrame macro="">
      <xdr:nvGraphicFramePr>
        <xdr:cNvPr id="4" name="Chart 3">
          <a:extLst>
            <a:ext uri="{FF2B5EF4-FFF2-40B4-BE49-F238E27FC236}">
              <a16:creationId xmlns:a16="http://schemas.microsoft.com/office/drawing/2014/main" id="{FB79C48E-1004-6E39-6D74-B9CA20B0869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601980</xdr:colOff>
      <xdr:row>15</xdr:row>
      <xdr:rowOff>160020</xdr:rowOff>
    </xdr:from>
    <xdr:to>
      <xdr:col>15</xdr:col>
      <xdr:colOff>60960</xdr:colOff>
      <xdr:row>31</xdr:row>
      <xdr:rowOff>15240</xdr:rowOff>
    </xdr:to>
    <xdr:graphicFrame macro="">
      <xdr:nvGraphicFramePr>
        <xdr:cNvPr id="5" name="Chart 4">
          <a:extLst>
            <a:ext uri="{FF2B5EF4-FFF2-40B4-BE49-F238E27FC236}">
              <a16:creationId xmlns:a16="http://schemas.microsoft.com/office/drawing/2014/main" id="{5DABC05A-EBE5-F6EF-40AA-1011644ACA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91440</xdr:colOff>
      <xdr:row>20</xdr:row>
      <xdr:rowOff>133350</xdr:rowOff>
    </xdr:from>
    <xdr:to>
      <xdr:col>7</xdr:col>
      <xdr:colOff>396240</xdr:colOff>
      <xdr:row>35</xdr:row>
      <xdr:rowOff>133350</xdr:rowOff>
    </xdr:to>
    <xdr:graphicFrame macro="">
      <xdr:nvGraphicFramePr>
        <xdr:cNvPr id="2" name="Chart 1">
          <a:extLst>
            <a:ext uri="{FF2B5EF4-FFF2-40B4-BE49-F238E27FC236}">
              <a16:creationId xmlns:a16="http://schemas.microsoft.com/office/drawing/2014/main" id="{74B10229-6BFC-9661-BDE7-61F39BBA18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586740</xdr:colOff>
      <xdr:row>21</xdr:row>
      <xdr:rowOff>11430</xdr:rowOff>
    </xdr:from>
    <xdr:to>
      <xdr:col>15</xdr:col>
      <xdr:colOff>281940</xdr:colOff>
      <xdr:row>35</xdr:row>
      <xdr:rowOff>114300</xdr:rowOff>
    </xdr:to>
    <xdr:graphicFrame macro="">
      <xdr:nvGraphicFramePr>
        <xdr:cNvPr id="6" name="Chart 5">
          <a:extLst>
            <a:ext uri="{FF2B5EF4-FFF2-40B4-BE49-F238E27FC236}">
              <a16:creationId xmlns:a16="http://schemas.microsoft.com/office/drawing/2014/main" id="{415C4171-7A81-C8F2-7998-DA924E32DC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541020</xdr:colOff>
      <xdr:row>21</xdr:row>
      <xdr:rowOff>11430</xdr:rowOff>
    </xdr:from>
    <xdr:to>
      <xdr:col>23</xdr:col>
      <xdr:colOff>236220</xdr:colOff>
      <xdr:row>36</xdr:row>
      <xdr:rowOff>11430</xdr:rowOff>
    </xdr:to>
    <xdr:graphicFrame macro="">
      <xdr:nvGraphicFramePr>
        <xdr:cNvPr id="7" name="Chart 6">
          <a:extLst>
            <a:ext uri="{FF2B5EF4-FFF2-40B4-BE49-F238E27FC236}">
              <a16:creationId xmlns:a16="http://schemas.microsoft.com/office/drawing/2014/main" id="{C5242D8D-8E1B-7A96-6C82-07B7571A27B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541020</xdr:colOff>
      <xdr:row>20</xdr:row>
      <xdr:rowOff>171450</xdr:rowOff>
    </xdr:from>
    <xdr:to>
      <xdr:col>31</xdr:col>
      <xdr:colOff>236220</xdr:colOff>
      <xdr:row>35</xdr:row>
      <xdr:rowOff>171450</xdr:rowOff>
    </xdr:to>
    <xdr:graphicFrame macro="">
      <xdr:nvGraphicFramePr>
        <xdr:cNvPr id="9" name="Chart 8">
          <a:extLst>
            <a:ext uri="{FF2B5EF4-FFF2-40B4-BE49-F238E27FC236}">
              <a16:creationId xmlns:a16="http://schemas.microsoft.com/office/drawing/2014/main" id="{DC770958-4A7C-B8D7-6097-C62D2B105F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37</xdr:row>
      <xdr:rowOff>49530</xdr:rowOff>
    </xdr:from>
    <xdr:to>
      <xdr:col>7</xdr:col>
      <xdr:colOff>403860</xdr:colOff>
      <xdr:row>52</xdr:row>
      <xdr:rowOff>49530</xdr:rowOff>
    </xdr:to>
    <xdr:graphicFrame macro="">
      <xdr:nvGraphicFramePr>
        <xdr:cNvPr id="12" name="Chart 11">
          <a:extLst>
            <a:ext uri="{FF2B5EF4-FFF2-40B4-BE49-F238E27FC236}">
              <a16:creationId xmlns:a16="http://schemas.microsoft.com/office/drawing/2014/main" id="{40B14F2C-9AE4-90D0-70F6-775598646C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22860</xdr:colOff>
      <xdr:row>37</xdr:row>
      <xdr:rowOff>41910</xdr:rowOff>
    </xdr:from>
    <xdr:to>
      <xdr:col>15</xdr:col>
      <xdr:colOff>327660</xdr:colOff>
      <xdr:row>52</xdr:row>
      <xdr:rowOff>41910</xdr:rowOff>
    </xdr:to>
    <xdr:graphicFrame macro="">
      <xdr:nvGraphicFramePr>
        <xdr:cNvPr id="13" name="Chart 12">
          <a:extLst>
            <a:ext uri="{FF2B5EF4-FFF2-40B4-BE49-F238E27FC236}">
              <a16:creationId xmlns:a16="http://schemas.microsoft.com/office/drawing/2014/main" id="{714BE599-9ECC-73A7-5CF9-F106B127D6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15240</xdr:colOff>
      <xdr:row>37</xdr:row>
      <xdr:rowOff>26670</xdr:rowOff>
    </xdr:from>
    <xdr:to>
      <xdr:col>23</xdr:col>
      <xdr:colOff>320040</xdr:colOff>
      <xdr:row>52</xdr:row>
      <xdr:rowOff>26670</xdr:rowOff>
    </xdr:to>
    <xdr:graphicFrame macro="">
      <xdr:nvGraphicFramePr>
        <xdr:cNvPr id="17" name="Chart 16">
          <a:extLst>
            <a:ext uri="{FF2B5EF4-FFF2-40B4-BE49-F238E27FC236}">
              <a16:creationId xmlns:a16="http://schemas.microsoft.com/office/drawing/2014/main" id="{C8080C63-1239-95DD-3FB8-F3E5EE7592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0</xdr:colOff>
      <xdr:row>37</xdr:row>
      <xdr:rowOff>49530</xdr:rowOff>
    </xdr:from>
    <xdr:to>
      <xdr:col>31</xdr:col>
      <xdr:colOff>304800</xdr:colOff>
      <xdr:row>52</xdr:row>
      <xdr:rowOff>49530</xdr:rowOff>
    </xdr:to>
    <xdr:graphicFrame macro="">
      <xdr:nvGraphicFramePr>
        <xdr:cNvPr id="18" name="Chart 17">
          <a:extLst>
            <a:ext uri="{FF2B5EF4-FFF2-40B4-BE49-F238E27FC236}">
              <a16:creationId xmlns:a16="http://schemas.microsoft.com/office/drawing/2014/main" id="{1C64D152-367F-B6CD-E004-9EB04984D29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4.4" x14ac:dyDescent="0.3"/>
  <cols>
    <col min="1" max="1" width="17.44140625" customWidth="1"/>
    <col min="2" max="2" width="9.33203125" customWidth="1"/>
    <col min="3" max="3" width="19.88671875" customWidth="1"/>
    <col min="4" max="4" width="11.5546875" bestFit="1" customWidth="1"/>
    <col min="5" max="5" width="15.88671875" bestFit="1" customWidth="1"/>
    <col min="6" max="6" width="7.6640625" customWidth="1"/>
    <col min="7" max="7" width="19.88671875" customWidth="1"/>
    <col min="8" max="8" width="11.5546875" bestFit="1" customWidth="1"/>
    <col min="10" max="10" width="7.33203125" customWidth="1"/>
    <col min="11" max="11" width="17.886718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291" t="s">
        <v>4</v>
      </c>
      <c r="B4" s="291"/>
      <c r="C4" s="291"/>
      <c r="D4" s="291"/>
      <c r="E4" s="292" t="s">
        <v>5</v>
      </c>
      <c r="F4" s="292"/>
      <c r="G4" s="292"/>
      <c r="H4" s="292"/>
      <c r="K4" s="291" t="s">
        <v>4</v>
      </c>
      <c r="L4" s="291"/>
      <c r="M4" s="291"/>
      <c r="N4" s="291"/>
      <c r="O4" s="292" t="s">
        <v>5</v>
      </c>
      <c r="P4" s="292"/>
      <c r="Q4" s="292"/>
      <c r="R4" s="292"/>
      <c r="U4" s="132" t="s">
        <v>6</v>
      </c>
      <c r="V4" s="133"/>
      <c r="W4" s="133"/>
      <c r="X4" s="133"/>
      <c r="Y4" s="133"/>
      <c r="Z4" s="133"/>
      <c r="AA4" s="134"/>
      <c r="AB4" s="201" t="s">
        <v>7</v>
      </c>
      <c r="AC4" s="202"/>
      <c r="AD4" s="202"/>
      <c r="AE4" s="202"/>
      <c r="AF4" s="203"/>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3">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3">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3">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3">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 thickBot="1" x14ac:dyDescent="0.35">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85" t="s">
        <v>20</v>
      </c>
      <c r="E18" s="186" t="s">
        <v>20</v>
      </c>
      <c r="K18" s="285" t="s">
        <v>21</v>
      </c>
      <c r="L18" s="286"/>
      <c r="M18" s="286"/>
      <c r="N18" s="286"/>
      <c r="O18" s="286"/>
      <c r="P18" s="286"/>
      <c r="Q18" s="286"/>
      <c r="R18" s="286"/>
      <c r="S18" s="286"/>
      <c r="T18" s="287"/>
    </row>
    <row r="19" spans="1:44" x14ac:dyDescent="0.3">
      <c r="A19" s="187" t="s">
        <v>22</v>
      </c>
      <c r="E19" s="188" t="s">
        <v>23</v>
      </c>
      <c r="K19" s="204" t="s">
        <v>7</v>
      </c>
      <c r="L19" s="205"/>
      <c r="M19" s="205"/>
      <c r="N19" s="205"/>
      <c r="O19" s="205"/>
      <c r="P19" s="205"/>
      <c r="Q19" s="205"/>
      <c r="R19" s="205"/>
      <c r="S19" s="205"/>
      <c r="T19" s="206"/>
    </row>
    <row r="20" spans="1:44" x14ac:dyDescent="0.3">
      <c r="A20" s="187" t="s">
        <v>24</v>
      </c>
      <c r="E20" s="188" t="s">
        <v>24</v>
      </c>
      <c r="K20" s="204"/>
      <c r="L20" s="205"/>
      <c r="M20" s="205"/>
      <c r="N20" s="205"/>
      <c r="O20" s="205"/>
      <c r="P20" s="205"/>
      <c r="Q20" s="205"/>
      <c r="R20" s="205"/>
      <c r="S20" s="205"/>
      <c r="T20" s="206"/>
    </row>
    <row r="21" spans="1:44" ht="15" thickBot="1" x14ac:dyDescent="0.35">
      <c r="A21" s="189" t="s">
        <v>25</v>
      </c>
      <c r="E21" s="190" t="s">
        <v>26</v>
      </c>
      <c r="K21" s="204"/>
      <c r="L21" s="205"/>
      <c r="M21" s="205"/>
      <c r="N21" s="205"/>
      <c r="O21" s="205"/>
      <c r="P21" s="205"/>
      <c r="Q21" s="205"/>
      <c r="R21" s="205"/>
      <c r="S21" s="205"/>
      <c r="T21" s="206"/>
    </row>
    <row r="22" spans="1:44" ht="15.6" thickTop="1" thickBot="1" x14ac:dyDescent="0.35">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3">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3">
      <c r="A24" s="15">
        <v>200</v>
      </c>
      <c r="B24" s="210"/>
      <c r="C24" s="210"/>
      <c r="D24" s="219"/>
      <c r="E24" s="24">
        <v>200</v>
      </c>
      <c r="F24" s="210"/>
      <c r="G24" s="210"/>
      <c r="H24" s="219"/>
      <c r="K24" s="204"/>
      <c r="L24" s="205"/>
      <c r="M24" s="205"/>
      <c r="N24" s="205"/>
      <c r="O24" s="205"/>
      <c r="P24" s="205"/>
      <c r="Q24" s="205"/>
      <c r="R24" s="205"/>
      <c r="S24" s="205"/>
      <c r="T24" s="206"/>
    </row>
    <row r="25" spans="1:44" ht="15" thickBot="1" x14ac:dyDescent="0.35">
      <c r="A25" s="15">
        <v>300</v>
      </c>
      <c r="B25" s="210"/>
      <c r="C25" s="210"/>
      <c r="D25" s="219"/>
      <c r="E25" s="24">
        <v>300</v>
      </c>
      <c r="F25" s="210"/>
      <c r="G25" s="210"/>
      <c r="H25" s="219"/>
      <c r="K25" s="207"/>
      <c r="L25" s="208"/>
      <c r="M25" s="208"/>
      <c r="N25" s="208"/>
      <c r="O25" s="208"/>
      <c r="P25" s="208"/>
      <c r="Q25" s="208"/>
      <c r="R25" s="208"/>
      <c r="S25" s="208"/>
      <c r="T25" s="209"/>
    </row>
    <row r="26" spans="1:44" x14ac:dyDescent="0.3">
      <c r="A26" s="15">
        <v>400</v>
      </c>
      <c r="B26" s="210"/>
      <c r="C26" s="210"/>
      <c r="D26" s="219"/>
      <c r="E26" s="24">
        <v>400</v>
      </c>
      <c r="F26" s="210"/>
      <c r="G26" s="210"/>
      <c r="H26" s="219"/>
    </row>
    <row r="27" spans="1:44" ht="15" thickBot="1" x14ac:dyDescent="0.35">
      <c r="A27" s="19">
        <v>500</v>
      </c>
      <c r="B27" s="218"/>
      <c r="C27" s="218"/>
      <c r="D27" s="220"/>
      <c r="E27" s="25">
        <v>500</v>
      </c>
      <c r="F27" s="218"/>
      <c r="G27" s="218"/>
      <c r="H27" s="220"/>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293" t="s">
        <v>36</v>
      </c>
      <c r="B33" s="294"/>
      <c r="C33" s="294"/>
      <c r="D33" s="294"/>
      <c r="E33" s="295"/>
      <c r="H33" s="301" t="s">
        <v>37</v>
      </c>
      <c r="I33" s="302"/>
      <c r="J33" s="302"/>
      <c r="K33" s="302"/>
      <c r="L33" s="302"/>
      <c r="M33" s="302"/>
      <c r="N33" s="302"/>
      <c r="O33" s="303"/>
      <c r="Q33" s="282" t="s">
        <v>38</v>
      </c>
      <c r="R33" s="283"/>
      <c r="S33" s="283"/>
      <c r="T33" s="283"/>
      <c r="U33" s="283"/>
      <c r="V33" s="283"/>
      <c r="W33" s="283"/>
      <c r="X33" s="283"/>
      <c r="Y33" s="283"/>
      <c r="Z33" s="284"/>
      <c r="AB33" s="155">
        <v>1</v>
      </c>
      <c r="AC33" s="279" t="s">
        <v>39</v>
      </c>
      <c r="AD33" s="280"/>
      <c r="AE33" s="280"/>
      <c r="AF33" s="280"/>
      <c r="AG33" s="280"/>
      <c r="AH33" s="280"/>
      <c r="AI33" s="280"/>
      <c r="AJ33" s="280"/>
      <c r="AK33" s="280"/>
      <c r="AL33" s="280"/>
      <c r="AM33" s="280"/>
      <c r="AN33" s="280"/>
      <c r="AO33" s="280"/>
      <c r="AP33" s="280"/>
      <c r="AQ33" s="280"/>
      <c r="AR33" s="281"/>
    </row>
    <row r="34" spans="1:44" ht="15" thickTop="1" x14ac:dyDescent="0.3">
      <c r="A34" s="2" t="s">
        <v>40</v>
      </c>
      <c r="B34" s="3" t="s">
        <v>41</v>
      </c>
      <c r="C34" s="3" t="s">
        <v>42</v>
      </c>
      <c r="D34" s="3" t="s">
        <v>43</v>
      </c>
      <c r="E34" s="32" t="s">
        <v>44</v>
      </c>
      <c r="H34" s="304" t="s">
        <v>45</v>
      </c>
      <c r="I34" s="305"/>
      <c r="J34" s="305"/>
      <c r="K34" s="305"/>
      <c r="L34" s="305"/>
      <c r="M34" s="305"/>
      <c r="N34" s="305"/>
      <c r="O34" s="306"/>
      <c r="Q34" s="141" t="s">
        <v>46</v>
      </c>
      <c r="R34" s="142" t="s">
        <v>47</v>
      </c>
      <c r="S34" s="142" t="s">
        <v>48</v>
      </c>
      <c r="T34" s="142" t="s">
        <v>49</v>
      </c>
      <c r="U34" s="142" t="s">
        <v>50</v>
      </c>
      <c r="V34" s="142" t="s">
        <v>51</v>
      </c>
      <c r="W34" s="142" t="s">
        <v>51</v>
      </c>
      <c r="X34" s="142" t="s">
        <v>52</v>
      </c>
      <c r="Y34" s="142" t="s">
        <v>53</v>
      </c>
      <c r="Z34" s="143" t="s">
        <v>54</v>
      </c>
      <c r="AB34" s="155" t="s">
        <v>55</v>
      </c>
      <c r="AC34" s="273"/>
      <c r="AD34" s="274"/>
      <c r="AE34" s="274"/>
      <c r="AF34" s="274"/>
      <c r="AG34" s="274"/>
      <c r="AH34" s="274"/>
      <c r="AI34" s="274"/>
      <c r="AJ34" s="274"/>
      <c r="AK34" s="274"/>
      <c r="AL34" s="274"/>
      <c r="AM34" s="274"/>
      <c r="AN34" s="274"/>
      <c r="AO34" s="274"/>
      <c r="AP34" s="274"/>
      <c r="AQ34" s="274"/>
      <c r="AR34" s="275"/>
    </row>
    <row r="35" spans="1:44" ht="15" thickBot="1" x14ac:dyDescent="0.35">
      <c r="A35" s="4">
        <v>100</v>
      </c>
      <c r="B35" s="5">
        <v>0.98</v>
      </c>
      <c r="C35" s="5">
        <v>0.5</v>
      </c>
      <c r="D35" s="5">
        <v>0.5</v>
      </c>
      <c r="E35" s="33">
        <v>1</v>
      </c>
      <c r="H35" s="288" t="s">
        <v>56</v>
      </c>
      <c r="I35" s="289"/>
      <c r="J35" s="289"/>
      <c r="K35" s="289"/>
      <c r="L35" s="289"/>
      <c r="M35" s="289"/>
      <c r="N35" s="289"/>
      <c r="O35" s="290"/>
      <c r="Q35" s="144" t="s">
        <v>57</v>
      </c>
      <c r="R35" s="145" t="s">
        <v>57</v>
      </c>
      <c r="S35" s="145" t="s">
        <v>57</v>
      </c>
      <c r="T35" s="145" t="s">
        <v>57</v>
      </c>
      <c r="U35" s="145" t="s">
        <v>57</v>
      </c>
      <c r="V35" s="145" t="s">
        <v>57</v>
      </c>
      <c r="W35" s="145" t="s">
        <v>58</v>
      </c>
      <c r="X35" s="145" t="s">
        <v>58</v>
      </c>
      <c r="Y35" s="145" t="s">
        <v>58</v>
      </c>
      <c r="Z35" s="146" t="s">
        <v>58</v>
      </c>
      <c r="AB35" s="155">
        <v>2</v>
      </c>
      <c r="AC35" s="267" t="s">
        <v>59</v>
      </c>
      <c r="AD35" s="268"/>
      <c r="AE35" s="268"/>
      <c r="AF35" s="268"/>
      <c r="AG35" s="268"/>
      <c r="AH35" s="268"/>
      <c r="AI35" s="268"/>
      <c r="AJ35" s="268"/>
      <c r="AK35" s="268"/>
      <c r="AL35" s="268"/>
      <c r="AM35" s="268"/>
      <c r="AN35" s="268"/>
      <c r="AO35" s="268"/>
      <c r="AP35" s="268"/>
      <c r="AQ35" s="268"/>
      <c r="AR35" s="269"/>
    </row>
    <row r="36" spans="1:44" ht="15.6" thickTop="1" thickBot="1" x14ac:dyDescent="0.35">
      <c r="A36" s="4">
        <v>200</v>
      </c>
      <c r="B36" s="214"/>
      <c r="C36" s="214"/>
      <c r="D36" s="214"/>
      <c r="E36" s="215"/>
      <c r="H36" s="299" t="s">
        <v>60</v>
      </c>
      <c r="I36" s="299" t="s">
        <v>61</v>
      </c>
      <c r="J36" s="296" t="s">
        <v>62</v>
      </c>
      <c r="K36" s="296"/>
      <c r="L36" s="297"/>
      <c r="M36" s="298" t="s">
        <v>63</v>
      </c>
      <c r="N36" s="296"/>
      <c r="O36" s="297"/>
      <c r="Q36" s="147">
        <v>50</v>
      </c>
      <c r="R36" s="148">
        <v>50</v>
      </c>
      <c r="S36" s="148">
        <v>50</v>
      </c>
      <c r="T36" s="148">
        <v>50</v>
      </c>
      <c r="U36" s="148">
        <v>50</v>
      </c>
      <c r="V36" s="148">
        <v>250</v>
      </c>
      <c r="W36" s="148">
        <v>2.4500000000000002</v>
      </c>
      <c r="X36" s="148">
        <v>1.25</v>
      </c>
      <c r="Y36" s="148">
        <v>1.25</v>
      </c>
      <c r="Z36" s="149">
        <v>2.5</v>
      </c>
      <c r="AB36" s="155" t="s">
        <v>55</v>
      </c>
      <c r="AC36" s="273"/>
      <c r="AD36" s="274"/>
      <c r="AE36" s="274"/>
      <c r="AF36" s="274"/>
      <c r="AG36" s="274"/>
      <c r="AH36" s="274"/>
      <c r="AI36" s="274"/>
      <c r="AJ36" s="274"/>
      <c r="AK36" s="274"/>
      <c r="AL36" s="274"/>
      <c r="AM36" s="274"/>
      <c r="AN36" s="274"/>
      <c r="AO36" s="274"/>
      <c r="AP36" s="274"/>
      <c r="AQ36" s="274"/>
      <c r="AR36" s="275"/>
    </row>
    <row r="37" spans="1:44" ht="15.6" thickTop="1" thickBot="1" x14ac:dyDescent="0.35">
      <c r="A37" s="4">
        <v>300</v>
      </c>
      <c r="B37" s="214"/>
      <c r="C37" s="214"/>
      <c r="D37" s="214"/>
      <c r="E37" s="215"/>
      <c r="H37" s="300"/>
      <c r="I37" s="300"/>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267" t="s">
        <v>65</v>
      </c>
      <c r="AD37" s="268"/>
      <c r="AE37" s="268"/>
      <c r="AF37" s="268"/>
      <c r="AG37" s="268"/>
      <c r="AH37" s="268"/>
      <c r="AI37" s="268"/>
      <c r="AJ37" s="268"/>
      <c r="AK37" s="268"/>
      <c r="AL37" s="268"/>
      <c r="AM37" s="268"/>
      <c r="AN37" s="268"/>
      <c r="AO37" s="268"/>
      <c r="AP37" s="268"/>
      <c r="AQ37" s="268"/>
      <c r="AR37" s="269"/>
    </row>
    <row r="38" spans="1:44" ht="15" thickTop="1" x14ac:dyDescent="0.3">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276"/>
      <c r="AD38" s="277"/>
      <c r="AE38" s="277"/>
      <c r="AF38" s="277"/>
      <c r="AG38" s="277"/>
      <c r="AH38" s="277"/>
      <c r="AI38" s="277"/>
      <c r="AJ38" s="277"/>
      <c r="AK38" s="277"/>
      <c r="AL38" s="277"/>
      <c r="AM38" s="277"/>
      <c r="AN38" s="277"/>
      <c r="AO38" s="277"/>
      <c r="AP38" s="277"/>
      <c r="AQ38" s="277"/>
      <c r="AR38" s="278"/>
    </row>
    <row r="39" spans="1:44" ht="15" thickBot="1" x14ac:dyDescent="0.35">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267" t="s">
        <v>66</v>
      </c>
      <c r="AD39" s="268"/>
      <c r="AE39" s="268"/>
      <c r="AF39" s="268"/>
      <c r="AG39" s="268"/>
      <c r="AH39" s="268"/>
      <c r="AI39" s="268"/>
      <c r="AJ39" s="268"/>
      <c r="AK39" s="268"/>
      <c r="AL39" s="268"/>
      <c r="AM39" s="268"/>
      <c r="AN39" s="268"/>
      <c r="AO39" s="268"/>
      <c r="AP39" s="268"/>
      <c r="AQ39" s="268"/>
      <c r="AR39" s="269"/>
    </row>
    <row r="40" spans="1:44" ht="15.6" thickTop="1" thickBot="1" x14ac:dyDescent="0.35">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270"/>
      <c r="AD40" s="271"/>
      <c r="AE40" s="271"/>
      <c r="AF40" s="271"/>
      <c r="AG40" s="271"/>
      <c r="AH40" s="271"/>
      <c r="AI40" s="271"/>
      <c r="AJ40" s="271"/>
      <c r="AK40" s="271"/>
      <c r="AL40" s="271"/>
      <c r="AM40" s="271"/>
      <c r="AN40" s="271"/>
      <c r="AO40" s="271"/>
      <c r="AP40" s="271"/>
      <c r="AQ40" s="271"/>
      <c r="AR40" s="272"/>
    </row>
    <row r="41" spans="1:44" x14ac:dyDescent="0.3">
      <c r="H41" s="30">
        <v>0.18</v>
      </c>
      <c r="I41" s="9">
        <v>0.18</v>
      </c>
      <c r="J41" s="214"/>
      <c r="K41" s="214"/>
      <c r="L41" s="214"/>
      <c r="M41" s="214"/>
      <c r="N41" s="214"/>
      <c r="O41" s="215"/>
    </row>
    <row r="42" spans="1:44" x14ac:dyDescent="0.3">
      <c r="H42" s="30">
        <v>0.24</v>
      </c>
      <c r="I42" s="9">
        <v>0.12</v>
      </c>
      <c r="J42" s="214"/>
      <c r="K42" s="214"/>
      <c r="L42" s="214"/>
      <c r="M42" s="214"/>
      <c r="N42" s="214"/>
      <c r="O42" s="215"/>
    </row>
    <row r="43" spans="1:44" x14ac:dyDescent="0.3">
      <c r="H43" s="30">
        <v>0.3</v>
      </c>
      <c r="I43" s="9">
        <v>0.06</v>
      </c>
      <c r="J43" s="214"/>
      <c r="K43" s="214"/>
      <c r="L43" s="214"/>
      <c r="M43" s="214"/>
      <c r="N43" s="214"/>
      <c r="O43" s="215"/>
    </row>
    <row r="44" spans="1:44" ht="15" thickBot="1" x14ac:dyDescent="0.35">
      <c r="H44" s="31">
        <v>0.36</v>
      </c>
      <c r="I44" s="10">
        <v>0</v>
      </c>
      <c r="J44" s="216"/>
      <c r="K44" s="216"/>
      <c r="L44" s="216"/>
      <c r="M44" s="216"/>
      <c r="N44" s="216"/>
      <c r="O44" s="217"/>
    </row>
    <row r="45" spans="1:44" ht="15" thickTop="1" x14ac:dyDescent="0.3"/>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topLeftCell="Q1" zoomScale="85" zoomScaleNormal="85" workbookViewId="0">
      <selection activeCell="W16" sqref="W16:AF16"/>
    </sheetView>
  </sheetViews>
  <sheetFormatPr defaultRowHeight="14.4" x14ac:dyDescent="0.3"/>
  <cols>
    <col min="1" max="1" width="11" customWidth="1"/>
    <col min="2" max="2" width="13.109375" customWidth="1"/>
    <col min="5" max="5" width="13.44140625" customWidth="1"/>
    <col min="10" max="10" width="17.44140625" bestFit="1" customWidth="1"/>
    <col min="11" max="11" width="16" customWidth="1"/>
    <col min="12" max="12" width="20.5546875" customWidth="1"/>
    <col min="13" max="13" width="15.6640625" customWidth="1"/>
    <col min="14" max="14" width="20.33203125" customWidth="1"/>
    <col min="16" max="16" width="18.88671875" customWidth="1"/>
    <col min="17" max="17" width="29.6640625" bestFit="1" customWidth="1"/>
    <col min="18" max="18" width="24.44140625" bestFit="1" customWidth="1"/>
    <col min="19" max="19" width="14.33203125" bestFit="1" customWidth="1"/>
    <col min="20" max="20" width="13.5546875" bestFit="1" customWidth="1"/>
    <col min="22" max="22" width="14.332031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v>90</v>
      </c>
      <c r="J5" s="26"/>
      <c r="K5" s="334" t="s">
        <v>74</v>
      </c>
      <c r="L5" s="334"/>
      <c r="M5" s="328" t="s">
        <v>75</v>
      </c>
      <c r="N5" s="329"/>
      <c r="P5" s="316" t="s">
        <v>76</v>
      </c>
      <c r="Q5" s="317"/>
      <c r="R5" s="317"/>
      <c r="S5" s="317"/>
      <c r="T5" s="318"/>
      <c r="V5" s="158" t="s">
        <v>77</v>
      </c>
      <c r="W5" s="158" t="s">
        <v>78</v>
      </c>
      <c r="X5" s="158" t="s">
        <v>79</v>
      </c>
    </row>
    <row r="6" spans="1:32" ht="15.6" thickTop="1" thickBot="1" x14ac:dyDescent="0.35">
      <c r="A6" s="37" t="s">
        <v>80</v>
      </c>
      <c r="B6" s="38"/>
      <c r="C6" s="39">
        <v>0.88</v>
      </c>
      <c r="J6" s="51" t="s">
        <v>81</v>
      </c>
      <c r="K6" s="51" t="s">
        <v>82</v>
      </c>
      <c r="L6" s="51" t="s">
        <v>83</v>
      </c>
      <c r="M6" s="51" t="s">
        <v>82</v>
      </c>
      <c r="N6" s="51" t="s">
        <v>83</v>
      </c>
      <c r="P6" s="319" t="s">
        <v>212</v>
      </c>
      <c r="Q6" s="320"/>
      <c r="R6" s="320"/>
      <c r="S6" s="320"/>
      <c r="T6" s="321"/>
      <c r="V6" s="161" t="s">
        <v>84</v>
      </c>
      <c r="W6" s="230">
        <v>12.5</v>
      </c>
      <c r="X6" s="230">
        <v>0.22</v>
      </c>
    </row>
    <row r="7" spans="1:32" ht="15.6" thickTop="1" thickBot="1" x14ac:dyDescent="0.35">
      <c r="A7" s="40"/>
      <c r="B7" s="325" t="s">
        <v>85</v>
      </c>
      <c r="C7" s="326"/>
      <c r="D7" s="330"/>
      <c r="E7" s="331" t="s">
        <v>86</v>
      </c>
      <c r="F7" s="332"/>
      <c r="G7" s="333"/>
      <c r="J7" s="53" t="s">
        <v>87</v>
      </c>
      <c r="K7" s="223">
        <v>100</v>
      </c>
      <c r="L7" s="224">
        <v>0.98099999999999998</v>
      </c>
      <c r="M7" s="224">
        <v>350</v>
      </c>
      <c r="N7" s="225">
        <f>(M7/1000)*9.81</f>
        <v>3.4335</v>
      </c>
      <c r="P7" s="57" t="s">
        <v>88</v>
      </c>
      <c r="Q7" s="58" t="s">
        <v>89</v>
      </c>
      <c r="R7" s="58" t="s">
        <v>90</v>
      </c>
      <c r="S7" s="58" t="s">
        <v>91</v>
      </c>
      <c r="T7" s="59" t="s">
        <v>92</v>
      </c>
      <c r="V7" s="162" t="s">
        <v>93</v>
      </c>
      <c r="W7" s="231">
        <v>17.5</v>
      </c>
      <c r="X7" s="231">
        <v>0.32</v>
      </c>
    </row>
    <row r="8" spans="1:32" ht="15" thickTop="1" x14ac:dyDescent="0.3">
      <c r="A8" s="42" t="s">
        <v>94</v>
      </c>
      <c r="B8" s="43" t="s">
        <v>95</v>
      </c>
      <c r="C8" s="44" t="s">
        <v>96</v>
      </c>
      <c r="D8" s="44" t="s">
        <v>96</v>
      </c>
      <c r="E8" s="44" t="s">
        <v>95</v>
      </c>
      <c r="F8" s="44" t="s">
        <v>96</v>
      </c>
      <c r="G8" s="44" t="s">
        <v>96</v>
      </c>
      <c r="J8" s="54" t="s">
        <v>97</v>
      </c>
      <c r="K8" s="226">
        <v>20</v>
      </c>
      <c r="L8" s="227">
        <v>0.19600000000000001</v>
      </c>
      <c r="M8" s="227">
        <v>40</v>
      </c>
      <c r="N8" s="225">
        <f t="shared" ref="N8:N9" si="0">(M8/1000)*9.81</f>
        <v>0.39240000000000003</v>
      </c>
      <c r="P8" s="22">
        <v>0</v>
      </c>
      <c r="Q8" s="224">
        <v>270</v>
      </c>
      <c r="R8" s="224">
        <f>(Q8/1000)*9.81</f>
        <v>2.6487000000000003</v>
      </c>
      <c r="S8" s="224">
        <v>10</v>
      </c>
      <c r="T8" s="225">
        <f>(S8/1000)*9.81</f>
        <v>9.8100000000000007E-2</v>
      </c>
      <c r="V8" s="162" t="s">
        <v>98</v>
      </c>
      <c r="W8" s="231">
        <v>10</v>
      </c>
      <c r="X8" s="231">
        <v>0.18</v>
      </c>
    </row>
    <row r="9" spans="1:32" ht="15" thickBot="1" x14ac:dyDescent="0.35">
      <c r="A9" s="42" t="s">
        <v>99</v>
      </c>
      <c r="B9" s="45" t="s">
        <v>100</v>
      </c>
      <c r="C9" s="42" t="s">
        <v>100</v>
      </c>
      <c r="D9" s="42" t="s">
        <v>100</v>
      </c>
      <c r="E9" s="42" t="s">
        <v>100</v>
      </c>
      <c r="F9" s="42" t="s">
        <v>100</v>
      </c>
      <c r="G9" s="42" t="s">
        <v>100</v>
      </c>
      <c r="J9" s="55" t="s">
        <v>101</v>
      </c>
      <c r="K9" s="228" t="s">
        <v>211</v>
      </c>
      <c r="L9" s="229">
        <v>9.8100000000000007E-2</v>
      </c>
      <c r="M9" s="229">
        <v>20</v>
      </c>
      <c r="N9" s="225">
        <f t="shared" si="0"/>
        <v>0.19620000000000001</v>
      </c>
      <c r="P9" s="15" t="s">
        <v>102</v>
      </c>
      <c r="Q9" s="227">
        <v>340</v>
      </c>
      <c r="R9" s="224">
        <f t="shared" ref="R9:R12" si="1">(Q9/1000)*9.81</f>
        <v>3.3354000000000004</v>
      </c>
      <c r="S9" s="227">
        <v>80</v>
      </c>
      <c r="T9" s="225">
        <f t="shared" ref="T9:T12" si="2">(S9/1000)*9.81</f>
        <v>0.78480000000000005</v>
      </c>
      <c r="V9" s="163" t="s">
        <v>103</v>
      </c>
      <c r="W9" s="232">
        <v>27.5</v>
      </c>
      <c r="X9" s="232">
        <v>0.52</v>
      </c>
    </row>
    <row r="10" spans="1:32" ht="15" thickTop="1" x14ac:dyDescent="0.3">
      <c r="A10" s="42" t="s">
        <v>104</v>
      </c>
      <c r="B10" s="45" t="s">
        <v>105</v>
      </c>
      <c r="C10" s="42" t="s">
        <v>105</v>
      </c>
      <c r="D10" s="42" t="s">
        <v>105</v>
      </c>
      <c r="E10" s="42" t="s">
        <v>105</v>
      </c>
      <c r="F10" s="42" t="s">
        <v>105</v>
      </c>
      <c r="G10" s="42" t="s">
        <v>105</v>
      </c>
      <c r="P10" s="15" t="s">
        <v>106</v>
      </c>
      <c r="Q10" s="227">
        <v>340</v>
      </c>
      <c r="R10" s="224">
        <f t="shared" si="1"/>
        <v>3.3354000000000004</v>
      </c>
      <c r="S10" s="227">
        <v>80</v>
      </c>
      <c r="T10" s="225">
        <f t="shared" si="2"/>
        <v>0.78480000000000005</v>
      </c>
      <c r="V10" s="130"/>
      <c r="W10" s="130"/>
      <c r="X10" s="130"/>
    </row>
    <row r="11" spans="1:32" x14ac:dyDescent="0.3">
      <c r="A11" s="42"/>
      <c r="B11" s="45" t="s">
        <v>107</v>
      </c>
      <c r="C11" s="42" t="s">
        <v>108</v>
      </c>
      <c r="D11" s="42" t="s">
        <v>107</v>
      </c>
      <c r="E11" s="42" t="s">
        <v>107</v>
      </c>
      <c r="F11" s="42" t="s">
        <v>108</v>
      </c>
      <c r="G11" s="42" t="s">
        <v>107</v>
      </c>
      <c r="P11" s="15" t="s">
        <v>109</v>
      </c>
      <c r="Q11" s="227">
        <v>340</v>
      </c>
      <c r="R11" s="224">
        <f t="shared" si="1"/>
        <v>3.3354000000000004</v>
      </c>
      <c r="S11" s="264">
        <v>80</v>
      </c>
      <c r="T11" s="225">
        <f t="shared" si="2"/>
        <v>0.78480000000000005</v>
      </c>
    </row>
    <row r="12" spans="1:32" ht="15" thickBot="1" x14ac:dyDescent="0.35">
      <c r="A12" s="46"/>
      <c r="B12" s="41" t="s">
        <v>110</v>
      </c>
      <c r="C12" s="47" t="s">
        <v>57</v>
      </c>
      <c r="D12" s="47" t="s">
        <v>111</v>
      </c>
      <c r="E12" s="47" t="s">
        <v>112</v>
      </c>
      <c r="F12" s="47" t="s">
        <v>57</v>
      </c>
      <c r="G12" s="47" t="s">
        <v>113</v>
      </c>
      <c r="J12" s="69"/>
      <c r="P12" s="19" t="s">
        <v>114</v>
      </c>
      <c r="Q12" s="229">
        <v>350</v>
      </c>
      <c r="R12" s="224">
        <f t="shared" si="1"/>
        <v>3.4335</v>
      </c>
      <c r="S12" s="227">
        <v>90</v>
      </c>
      <c r="T12" s="225">
        <f t="shared" si="2"/>
        <v>0.88290000000000002</v>
      </c>
    </row>
    <row r="13" spans="1:32" ht="15.6" thickTop="1" thickBot="1" x14ac:dyDescent="0.35">
      <c r="A13" s="48">
        <v>15</v>
      </c>
      <c r="B13" s="221">
        <v>0.85</v>
      </c>
      <c r="C13" s="221">
        <v>50</v>
      </c>
      <c r="D13" s="221">
        <v>0.49</v>
      </c>
      <c r="E13" s="221">
        <v>0.22800000000000001</v>
      </c>
      <c r="F13" s="221">
        <v>50</v>
      </c>
      <c r="G13" s="222">
        <v>0.49</v>
      </c>
    </row>
    <row r="14" spans="1:32" ht="15.6" thickTop="1" thickBot="1" x14ac:dyDescent="0.35">
      <c r="A14" s="49">
        <v>25</v>
      </c>
      <c r="B14" s="214">
        <v>0.79800000000000004</v>
      </c>
      <c r="C14" s="214">
        <v>30</v>
      </c>
      <c r="D14" s="214">
        <v>0.29399999999999998</v>
      </c>
      <c r="E14" s="214">
        <v>0.372</v>
      </c>
      <c r="F14" s="214">
        <v>90</v>
      </c>
      <c r="G14" s="215">
        <v>0.88</v>
      </c>
      <c r="P14" s="322" t="s">
        <v>115</v>
      </c>
      <c r="Q14" s="323"/>
      <c r="R14" s="323"/>
      <c r="S14" s="323"/>
      <c r="T14" s="324"/>
      <c r="V14" s="1" t="s">
        <v>35</v>
      </c>
    </row>
    <row r="15" spans="1:32" ht="15" thickBot="1" x14ac:dyDescent="0.35">
      <c r="A15" s="49">
        <v>35</v>
      </c>
      <c r="B15" s="214">
        <v>0.72099999999999997</v>
      </c>
      <c r="C15" s="214">
        <v>40</v>
      </c>
      <c r="D15" s="214">
        <v>0.39200000000000002</v>
      </c>
      <c r="E15" s="214">
        <v>0.505</v>
      </c>
      <c r="F15" s="214">
        <v>114</v>
      </c>
      <c r="G15" s="215">
        <v>1.1200000000000001</v>
      </c>
      <c r="P15" s="325" t="s">
        <v>213</v>
      </c>
      <c r="Q15" s="326"/>
      <c r="R15" s="326"/>
      <c r="S15" s="326"/>
      <c r="T15" s="327"/>
      <c r="V15" s="160">
        <v>1</v>
      </c>
      <c r="W15" s="310" t="s">
        <v>116</v>
      </c>
      <c r="X15" s="311"/>
      <c r="Y15" s="311"/>
      <c r="Z15" s="311"/>
      <c r="AA15" s="311"/>
      <c r="AB15" s="311"/>
      <c r="AC15" s="311"/>
      <c r="AD15" s="311"/>
      <c r="AE15" s="311"/>
      <c r="AF15" s="312"/>
    </row>
    <row r="16" spans="1:32" ht="15.6" thickTop="1" thickBot="1" x14ac:dyDescent="0.35">
      <c r="A16" s="49">
        <v>45</v>
      </c>
      <c r="B16" s="214">
        <v>0.622</v>
      </c>
      <c r="C16" s="214">
        <v>52</v>
      </c>
      <c r="D16" s="214">
        <v>0.50900000000000001</v>
      </c>
      <c r="E16" s="214">
        <v>0.622</v>
      </c>
      <c r="F16" s="214">
        <v>144</v>
      </c>
      <c r="G16" s="215">
        <v>1.41</v>
      </c>
      <c r="P16" s="60" t="s">
        <v>88</v>
      </c>
      <c r="Q16" s="61" t="s">
        <v>89</v>
      </c>
      <c r="R16" s="61" t="s">
        <v>90</v>
      </c>
      <c r="S16" s="61" t="s">
        <v>91</v>
      </c>
      <c r="T16" s="62" t="s">
        <v>92</v>
      </c>
      <c r="V16" s="159" t="s">
        <v>55</v>
      </c>
      <c r="W16" s="307" t="s">
        <v>222</v>
      </c>
      <c r="X16" s="308"/>
      <c r="Y16" s="308"/>
      <c r="Z16" s="308"/>
      <c r="AA16" s="308"/>
      <c r="AB16" s="308"/>
      <c r="AC16" s="308"/>
      <c r="AD16" s="308"/>
      <c r="AE16" s="308"/>
      <c r="AF16" s="309"/>
    </row>
    <row r="17" spans="1:32" ht="15.6" thickTop="1" thickBot="1" x14ac:dyDescent="0.35">
      <c r="A17" s="50">
        <v>55</v>
      </c>
      <c r="B17" s="216">
        <v>0.505</v>
      </c>
      <c r="C17" s="216">
        <v>52</v>
      </c>
      <c r="D17" s="216">
        <v>0.50900000000000001</v>
      </c>
      <c r="E17" s="216">
        <v>0.72099999999999997</v>
      </c>
      <c r="F17" s="216">
        <v>162</v>
      </c>
      <c r="G17" s="217">
        <v>1.59</v>
      </c>
      <c r="P17" s="63">
        <v>0</v>
      </c>
      <c r="Q17" s="224">
        <v>210</v>
      </c>
      <c r="R17" s="224">
        <f>(Q17/1000)*9.81</f>
        <v>2.0600999999999998</v>
      </c>
      <c r="S17" s="224">
        <v>50</v>
      </c>
      <c r="T17" s="225">
        <f>(S17/1000)*9.81</f>
        <v>0.49050000000000005</v>
      </c>
      <c r="V17" s="159">
        <v>2</v>
      </c>
      <c r="W17" s="313" t="s">
        <v>117</v>
      </c>
      <c r="X17" s="314"/>
      <c r="Y17" s="314"/>
      <c r="Z17" s="314"/>
      <c r="AA17" s="314"/>
      <c r="AB17" s="314"/>
      <c r="AC17" s="314"/>
      <c r="AD17" s="314"/>
      <c r="AE17" s="314"/>
      <c r="AF17" s="315"/>
    </row>
    <row r="18" spans="1:32" ht="15" thickTop="1" x14ac:dyDescent="0.3">
      <c r="P18" s="64" t="s">
        <v>102</v>
      </c>
      <c r="Q18" s="227">
        <v>230</v>
      </c>
      <c r="R18" s="224">
        <f t="shared" ref="R18:R21" si="3">(Q18/1000)*9.81</f>
        <v>2.2563000000000004</v>
      </c>
      <c r="S18" s="227">
        <v>70</v>
      </c>
      <c r="T18" s="225">
        <f t="shared" ref="T18:T21" si="4">(S18/1000)*9.81</f>
        <v>0.68670000000000009</v>
      </c>
      <c r="V18" s="159" t="s">
        <v>55</v>
      </c>
      <c r="W18" s="307" t="s">
        <v>221</v>
      </c>
      <c r="X18" s="308"/>
      <c r="Y18" s="308"/>
      <c r="Z18" s="308"/>
      <c r="AA18" s="308"/>
      <c r="AB18" s="308"/>
      <c r="AC18" s="308"/>
      <c r="AD18" s="308"/>
      <c r="AE18" s="308"/>
      <c r="AF18" s="309"/>
    </row>
    <row r="19" spans="1:32" x14ac:dyDescent="0.3">
      <c r="P19" s="64" t="s">
        <v>106</v>
      </c>
      <c r="Q19" s="227">
        <v>260</v>
      </c>
      <c r="R19" s="224">
        <f t="shared" si="3"/>
        <v>2.5506000000000002</v>
      </c>
      <c r="S19" s="227">
        <v>100</v>
      </c>
      <c r="T19" s="225">
        <f t="shared" si="4"/>
        <v>0.98100000000000009</v>
      </c>
    </row>
    <row r="20" spans="1:32" x14ac:dyDescent="0.3">
      <c r="P20" s="64" t="s">
        <v>109</v>
      </c>
      <c r="Q20" s="227">
        <v>260</v>
      </c>
      <c r="R20" s="224">
        <f t="shared" si="3"/>
        <v>2.5506000000000002</v>
      </c>
      <c r="S20" s="227">
        <v>100</v>
      </c>
      <c r="T20" s="225">
        <f t="shared" si="4"/>
        <v>0.98100000000000009</v>
      </c>
    </row>
    <row r="21" spans="1:32" ht="15" thickBot="1" x14ac:dyDescent="0.35">
      <c r="P21" s="65" t="s">
        <v>114</v>
      </c>
      <c r="Q21" s="229">
        <v>290</v>
      </c>
      <c r="R21" s="224">
        <f t="shared" si="3"/>
        <v>2.8449</v>
      </c>
      <c r="S21" s="229">
        <v>130</v>
      </c>
      <c r="T21" s="225">
        <f t="shared" si="4"/>
        <v>1.2753000000000001</v>
      </c>
    </row>
    <row r="22" spans="1:32" ht="15.6" thickTop="1" thickBot="1" x14ac:dyDescent="0.35"/>
    <row r="23" spans="1:32" ht="15" thickTop="1" x14ac:dyDescent="0.3">
      <c r="P23" s="301" t="s">
        <v>118</v>
      </c>
      <c r="Q23" s="302"/>
      <c r="R23" s="302"/>
      <c r="S23" s="302"/>
      <c r="T23" s="303"/>
    </row>
    <row r="24" spans="1:32" ht="15" thickBot="1" x14ac:dyDescent="0.35">
      <c r="P24" s="288" t="s">
        <v>214</v>
      </c>
      <c r="Q24" s="289"/>
      <c r="R24" s="289"/>
      <c r="S24" s="289"/>
      <c r="T24" s="290"/>
    </row>
    <row r="25" spans="1:32" ht="15.6" thickTop="1" thickBot="1" x14ac:dyDescent="0.35">
      <c r="P25" s="66" t="s">
        <v>88</v>
      </c>
      <c r="Q25" s="67" t="s">
        <v>89</v>
      </c>
      <c r="R25" s="67" t="s">
        <v>90</v>
      </c>
      <c r="S25" s="67" t="s">
        <v>91</v>
      </c>
      <c r="T25" s="68" t="s">
        <v>92</v>
      </c>
    </row>
    <row r="26" spans="1:32" ht="15" thickTop="1" x14ac:dyDescent="0.3">
      <c r="P26" s="23">
        <v>0</v>
      </c>
      <c r="Q26" s="224">
        <v>210</v>
      </c>
      <c r="R26" s="224">
        <f>(Q26/1000)*9.81</f>
        <v>2.0600999999999998</v>
      </c>
      <c r="S26" s="224">
        <v>50</v>
      </c>
      <c r="T26" s="225">
        <f>(S26/1000)*9.81</f>
        <v>0.49050000000000005</v>
      </c>
    </row>
    <row r="27" spans="1:32" x14ac:dyDescent="0.3">
      <c r="P27" s="24" t="s">
        <v>102</v>
      </c>
      <c r="Q27" s="227">
        <v>230</v>
      </c>
      <c r="R27" s="224">
        <f t="shared" ref="R27:R30" si="5">(Q27/1000)*9.81</f>
        <v>2.2563000000000004</v>
      </c>
      <c r="S27" s="227">
        <v>70</v>
      </c>
      <c r="T27" s="225">
        <f t="shared" ref="T27:T30" si="6">(S27/1000)*9.81</f>
        <v>0.68670000000000009</v>
      </c>
    </row>
    <row r="28" spans="1:32" x14ac:dyDescent="0.3">
      <c r="P28" s="24" t="s">
        <v>106</v>
      </c>
      <c r="Q28" s="227">
        <v>240</v>
      </c>
      <c r="R28" s="224">
        <f t="shared" si="5"/>
        <v>2.3544</v>
      </c>
      <c r="S28" s="227">
        <v>80</v>
      </c>
      <c r="T28" s="225">
        <f t="shared" si="6"/>
        <v>0.78480000000000005</v>
      </c>
    </row>
    <row r="29" spans="1:32" x14ac:dyDescent="0.3">
      <c r="P29" s="24" t="s">
        <v>109</v>
      </c>
      <c r="Q29" s="264">
        <v>260</v>
      </c>
      <c r="R29" s="224">
        <f t="shared" si="5"/>
        <v>2.5506000000000002</v>
      </c>
      <c r="S29" s="227">
        <v>100</v>
      </c>
      <c r="T29" s="225">
        <f t="shared" si="6"/>
        <v>0.98100000000000009</v>
      </c>
    </row>
    <row r="30" spans="1:32" ht="15" thickBot="1" x14ac:dyDescent="0.35">
      <c r="P30" s="25" t="s">
        <v>114</v>
      </c>
      <c r="Q30" s="227">
        <v>280</v>
      </c>
      <c r="R30" s="224">
        <f t="shared" si="5"/>
        <v>2.7468000000000004</v>
      </c>
      <c r="S30" s="229">
        <v>120</v>
      </c>
      <c r="T30" s="225">
        <f t="shared" si="6"/>
        <v>1.1772</v>
      </c>
    </row>
    <row r="31" spans="1:32" ht="15" thickTop="1" x14ac:dyDescent="0.3"/>
    <row r="33" spans="16:20" x14ac:dyDescent="0.3">
      <c r="P33" s="56" t="s">
        <v>119</v>
      </c>
    </row>
    <row r="35" spans="16:20" x14ac:dyDescent="0.3">
      <c r="P35" s="1" t="s">
        <v>120</v>
      </c>
    </row>
    <row r="36" spans="16:20" ht="15" thickBot="1" x14ac:dyDescent="0.35"/>
    <row r="37" spans="16:20" ht="15" thickTop="1" x14ac:dyDescent="0.3">
      <c r="P37" s="316" t="s">
        <v>121</v>
      </c>
      <c r="Q37" s="317"/>
      <c r="R37" s="317"/>
      <c r="S37" s="317"/>
      <c r="T37" s="318"/>
    </row>
    <row r="38" spans="16:20" ht="15" thickBot="1" x14ac:dyDescent="0.35">
      <c r="P38" s="319" t="s">
        <v>215</v>
      </c>
      <c r="Q38" s="320"/>
      <c r="R38" s="320"/>
      <c r="S38" s="320"/>
      <c r="T38" s="321"/>
    </row>
    <row r="39" spans="16:20" ht="15.6" thickTop="1" thickBot="1" x14ac:dyDescent="0.35">
      <c r="P39" s="57" t="s">
        <v>88</v>
      </c>
      <c r="Q39" s="58" t="s">
        <v>89</v>
      </c>
      <c r="R39" s="58" t="s">
        <v>90</v>
      </c>
      <c r="S39" s="58" t="s">
        <v>91</v>
      </c>
      <c r="T39" s="59" t="s">
        <v>92</v>
      </c>
    </row>
    <row r="40" spans="16:20" ht="15" thickTop="1" x14ac:dyDescent="0.3">
      <c r="P40" s="22">
        <v>0</v>
      </c>
      <c r="Q40" s="210">
        <v>300</v>
      </c>
      <c r="R40" s="210">
        <f>(Q40/1000)*9.81</f>
        <v>2.9430000000000001</v>
      </c>
      <c r="S40" s="233">
        <v>40</v>
      </c>
      <c r="T40" s="234">
        <f>(S40/1000)*9.81</f>
        <v>0.39240000000000003</v>
      </c>
    </row>
    <row r="41" spans="16:20" x14ac:dyDescent="0.3">
      <c r="P41" s="15" t="s">
        <v>102</v>
      </c>
      <c r="Q41" s="210">
        <v>330</v>
      </c>
      <c r="R41" s="210">
        <f t="shared" ref="R41:R44" si="7">(Q41/1000)*9.81</f>
        <v>3.2373000000000003</v>
      </c>
      <c r="S41" s="210">
        <v>70</v>
      </c>
      <c r="T41" s="234">
        <f t="shared" ref="T41:T44" si="8">(S41/1000)*9.81</f>
        <v>0.68670000000000009</v>
      </c>
    </row>
    <row r="42" spans="16:20" x14ac:dyDescent="0.3">
      <c r="P42" s="15" t="s">
        <v>106</v>
      </c>
      <c r="Q42" s="210">
        <v>330</v>
      </c>
      <c r="R42" s="210">
        <f t="shared" si="7"/>
        <v>3.2373000000000003</v>
      </c>
      <c r="S42" s="210">
        <v>70</v>
      </c>
      <c r="T42" s="234">
        <f t="shared" si="8"/>
        <v>0.68670000000000009</v>
      </c>
    </row>
    <row r="43" spans="16:20" x14ac:dyDescent="0.3">
      <c r="P43" s="15" t="s">
        <v>109</v>
      </c>
      <c r="Q43" s="210">
        <v>340</v>
      </c>
      <c r="R43" s="210">
        <f t="shared" si="7"/>
        <v>3.3354000000000004</v>
      </c>
      <c r="S43" s="210">
        <v>80</v>
      </c>
      <c r="T43" s="234">
        <f t="shared" si="8"/>
        <v>0.78480000000000005</v>
      </c>
    </row>
    <row r="44" spans="16:20" ht="15" thickBot="1" x14ac:dyDescent="0.35">
      <c r="P44" s="19" t="s">
        <v>114</v>
      </c>
      <c r="Q44" s="218">
        <v>350</v>
      </c>
      <c r="R44" s="210">
        <f t="shared" si="7"/>
        <v>3.4335</v>
      </c>
      <c r="S44" s="218">
        <v>90</v>
      </c>
      <c r="T44" s="234">
        <f t="shared" si="8"/>
        <v>0.88290000000000002</v>
      </c>
    </row>
    <row r="45" spans="16:20" ht="15.6" thickTop="1" thickBot="1" x14ac:dyDescent="0.35"/>
    <row r="46" spans="16:20" ht="15" thickTop="1" x14ac:dyDescent="0.3">
      <c r="P46" s="322" t="s">
        <v>122</v>
      </c>
      <c r="Q46" s="323"/>
      <c r="R46" s="323"/>
      <c r="S46" s="323"/>
      <c r="T46" s="324"/>
    </row>
    <row r="47" spans="16:20" ht="15" thickBot="1" x14ac:dyDescent="0.35">
      <c r="P47" s="325" t="s">
        <v>213</v>
      </c>
      <c r="Q47" s="326"/>
      <c r="R47" s="326"/>
      <c r="S47" s="326"/>
      <c r="T47" s="327"/>
    </row>
    <row r="48" spans="16:20" ht="15.6" thickTop="1" thickBot="1" x14ac:dyDescent="0.35">
      <c r="P48" s="60" t="s">
        <v>88</v>
      </c>
      <c r="Q48" s="61" t="s">
        <v>89</v>
      </c>
      <c r="R48" s="61" t="s">
        <v>90</v>
      </c>
      <c r="S48" s="61" t="s">
        <v>91</v>
      </c>
      <c r="T48" s="62" t="s">
        <v>92</v>
      </c>
    </row>
    <row r="49" spans="16:20" ht="15" thickTop="1" x14ac:dyDescent="0.3">
      <c r="P49" s="63">
        <v>0</v>
      </c>
      <c r="Q49" s="233">
        <v>200</v>
      </c>
      <c r="R49" s="233">
        <f>(Q49/1000)*9.81</f>
        <v>1.9620000000000002</v>
      </c>
      <c r="S49" s="233">
        <v>40</v>
      </c>
      <c r="T49" s="234">
        <f>(S49/1000)*9.81</f>
        <v>0.39240000000000003</v>
      </c>
    </row>
    <row r="50" spans="16:20" x14ac:dyDescent="0.3">
      <c r="P50" s="64" t="s">
        <v>102</v>
      </c>
      <c r="Q50" s="210">
        <v>220</v>
      </c>
      <c r="R50" s="233">
        <f t="shared" ref="R50:R53" si="9">(Q50/1000)*9.81</f>
        <v>2.1582000000000003</v>
      </c>
      <c r="S50" s="210">
        <v>60</v>
      </c>
      <c r="T50" s="234">
        <f t="shared" ref="T50:T53" si="10">(S50/1000)*9.81</f>
        <v>0.58860000000000001</v>
      </c>
    </row>
    <row r="51" spans="16:20" x14ac:dyDescent="0.3">
      <c r="P51" s="64" t="s">
        <v>106</v>
      </c>
      <c r="Q51" s="210">
        <v>250</v>
      </c>
      <c r="R51" s="233">
        <f t="shared" si="9"/>
        <v>2.4525000000000001</v>
      </c>
      <c r="S51" s="210">
        <v>90</v>
      </c>
      <c r="T51" s="234">
        <f t="shared" si="10"/>
        <v>0.88290000000000002</v>
      </c>
    </row>
    <row r="52" spans="16:20" x14ac:dyDescent="0.3">
      <c r="P52" s="64" t="s">
        <v>109</v>
      </c>
      <c r="Q52" s="210">
        <v>270</v>
      </c>
      <c r="R52" s="233">
        <f t="shared" si="9"/>
        <v>2.6487000000000003</v>
      </c>
      <c r="S52" s="210">
        <v>110</v>
      </c>
      <c r="T52" s="234">
        <f t="shared" si="10"/>
        <v>1.0791000000000002</v>
      </c>
    </row>
    <row r="53" spans="16:20" ht="15" thickBot="1" x14ac:dyDescent="0.35">
      <c r="P53" s="65" t="s">
        <v>114</v>
      </c>
      <c r="Q53" s="218">
        <v>330</v>
      </c>
      <c r="R53" s="233">
        <f t="shared" si="9"/>
        <v>3.2373000000000003</v>
      </c>
      <c r="S53" s="218">
        <v>170</v>
      </c>
      <c r="T53" s="234">
        <f t="shared" si="10"/>
        <v>1.6677000000000002</v>
      </c>
    </row>
    <row r="54" spans="16:20" ht="15.6" thickTop="1" thickBot="1" x14ac:dyDescent="0.35"/>
    <row r="55" spans="16:20" ht="15" thickTop="1" x14ac:dyDescent="0.3">
      <c r="P55" s="301" t="s">
        <v>123</v>
      </c>
      <c r="Q55" s="302"/>
      <c r="R55" s="302"/>
      <c r="S55" s="302"/>
      <c r="T55" s="303"/>
    </row>
    <row r="56" spans="16:20" ht="15" thickBot="1" x14ac:dyDescent="0.35">
      <c r="P56" s="288" t="s">
        <v>214</v>
      </c>
      <c r="Q56" s="289"/>
      <c r="R56" s="289"/>
      <c r="S56" s="289"/>
      <c r="T56" s="290"/>
    </row>
    <row r="57" spans="16:20" ht="15.6" thickTop="1" thickBot="1" x14ac:dyDescent="0.35">
      <c r="P57" s="66" t="s">
        <v>88</v>
      </c>
      <c r="Q57" s="67" t="s">
        <v>89</v>
      </c>
      <c r="R57" s="67" t="s">
        <v>90</v>
      </c>
      <c r="S57" s="67" t="s">
        <v>91</v>
      </c>
      <c r="T57" s="68" t="s">
        <v>92</v>
      </c>
    </row>
    <row r="58" spans="16:20" ht="15" thickTop="1" x14ac:dyDescent="0.3">
      <c r="P58" s="23">
        <v>0</v>
      </c>
      <c r="Q58" s="233">
        <v>210</v>
      </c>
      <c r="R58" s="233">
        <f>(Q58/1000)*9.81</f>
        <v>2.0600999999999998</v>
      </c>
      <c r="S58" s="233">
        <v>40</v>
      </c>
      <c r="T58" s="234" t="s">
        <v>220</v>
      </c>
    </row>
    <row r="59" spans="16:20" x14ac:dyDescent="0.3">
      <c r="P59" s="24" t="s">
        <v>102</v>
      </c>
      <c r="Q59" s="210">
        <v>240</v>
      </c>
      <c r="R59" s="233">
        <f t="shared" ref="R59:R62" si="11">(Q59/1000)*9.81</f>
        <v>2.3544</v>
      </c>
      <c r="S59" s="210">
        <v>70</v>
      </c>
      <c r="T59" s="234">
        <f t="shared" ref="T59:T62" si="12">(S59/1000)*9.81</f>
        <v>0.68670000000000009</v>
      </c>
    </row>
    <row r="60" spans="16:20" x14ac:dyDescent="0.3">
      <c r="P60" s="24" t="s">
        <v>106</v>
      </c>
      <c r="Q60" s="210">
        <v>240</v>
      </c>
      <c r="R60" s="233">
        <f t="shared" si="11"/>
        <v>2.3544</v>
      </c>
      <c r="S60" s="210">
        <v>70</v>
      </c>
      <c r="T60" s="234">
        <f t="shared" si="12"/>
        <v>0.68670000000000009</v>
      </c>
    </row>
    <row r="61" spans="16:20" x14ac:dyDescent="0.3">
      <c r="P61" s="24" t="s">
        <v>109</v>
      </c>
      <c r="Q61" s="210">
        <v>260</v>
      </c>
      <c r="R61" s="233">
        <f t="shared" si="11"/>
        <v>2.5506000000000002</v>
      </c>
      <c r="S61" s="210">
        <v>90</v>
      </c>
      <c r="T61" s="234">
        <f t="shared" si="12"/>
        <v>0.88290000000000002</v>
      </c>
    </row>
    <row r="62" spans="16:20" ht="15" thickBot="1" x14ac:dyDescent="0.35">
      <c r="P62" s="25" t="s">
        <v>114</v>
      </c>
      <c r="Q62" s="218">
        <v>310</v>
      </c>
      <c r="R62" s="233">
        <f t="shared" si="11"/>
        <v>3.0411000000000001</v>
      </c>
      <c r="S62" s="218">
        <v>140</v>
      </c>
      <c r="T62" s="234">
        <f t="shared" si="12"/>
        <v>1.3734000000000002</v>
      </c>
    </row>
    <row r="63" spans="16:20" ht="15" thickTop="1" x14ac:dyDescent="0.3"/>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G19" sqref="G19"/>
    </sheetView>
  </sheetViews>
  <sheetFormatPr defaultRowHeight="14.4" x14ac:dyDescent="0.3"/>
  <cols>
    <col min="1" max="1" width="14.44140625" customWidth="1"/>
    <col min="2" max="2" width="9.88671875" bestFit="1" customWidth="1"/>
    <col min="3" max="3" width="10.33203125" customWidth="1"/>
    <col min="6" max="6" width="13.44140625" customWidth="1"/>
    <col min="7" max="7" width="15.5546875" bestFit="1" customWidth="1"/>
    <col min="8" max="8" width="9.88671875" bestFit="1" customWidth="1"/>
    <col min="11" max="11" width="13.44140625" customWidth="1"/>
    <col min="12" max="12" width="15.5546875" customWidth="1"/>
    <col min="13" max="13" width="10.109375" bestFit="1" customWidth="1"/>
    <col min="14" max="14" width="15.6640625" bestFit="1" customWidth="1"/>
    <col min="18" max="18" width="15.5546875" bestFit="1" customWidth="1"/>
    <col min="19" max="19" width="15.6640625" bestFit="1" customWidth="1"/>
    <col min="20" max="20" width="15.5546875" bestFit="1" customWidth="1"/>
    <col min="21" max="21" width="18" bestFit="1" customWidth="1"/>
    <col min="24" max="24" width="13.6640625" customWidth="1"/>
    <col min="25" max="25" width="11.33203125" customWidth="1"/>
    <col min="26" max="26" width="11" customWidth="1"/>
    <col min="30" max="30" width="13.33203125" customWidth="1"/>
    <col min="31" max="31" width="14.109375" customWidth="1"/>
    <col min="32" max="32" width="15" customWidth="1"/>
  </cols>
  <sheetData>
    <row r="1" spans="1:33" x14ac:dyDescent="0.3">
      <c r="A1" s="1" t="s">
        <v>124</v>
      </c>
      <c r="X1" s="1" t="s">
        <v>125</v>
      </c>
      <c r="AD1" s="1" t="s">
        <v>126</v>
      </c>
    </row>
    <row r="2" spans="1:33" x14ac:dyDescent="0.3">
      <c r="A2" s="1"/>
    </row>
    <row r="3" spans="1:33" ht="15" thickBot="1" x14ac:dyDescent="0.35">
      <c r="A3" s="1" t="s">
        <v>127</v>
      </c>
      <c r="F3" s="1" t="s">
        <v>128</v>
      </c>
      <c r="K3" s="1" t="s">
        <v>129</v>
      </c>
      <c r="Q3" s="1" t="s">
        <v>130</v>
      </c>
    </row>
    <row r="4" spans="1:33" ht="15" thickTop="1" x14ac:dyDescent="0.3">
      <c r="A4" s="72"/>
      <c r="B4" s="73" t="s">
        <v>131</v>
      </c>
      <c r="C4" s="74" t="s">
        <v>132</v>
      </c>
      <c r="D4" s="75"/>
      <c r="F4" s="72"/>
      <c r="G4" s="85" t="s">
        <v>131</v>
      </c>
      <c r="H4" s="86" t="s">
        <v>132</v>
      </c>
      <c r="I4" s="87"/>
      <c r="K4" s="72"/>
      <c r="L4" s="100" t="s">
        <v>131</v>
      </c>
      <c r="M4" s="101" t="s">
        <v>133</v>
      </c>
      <c r="N4" s="102" t="s">
        <v>132</v>
      </c>
      <c r="O4" s="103"/>
      <c r="Q4" s="72"/>
      <c r="R4" s="115" t="s">
        <v>131</v>
      </c>
      <c r="S4" s="116" t="s">
        <v>132</v>
      </c>
      <c r="T4" s="116" t="s">
        <v>131</v>
      </c>
      <c r="U4" s="117" t="s">
        <v>132</v>
      </c>
      <c r="X4" s="72"/>
      <c r="Y4" s="73" t="s">
        <v>131</v>
      </c>
      <c r="Z4" s="74" t="s">
        <v>132</v>
      </c>
      <c r="AA4" s="75"/>
      <c r="AD4" s="72"/>
      <c r="AE4" s="85" t="s">
        <v>131</v>
      </c>
      <c r="AF4" s="86" t="s">
        <v>132</v>
      </c>
      <c r="AG4" s="87"/>
    </row>
    <row r="5" spans="1:33" x14ac:dyDescent="0.3">
      <c r="A5" s="72"/>
      <c r="B5" s="76" t="s">
        <v>134</v>
      </c>
      <c r="C5" s="77" t="s">
        <v>134</v>
      </c>
      <c r="D5" s="78" t="s">
        <v>135</v>
      </c>
      <c r="F5" s="72"/>
      <c r="G5" s="88" t="s">
        <v>136</v>
      </c>
      <c r="H5" s="89" t="s">
        <v>137</v>
      </c>
      <c r="I5" s="90" t="s">
        <v>135</v>
      </c>
      <c r="K5" s="72"/>
      <c r="L5" s="104" t="s">
        <v>138</v>
      </c>
      <c r="M5" s="105" t="s">
        <v>139</v>
      </c>
      <c r="N5" s="106" t="s">
        <v>138</v>
      </c>
      <c r="O5" s="107" t="s">
        <v>135</v>
      </c>
      <c r="Q5" s="72"/>
      <c r="R5" s="118" t="s">
        <v>140</v>
      </c>
      <c r="S5" s="119" t="s">
        <v>138</v>
      </c>
      <c r="T5" s="119" t="s">
        <v>136</v>
      </c>
      <c r="U5" s="120" t="s">
        <v>141</v>
      </c>
      <c r="X5" s="72"/>
      <c r="Y5" s="76" t="s">
        <v>134</v>
      </c>
      <c r="Z5" s="77" t="s">
        <v>142</v>
      </c>
      <c r="AA5" s="78" t="s">
        <v>135</v>
      </c>
      <c r="AD5" s="72"/>
      <c r="AE5" s="88" t="s">
        <v>143</v>
      </c>
      <c r="AF5" s="89" t="s">
        <v>144</v>
      </c>
      <c r="AG5" s="90" t="s">
        <v>135</v>
      </c>
    </row>
    <row r="6" spans="1:33" ht="15" thickBot="1" x14ac:dyDescent="0.35">
      <c r="A6" s="26"/>
      <c r="B6" s="79" t="s">
        <v>145</v>
      </c>
      <c r="C6" s="80" t="s">
        <v>146</v>
      </c>
      <c r="D6" s="81" t="s">
        <v>147</v>
      </c>
      <c r="F6" s="26"/>
      <c r="G6" s="91" t="s">
        <v>145</v>
      </c>
      <c r="H6" s="92" t="s">
        <v>146</v>
      </c>
      <c r="I6" s="93" t="s">
        <v>147</v>
      </c>
      <c r="K6" s="26"/>
      <c r="L6" s="108" t="s">
        <v>145</v>
      </c>
      <c r="M6" s="109" t="s">
        <v>148</v>
      </c>
      <c r="N6" s="110" t="s">
        <v>146</v>
      </c>
      <c r="O6" s="111" t="s">
        <v>147</v>
      </c>
      <c r="Q6" s="26"/>
      <c r="R6" s="121" t="s">
        <v>145</v>
      </c>
      <c r="S6" s="122" t="s">
        <v>146</v>
      </c>
      <c r="T6" s="122" t="s">
        <v>148</v>
      </c>
      <c r="U6" s="123" t="s">
        <v>149</v>
      </c>
      <c r="X6" s="26"/>
      <c r="Y6" s="79" t="s">
        <v>145</v>
      </c>
      <c r="Z6" s="80" t="s">
        <v>146</v>
      </c>
      <c r="AA6" s="81" t="s">
        <v>147</v>
      </c>
      <c r="AD6" s="26"/>
      <c r="AE6" s="91" t="s">
        <v>145</v>
      </c>
      <c r="AF6" s="92" t="s">
        <v>146</v>
      </c>
      <c r="AG6" s="93" t="s">
        <v>147</v>
      </c>
    </row>
    <row r="7" spans="1:33" ht="15" thickTop="1" x14ac:dyDescent="0.3">
      <c r="A7" s="28" t="s">
        <v>150</v>
      </c>
      <c r="B7" s="233"/>
      <c r="C7" s="233"/>
      <c r="D7" s="234"/>
      <c r="F7" s="94" t="s">
        <v>150</v>
      </c>
      <c r="G7" s="233"/>
      <c r="H7" s="233"/>
      <c r="I7" s="234"/>
      <c r="K7" s="48" t="s">
        <v>150</v>
      </c>
      <c r="L7" s="233"/>
      <c r="M7" s="233"/>
      <c r="N7" s="233"/>
      <c r="O7" s="234"/>
      <c r="Q7" s="124" t="s">
        <v>150</v>
      </c>
      <c r="R7" s="248"/>
      <c r="S7" s="248"/>
      <c r="T7" s="248"/>
      <c r="U7" s="249"/>
      <c r="X7" s="28" t="s">
        <v>150</v>
      </c>
      <c r="Y7" s="233"/>
      <c r="Z7" s="233"/>
      <c r="AA7" s="234"/>
      <c r="AD7" s="94" t="s">
        <v>150</v>
      </c>
      <c r="AE7" s="250">
        <v>1</v>
      </c>
      <c r="AF7" s="233"/>
      <c r="AG7" s="234"/>
    </row>
    <row r="8" spans="1:33" ht="15" thickBot="1" x14ac:dyDescent="0.35">
      <c r="A8" s="30" t="s">
        <v>151</v>
      </c>
      <c r="B8" s="210"/>
      <c r="C8" s="210"/>
      <c r="D8" s="219"/>
      <c r="F8" s="4" t="s">
        <v>151</v>
      </c>
      <c r="G8" s="210"/>
      <c r="H8" s="210"/>
      <c r="I8" s="219"/>
      <c r="K8" s="49" t="s">
        <v>151</v>
      </c>
      <c r="L8" s="210"/>
      <c r="M8" s="210"/>
      <c r="N8" s="210"/>
      <c r="O8" s="219"/>
      <c r="Q8" s="341" t="s">
        <v>152</v>
      </c>
      <c r="R8" s="342"/>
      <c r="S8" s="342"/>
      <c r="T8" s="342"/>
      <c r="U8" s="343"/>
      <c r="X8" s="31" t="s">
        <v>153</v>
      </c>
      <c r="Y8" s="218"/>
      <c r="Z8" s="218"/>
      <c r="AA8" s="220"/>
      <c r="AD8" s="6" t="s">
        <v>153</v>
      </c>
      <c r="AE8" s="218"/>
      <c r="AF8" s="241">
        <v>1</v>
      </c>
      <c r="AG8" s="220"/>
    </row>
    <row r="9" spans="1:33" ht="15.6" thickTop="1" thickBot="1" x14ac:dyDescent="0.35">
      <c r="A9" s="30" t="s">
        <v>153</v>
      </c>
      <c r="B9" s="210"/>
      <c r="C9" s="240">
        <v>1</v>
      </c>
      <c r="D9" s="219"/>
      <c r="F9" s="4" t="s">
        <v>153</v>
      </c>
      <c r="G9" s="210"/>
      <c r="H9" s="240">
        <v>1</v>
      </c>
      <c r="I9" s="219"/>
      <c r="K9" s="49" t="s">
        <v>153</v>
      </c>
      <c r="L9" s="210"/>
      <c r="M9" s="245"/>
      <c r="N9" s="240">
        <v>1</v>
      </c>
      <c r="O9" s="219"/>
    </row>
    <row r="10" spans="1:33" ht="15.6" thickTop="1" thickBot="1" x14ac:dyDescent="0.35">
      <c r="A10" s="31" t="s">
        <v>154</v>
      </c>
      <c r="B10" s="241" t="s">
        <v>155</v>
      </c>
      <c r="C10" s="218"/>
      <c r="D10" s="242"/>
      <c r="F10" s="6" t="s">
        <v>154</v>
      </c>
      <c r="G10" s="241" t="s">
        <v>155</v>
      </c>
      <c r="H10" s="218"/>
      <c r="I10" s="242"/>
      <c r="K10" s="50" t="s">
        <v>154</v>
      </c>
      <c r="L10" s="241" t="s">
        <v>155</v>
      </c>
      <c r="M10" s="246"/>
      <c r="N10" s="218"/>
      <c r="O10" s="242"/>
      <c r="Q10" s="72"/>
      <c r="R10" s="115" t="s">
        <v>131</v>
      </c>
      <c r="S10" s="116" t="s">
        <v>132</v>
      </c>
      <c r="T10" s="116" t="s">
        <v>131</v>
      </c>
      <c r="U10" s="117" t="s">
        <v>132</v>
      </c>
      <c r="X10" s="335" t="s">
        <v>156</v>
      </c>
      <c r="Y10" s="336"/>
      <c r="Z10" s="336"/>
      <c r="AA10" s="337"/>
      <c r="AD10" s="335" t="s">
        <v>157</v>
      </c>
      <c r="AE10" s="336"/>
      <c r="AF10" s="336"/>
      <c r="AG10" s="337"/>
    </row>
    <row r="11" spans="1:33" ht="15.6" thickTop="1" thickBot="1" x14ac:dyDescent="0.35">
      <c r="Q11" s="72"/>
      <c r="R11" s="118" t="s">
        <v>140</v>
      </c>
      <c r="S11" s="119" t="s">
        <v>138</v>
      </c>
      <c r="T11" s="119" t="s">
        <v>136</v>
      </c>
      <c r="U11" s="120" t="s">
        <v>141</v>
      </c>
      <c r="X11" s="338" t="s">
        <v>158</v>
      </c>
      <c r="Y11" s="339"/>
      <c r="Z11" s="339"/>
      <c r="AA11" s="340"/>
      <c r="AD11" s="338" t="s">
        <v>159</v>
      </c>
      <c r="AE11" s="339"/>
      <c r="AF11" s="339"/>
      <c r="AG11" s="340"/>
    </row>
    <row r="12" spans="1:33" ht="15.6" thickTop="1" thickBot="1" x14ac:dyDescent="0.35">
      <c r="A12" s="335" t="s">
        <v>160</v>
      </c>
      <c r="B12" s="336"/>
      <c r="C12" s="336"/>
      <c r="D12" s="337"/>
      <c r="F12" s="335" t="s">
        <v>161</v>
      </c>
      <c r="G12" s="336"/>
      <c r="H12" s="336"/>
      <c r="I12" s="337"/>
      <c r="K12" s="335" t="s">
        <v>162</v>
      </c>
      <c r="L12" s="336"/>
      <c r="M12" s="336"/>
      <c r="N12" s="337"/>
      <c r="Q12" s="26"/>
      <c r="R12" s="121" t="s">
        <v>145</v>
      </c>
      <c r="S12" s="122" t="s">
        <v>146</v>
      </c>
      <c r="T12" s="122" t="s">
        <v>148</v>
      </c>
      <c r="U12" s="123" t="s">
        <v>149</v>
      </c>
      <c r="X12" s="70" t="s">
        <v>40</v>
      </c>
      <c r="Y12" s="70" t="s">
        <v>163</v>
      </c>
      <c r="Z12" s="70" t="s">
        <v>164</v>
      </c>
      <c r="AA12" s="70" t="s">
        <v>165</v>
      </c>
      <c r="AD12" s="95" t="s">
        <v>40</v>
      </c>
      <c r="AE12" s="95" t="s">
        <v>163</v>
      </c>
      <c r="AF12" s="95" t="s">
        <v>164</v>
      </c>
      <c r="AG12" s="95" t="s">
        <v>165</v>
      </c>
    </row>
    <row r="13" spans="1:33" ht="15.6" thickTop="1" thickBot="1" x14ac:dyDescent="0.35">
      <c r="A13" s="338" t="s">
        <v>166</v>
      </c>
      <c r="B13" s="339"/>
      <c r="C13" s="339"/>
      <c r="D13" s="340"/>
      <c r="F13" s="338" t="s">
        <v>167</v>
      </c>
      <c r="G13" s="339"/>
      <c r="H13" s="339"/>
      <c r="I13" s="340"/>
      <c r="K13" s="338" t="s">
        <v>166</v>
      </c>
      <c r="L13" s="339"/>
      <c r="M13" s="339"/>
      <c r="N13" s="340"/>
      <c r="Q13" s="124" t="s">
        <v>150</v>
      </c>
      <c r="R13" s="248"/>
      <c r="S13" s="248"/>
      <c r="T13" s="248"/>
      <c r="U13" s="249"/>
      <c r="X13" s="71"/>
      <c r="Y13" s="71"/>
      <c r="Z13" s="71" t="s">
        <v>168</v>
      </c>
      <c r="AA13" s="71" t="s">
        <v>169</v>
      </c>
      <c r="AD13" s="96"/>
      <c r="AE13" s="96"/>
      <c r="AF13" s="96" t="s">
        <v>168</v>
      </c>
      <c r="AG13" s="96" t="s">
        <v>169</v>
      </c>
    </row>
    <row r="14" spans="1:33" ht="15.6" thickTop="1" thickBot="1" x14ac:dyDescent="0.35">
      <c r="A14" s="70" t="s">
        <v>40</v>
      </c>
      <c r="B14" s="70" t="s">
        <v>163</v>
      </c>
      <c r="C14" s="70" t="s">
        <v>164</v>
      </c>
      <c r="D14" s="70" t="s">
        <v>165</v>
      </c>
      <c r="F14" s="95" t="s">
        <v>40</v>
      </c>
      <c r="G14" s="95" t="s">
        <v>163</v>
      </c>
      <c r="H14" s="95" t="s">
        <v>164</v>
      </c>
      <c r="I14" s="95" t="s">
        <v>165</v>
      </c>
      <c r="K14" s="44" t="s">
        <v>40</v>
      </c>
      <c r="L14" s="44" t="s">
        <v>163</v>
      </c>
      <c r="M14" s="44" t="s">
        <v>164</v>
      </c>
      <c r="N14" s="44" t="s">
        <v>165</v>
      </c>
      <c r="Q14" s="341" t="s">
        <v>170</v>
      </c>
      <c r="R14" s="342"/>
      <c r="S14" s="342"/>
      <c r="T14" s="342"/>
      <c r="U14" s="343"/>
      <c r="X14" s="83">
        <v>150</v>
      </c>
      <c r="Y14" s="235"/>
      <c r="Z14" s="235"/>
      <c r="AA14" s="235"/>
      <c r="AD14" s="98">
        <v>200</v>
      </c>
      <c r="AE14" s="235"/>
      <c r="AF14" s="235"/>
      <c r="AG14" s="235"/>
    </row>
    <row r="15" spans="1:33" ht="15.6" thickTop="1" thickBot="1" x14ac:dyDescent="0.35">
      <c r="A15" s="71"/>
      <c r="B15" s="71"/>
      <c r="C15" s="71" t="s">
        <v>168</v>
      </c>
      <c r="D15" s="71" t="s">
        <v>169</v>
      </c>
      <c r="F15" s="96"/>
      <c r="G15" s="96"/>
      <c r="H15" s="96" t="s">
        <v>168</v>
      </c>
      <c r="I15" s="96" t="s">
        <v>169</v>
      </c>
      <c r="K15" s="47"/>
      <c r="L15" s="47"/>
      <c r="M15" s="47" t="s">
        <v>168</v>
      </c>
      <c r="N15" s="47" t="s">
        <v>169</v>
      </c>
      <c r="X15" s="83">
        <v>200</v>
      </c>
      <c r="Y15" s="238"/>
      <c r="Z15" s="238"/>
      <c r="AA15" s="238"/>
      <c r="AD15" s="98">
        <v>250</v>
      </c>
      <c r="AE15" s="238"/>
      <c r="AF15" s="238"/>
      <c r="AG15" s="238"/>
    </row>
    <row r="16" spans="1:33" ht="15" thickTop="1" x14ac:dyDescent="0.3">
      <c r="A16" s="82">
        <v>50</v>
      </c>
      <c r="B16" s="243">
        <v>70</v>
      </c>
      <c r="C16" s="235"/>
      <c r="D16" s="235"/>
      <c r="F16" s="97">
        <v>50</v>
      </c>
      <c r="G16" s="235"/>
      <c r="H16" s="235"/>
      <c r="I16" s="235"/>
      <c r="K16" s="112">
        <v>50</v>
      </c>
      <c r="L16" s="235"/>
      <c r="M16" s="235"/>
      <c r="N16" s="235"/>
      <c r="Q16" s="335" t="s">
        <v>171</v>
      </c>
      <c r="R16" s="336"/>
      <c r="S16" s="336"/>
      <c r="T16" s="337"/>
      <c r="X16" s="83">
        <v>250</v>
      </c>
      <c r="Y16" s="238"/>
      <c r="Z16" s="238"/>
      <c r="AA16" s="238"/>
      <c r="AD16" s="98">
        <v>300</v>
      </c>
      <c r="AE16" s="238"/>
      <c r="AF16" s="238"/>
      <c r="AG16" s="238"/>
    </row>
    <row r="17" spans="1:33" ht="15" thickBot="1" x14ac:dyDescent="0.35">
      <c r="A17" s="83">
        <v>100</v>
      </c>
      <c r="B17" s="244">
        <v>130</v>
      </c>
      <c r="C17" s="236"/>
      <c r="D17" s="236"/>
      <c r="F17" s="98">
        <v>100</v>
      </c>
      <c r="G17" s="236"/>
      <c r="H17" s="236"/>
      <c r="I17" s="236"/>
      <c r="K17" s="113">
        <v>100</v>
      </c>
      <c r="L17" s="238"/>
      <c r="M17" s="238"/>
      <c r="N17" s="238"/>
      <c r="Q17" s="338" t="s">
        <v>172</v>
      </c>
      <c r="R17" s="339"/>
      <c r="S17" s="339"/>
      <c r="T17" s="340"/>
      <c r="X17" s="83">
        <v>300</v>
      </c>
      <c r="Y17" s="238"/>
      <c r="Z17" s="238"/>
      <c r="AA17" s="238"/>
      <c r="AD17" s="98">
        <v>350</v>
      </c>
      <c r="AE17" s="238"/>
      <c r="AF17" s="238"/>
      <c r="AG17" s="238"/>
    </row>
    <row r="18" spans="1:33" ht="15" thickTop="1" x14ac:dyDescent="0.3">
      <c r="A18" s="83">
        <v>150</v>
      </c>
      <c r="B18" s="236"/>
      <c r="C18" s="236"/>
      <c r="D18" s="236"/>
      <c r="F18" s="98">
        <v>150</v>
      </c>
      <c r="G18" s="236"/>
      <c r="H18" s="236"/>
      <c r="I18" s="236"/>
      <c r="K18" s="113">
        <v>150</v>
      </c>
      <c r="L18" s="238"/>
      <c r="M18" s="238"/>
      <c r="N18" s="238"/>
      <c r="Q18" s="125" t="s">
        <v>40</v>
      </c>
      <c r="R18" s="125" t="s">
        <v>163</v>
      </c>
      <c r="S18" s="125" t="s">
        <v>164</v>
      </c>
      <c r="T18" s="125" t="s">
        <v>165</v>
      </c>
      <c r="X18" s="83">
        <v>350</v>
      </c>
      <c r="Y18" s="238"/>
      <c r="Z18" s="238"/>
      <c r="AA18" s="238"/>
      <c r="AD18" s="98">
        <v>400</v>
      </c>
      <c r="AE18" s="238"/>
      <c r="AF18" s="238"/>
      <c r="AG18" s="238"/>
    </row>
    <row r="19" spans="1:33" ht="15" thickBot="1" x14ac:dyDescent="0.35">
      <c r="A19" s="83">
        <v>200</v>
      </c>
      <c r="B19" s="236"/>
      <c r="C19" s="236"/>
      <c r="D19" s="236"/>
      <c r="F19" s="98">
        <v>200</v>
      </c>
      <c r="G19" s="236"/>
      <c r="H19" s="236"/>
      <c r="I19" s="236"/>
      <c r="K19" s="113">
        <v>200</v>
      </c>
      <c r="L19" s="238"/>
      <c r="M19" s="238"/>
      <c r="N19" s="238"/>
      <c r="Q19" s="126"/>
      <c r="R19" s="126"/>
      <c r="S19" s="126" t="s">
        <v>168</v>
      </c>
      <c r="T19" s="126" t="s">
        <v>169</v>
      </c>
      <c r="X19" s="83">
        <v>400</v>
      </c>
      <c r="Y19" s="238"/>
      <c r="Z19" s="238"/>
      <c r="AA19" s="238"/>
      <c r="AD19" s="98">
        <v>450</v>
      </c>
      <c r="AE19" s="238"/>
      <c r="AF19" s="238"/>
      <c r="AG19" s="238"/>
    </row>
    <row r="20" spans="1:33" ht="15.6" thickTop="1" thickBot="1" x14ac:dyDescent="0.35">
      <c r="A20" s="83">
        <v>250</v>
      </c>
      <c r="B20" s="236"/>
      <c r="C20" s="236"/>
      <c r="D20" s="236"/>
      <c r="F20" s="98">
        <v>250</v>
      </c>
      <c r="G20" s="236"/>
      <c r="H20" s="236"/>
      <c r="I20" s="236"/>
      <c r="K20" s="113">
        <v>250</v>
      </c>
      <c r="L20" s="238"/>
      <c r="M20" s="238"/>
      <c r="N20" s="238"/>
      <c r="Q20" s="127">
        <v>50</v>
      </c>
      <c r="R20" s="235"/>
      <c r="S20" s="235"/>
      <c r="T20" s="235"/>
      <c r="X20" s="84">
        <v>450</v>
      </c>
      <c r="Y20" s="239"/>
      <c r="Z20" s="239"/>
      <c r="AA20" s="239"/>
      <c r="AD20" s="99">
        <v>500</v>
      </c>
      <c r="AE20" s="239"/>
      <c r="AF20" s="239"/>
      <c r="AG20" s="239"/>
    </row>
    <row r="21" spans="1:33" ht="15" thickTop="1" x14ac:dyDescent="0.3">
      <c r="A21" s="83">
        <v>300</v>
      </c>
      <c r="B21" s="236"/>
      <c r="C21" s="236"/>
      <c r="D21" s="236"/>
      <c r="F21" s="98">
        <v>300</v>
      </c>
      <c r="G21" s="236"/>
      <c r="H21" s="236"/>
      <c r="I21" s="236"/>
      <c r="K21" s="113">
        <v>300</v>
      </c>
      <c r="L21" s="238"/>
      <c r="M21" s="238"/>
      <c r="N21" s="238"/>
      <c r="Q21" s="128">
        <v>100</v>
      </c>
      <c r="R21" s="238"/>
      <c r="S21" s="238"/>
      <c r="T21" s="238"/>
    </row>
    <row r="22" spans="1:33" x14ac:dyDescent="0.3">
      <c r="A22" s="83">
        <v>350</v>
      </c>
      <c r="B22" s="236"/>
      <c r="C22" s="236"/>
      <c r="D22" s="236"/>
      <c r="F22" s="98">
        <v>350</v>
      </c>
      <c r="G22" s="236"/>
      <c r="H22" s="236"/>
      <c r="I22" s="236"/>
      <c r="K22" s="113">
        <v>350</v>
      </c>
      <c r="L22" s="238"/>
      <c r="M22" s="238"/>
      <c r="N22" s="238"/>
      <c r="Q22" s="128">
        <v>150</v>
      </c>
      <c r="R22" s="238"/>
      <c r="S22" s="238"/>
      <c r="T22" s="238"/>
      <c r="X22" s="1" t="s">
        <v>173</v>
      </c>
      <c r="AD22" s="1" t="s">
        <v>173</v>
      </c>
    </row>
    <row r="23" spans="1:33" ht="15" thickBot="1" x14ac:dyDescent="0.35">
      <c r="A23" s="84">
        <v>400</v>
      </c>
      <c r="B23" s="237"/>
      <c r="C23" s="237"/>
      <c r="D23" s="237"/>
      <c r="F23" s="99">
        <v>400</v>
      </c>
      <c r="G23" s="237"/>
      <c r="H23" s="237"/>
      <c r="I23" s="237"/>
      <c r="K23" s="114">
        <v>400</v>
      </c>
      <c r="L23" s="239"/>
      <c r="M23" s="239"/>
      <c r="N23" s="239"/>
      <c r="Q23" s="128">
        <v>200</v>
      </c>
      <c r="R23" s="238"/>
      <c r="S23" s="238"/>
      <c r="T23" s="238"/>
      <c r="X23" s="1" t="s">
        <v>174</v>
      </c>
      <c r="AD23" s="1" t="s">
        <v>174</v>
      </c>
    </row>
    <row r="24" spans="1:33" ht="15" thickTop="1" x14ac:dyDescent="0.3">
      <c r="Q24" s="128">
        <v>250</v>
      </c>
      <c r="R24" s="238"/>
      <c r="S24" s="238"/>
      <c r="T24" s="238"/>
    </row>
    <row r="25" spans="1:33" x14ac:dyDescent="0.3">
      <c r="A25" s="1" t="s">
        <v>173</v>
      </c>
      <c r="F25" s="1" t="s">
        <v>173</v>
      </c>
      <c r="K25" s="1" t="s">
        <v>173</v>
      </c>
      <c r="Q25" s="128">
        <v>300</v>
      </c>
      <c r="R25" s="238"/>
      <c r="S25" s="238"/>
      <c r="T25" s="238"/>
    </row>
    <row r="26" spans="1:33" x14ac:dyDescent="0.3">
      <c r="A26" s="1" t="s">
        <v>174</v>
      </c>
      <c r="F26" s="1" t="s">
        <v>174</v>
      </c>
      <c r="K26" s="1" t="s">
        <v>174</v>
      </c>
      <c r="Q26" s="128">
        <v>350</v>
      </c>
      <c r="R26" s="238"/>
      <c r="S26" s="238"/>
      <c r="T26" s="238"/>
    </row>
    <row r="27" spans="1:33" ht="15" thickBot="1" x14ac:dyDescent="0.35">
      <c r="Q27" s="129">
        <v>400</v>
      </c>
      <c r="R27" s="239"/>
      <c r="S27" s="239"/>
      <c r="T27" s="239"/>
      <c r="W27" s="247"/>
    </row>
    <row r="28" spans="1:33" ht="15" thickTop="1" x14ac:dyDescent="0.3"/>
    <row r="29" spans="1:33" x14ac:dyDescent="0.3">
      <c r="Q29" s="1" t="s">
        <v>173</v>
      </c>
    </row>
    <row r="30" spans="1:33" x14ac:dyDescent="0.3">
      <c r="Q30" s="1" t="s">
        <v>174</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36"/>
  <sheetViews>
    <sheetView topLeftCell="D1" workbookViewId="0">
      <selection activeCell="S22" sqref="S14:S22"/>
    </sheetView>
  </sheetViews>
  <sheetFormatPr defaultRowHeight="14.4" x14ac:dyDescent="0.3"/>
  <cols>
    <col min="4" max="4" width="15.109375" bestFit="1" customWidth="1"/>
    <col min="5" max="5" width="13.44140625" bestFit="1" customWidth="1"/>
    <col min="6" max="6" width="14.88671875" bestFit="1" customWidth="1"/>
    <col min="12" max="12" width="15.21875" customWidth="1"/>
    <col min="13" max="13" width="15.88671875" customWidth="1"/>
    <col min="14" max="14" width="17" customWidth="1"/>
  </cols>
  <sheetData>
    <row r="1" spans="1:15" x14ac:dyDescent="0.3">
      <c r="A1" s="1" t="s">
        <v>175</v>
      </c>
    </row>
    <row r="2" spans="1:15" ht="15" thickBot="1" x14ac:dyDescent="0.35"/>
    <row r="3" spans="1:15" ht="37.5" customHeight="1" thickTop="1" thickBot="1" x14ac:dyDescent="0.35">
      <c r="A3" s="256" t="s">
        <v>176</v>
      </c>
      <c r="B3" s="184" t="s">
        <v>177</v>
      </c>
      <c r="C3" s="257" t="s">
        <v>178</v>
      </c>
      <c r="D3" s="184" t="s">
        <v>179</v>
      </c>
      <c r="E3" s="184" t="s">
        <v>180</v>
      </c>
      <c r="F3" s="184" t="s">
        <v>181</v>
      </c>
      <c r="G3" s="184" t="s">
        <v>182</v>
      </c>
      <c r="I3" s="183" t="s">
        <v>183</v>
      </c>
      <c r="J3" s="183" t="s">
        <v>177</v>
      </c>
      <c r="K3" s="259" t="s">
        <v>178</v>
      </c>
      <c r="L3" s="183" t="s">
        <v>179</v>
      </c>
      <c r="M3" s="183" t="s">
        <v>180</v>
      </c>
      <c r="N3" s="183" t="s">
        <v>181</v>
      </c>
      <c r="O3" s="183" t="s">
        <v>182</v>
      </c>
    </row>
    <row r="4" spans="1:15" ht="15.6" thickTop="1" thickBot="1" x14ac:dyDescent="0.35">
      <c r="B4" s="184" t="s">
        <v>184</v>
      </c>
      <c r="C4" s="184"/>
      <c r="D4" s="184" t="s">
        <v>185</v>
      </c>
      <c r="E4" s="184" t="s">
        <v>185</v>
      </c>
      <c r="F4" s="184" t="s">
        <v>185</v>
      </c>
      <c r="G4" s="184"/>
      <c r="J4" s="183" t="s">
        <v>184</v>
      </c>
      <c r="K4" s="183"/>
      <c r="L4" s="183" t="s">
        <v>185</v>
      </c>
      <c r="M4" s="183" t="s">
        <v>185</v>
      </c>
      <c r="N4" s="183" t="s">
        <v>185</v>
      </c>
      <c r="O4" s="183"/>
    </row>
    <row r="5" spans="1:15" ht="15.6" thickTop="1" thickBot="1" x14ac:dyDescent="0.35">
      <c r="B5" s="258">
        <v>0.5</v>
      </c>
      <c r="C5" s="261">
        <f t="shared" ref="C5:C11" si="0">SQRT(B5)</f>
        <v>0.70710678118654757</v>
      </c>
      <c r="D5" s="253">
        <v>71</v>
      </c>
      <c r="E5" s="253">
        <f>D5/50</f>
        <v>1.42</v>
      </c>
      <c r="F5" s="261">
        <f>2*PI()*SQRT(J5/O5)</f>
        <v>1.9918500878494299</v>
      </c>
      <c r="G5" s="261">
        <f>(E5/2*PI())^2</f>
        <v>4.9752675785891443</v>
      </c>
      <c r="J5" s="260">
        <v>0.5</v>
      </c>
      <c r="K5" s="261">
        <f>SQRT(J5)</f>
        <v>0.70710678118654757</v>
      </c>
      <c r="L5" s="253">
        <v>71</v>
      </c>
      <c r="M5" s="253">
        <f t="shared" ref="M5:M11" si="1">L5/50</f>
        <v>1.42</v>
      </c>
      <c r="N5" s="261">
        <f>2*PI()*SQRT(J5/O5)</f>
        <v>1.9918500878494299</v>
      </c>
      <c r="O5" s="261">
        <f>(M5/2*PI())^2</f>
        <v>4.9752675785891443</v>
      </c>
    </row>
    <row r="6" spans="1:15" ht="15.6" thickTop="1" thickBot="1" x14ac:dyDescent="0.35">
      <c r="B6" s="83">
        <v>0.45</v>
      </c>
      <c r="C6" s="262">
        <f t="shared" si="0"/>
        <v>0.67082039324993692</v>
      </c>
      <c r="D6" s="254">
        <v>63</v>
      </c>
      <c r="E6" s="253">
        <f t="shared" ref="E6:E11" si="2">D6/50</f>
        <v>1.26</v>
      </c>
      <c r="F6" s="261">
        <f t="shared" ref="F6:F11" si="3">2*PI()*SQRT(B6/G6)</f>
        <v>2.1295885499998</v>
      </c>
      <c r="G6" s="261">
        <f t="shared" ref="G6:G11" si="4">(E6/2*PI())^2</f>
        <v>3.9172459867923659</v>
      </c>
      <c r="J6" s="98">
        <v>0.45</v>
      </c>
      <c r="K6" s="261">
        <f t="shared" ref="K6:K11" si="5">SQRT(J6)</f>
        <v>0.67082039324993692</v>
      </c>
      <c r="L6" s="254">
        <v>64</v>
      </c>
      <c r="M6" s="254">
        <f t="shared" si="1"/>
        <v>1.28</v>
      </c>
      <c r="N6" s="261">
        <f>2*PI()*SQRT(J6/O6)</f>
        <v>2.0963137289060527</v>
      </c>
      <c r="O6" s="261">
        <f t="shared" ref="O6:O11" si="6">(M6/2*PI())^2</f>
        <v>4.0425899626862014</v>
      </c>
    </row>
    <row r="7" spans="1:15" ht="15.6" thickTop="1" thickBot="1" x14ac:dyDescent="0.35">
      <c r="B7" s="83">
        <v>0.4</v>
      </c>
      <c r="C7" s="262">
        <f t="shared" si="0"/>
        <v>0.63245553203367588</v>
      </c>
      <c r="D7" s="254">
        <v>59</v>
      </c>
      <c r="E7" s="253">
        <f t="shared" si="2"/>
        <v>1.18</v>
      </c>
      <c r="F7" s="261">
        <f t="shared" si="3"/>
        <v>2.1439170577412741</v>
      </c>
      <c r="G7" s="261">
        <f t="shared" si="4"/>
        <v>3.4356092920192052</v>
      </c>
      <c r="J7" s="98">
        <v>0.4</v>
      </c>
      <c r="K7" s="261">
        <f t="shared" si="5"/>
        <v>0.63245553203367588</v>
      </c>
      <c r="L7" s="254">
        <v>64</v>
      </c>
      <c r="M7" s="254">
        <f t="shared" si="1"/>
        <v>1.28</v>
      </c>
      <c r="N7" s="261">
        <f>2*PI()*SQRT(J7/O7)</f>
        <v>1.976423537605237</v>
      </c>
      <c r="O7" s="261">
        <f t="shared" si="6"/>
        <v>4.0425899626862014</v>
      </c>
    </row>
    <row r="8" spans="1:15" ht="15.6" thickTop="1" thickBot="1" x14ac:dyDescent="0.35">
      <c r="B8" s="83">
        <v>0.35</v>
      </c>
      <c r="C8" s="262">
        <f t="shared" si="0"/>
        <v>0.59160797830996159</v>
      </c>
      <c r="D8" s="254">
        <v>55</v>
      </c>
      <c r="E8" s="253">
        <f t="shared" si="2"/>
        <v>1.1000000000000001</v>
      </c>
      <c r="F8" s="261">
        <f t="shared" si="3"/>
        <v>2.1513017393089511</v>
      </c>
      <c r="G8" s="261">
        <f t="shared" si="4"/>
        <v>2.9855553313295315</v>
      </c>
      <c r="J8" s="98">
        <v>0.35</v>
      </c>
      <c r="K8" s="261">
        <f t="shared" si="5"/>
        <v>0.59160797830996159</v>
      </c>
      <c r="L8" s="254">
        <v>58</v>
      </c>
      <c r="M8" s="254">
        <f t="shared" si="1"/>
        <v>1.1599999999999999</v>
      </c>
      <c r="N8" s="261">
        <f t="shared" ref="N8:N11" si="7">2*PI()*SQRT(J8/O8)</f>
        <v>2.0400275114136606</v>
      </c>
      <c r="O8" s="261">
        <f t="shared" si="6"/>
        <v>3.3201349205264599</v>
      </c>
    </row>
    <row r="9" spans="1:15" ht="15.6" thickTop="1" thickBot="1" x14ac:dyDescent="0.35">
      <c r="B9" s="83">
        <v>0.3</v>
      </c>
      <c r="C9" s="262">
        <f t="shared" si="0"/>
        <v>0.54772255750516607</v>
      </c>
      <c r="D9" s="254">
        <v>51</v>
      </c>
      <c r="E9" s="253">
        <f t="shared" si="2"/>
        <v>1.02</v>
      </c>
      <c r="F9" s="261">
        <f t="shared" si="3"/>
        <v>2.1479315980594751</v>
      </c>
      <c r="G9" s="261">
        <f t="shared" si="4"/>
        <v>2.5670841047233419</v>
      </c>
      <c r="J9" s="98">
        <v>0.3</v>
      </c>
      <c r="K9" s="261">
        <f t="shared" si="5"/>
        <v>0.54772255750516607</v>
      </c>
      <c r="L9" s="254">
        <v>54</v>
      </c>
      <c r="M9" s="254">
        <f t="shared" si="1"/>
        <v>1.08</v>
      </c>
      <c r="N9" s="261">
        <f t="shared" si="7"/>
        <v>2.0286020648339487</v>
      </c>
      <c r="O9" s="261">
        <f t="shared" si="6"/>
        <v>2.8779766433576572</v>
      </c>
    </row>
    <row r="10" spans="1:15" ht="15.6" thickTop="1" thickBot="1" x14ac:dyDescent="0.35">
      <c r="B10" s="83">
        <v>0.25</v>
      </c>
      <c r="C10" s="262">
        <f t="shared" si="0"/>
        <v>0.5</v>
      </c>
      <c r="D10" s="254">
        <v>46</v>
      </c>
      <c r="E10" s="253">
        <f t="shared" si="2"/>
        <v>0.92</v>
      </c>
      <c r="F10" s="261">
        <f t="shared" si="3"/>
        <v>2.1739130434782608</v>
      </c>
      <c r="G10" s="261">
        <f t="shared" si="4"/>
        <v>2.0884082912705084</v>
      </c>
      <c r="J10" s="98">
        <v>0.25</v>
      </c>
      <c r="K10" s="261">
        <f t="shared" si="5"/>
        <v>0.5</v>
      </c>
      <c r="L10" s="254">
        <v>49</v>
      </c>
      <c r="M10" s="254">
        <f t="shared" si="1"/>
        <v>0.98</v>
      </c>
      <c r="N10" s="261">
        <f t="shared" si="7"/>
        <v>2.0408163265306123</v>
      </c>
      <c r="O10" s="261">
        <f t="shared" si="6"/>
        <v>2.3696920167015545</v>
      </c>
    </row>
    <row r="11" spans="1:15" ht="15.6" thickTop="1" thickBot="1" x14ac:dyDescent="0.35">
      <c r="B11" s="84">
        <v>0.2</v>
      </c>
      <c r="C11" s="263">
        <f t="shared" si="0"/>
        <v>0.44721359549995793</v>
      </c>
      <c r="D11" s="255">
        <v>42</v>
      </c>
      <c r="E11" s="253">
        <f t="shared" si="2"/>
        <v>0.84</v>
      </c>
      <c r="F11" s="261">
        <f t="shared" si="3"/>
        <v>2.1295885499998</v>
      </c>
      <c r="G11" s="261">
        <f t="shared" si="4"/>
        <v>1.7409982163521625</v>
      </c>
      <c r="J11" s="99">
        <v>0.2</v>
      </c>
      <c r="K11" s="261">
        <f t="shared" si="5"/>
        <v>0.44721359549995793</v>
      </c>
      <c r="L11" s="255">
        <v>44</v>
      </c>
      <c r="M11" s="255">
        <f t="shared" si="1"/>
        <v>0.88</v>
      </c>
      <c r="N11" s="261">
        <f t="shared" si="7"/>
        <v>2.0327890704543541</v>
      </c>
      <c r="O11" s="261">
        <f t="shared" si="6"/>
        <v>1.9107554120508996</v>
      </c>
    </row>
    <row r="12" spans="1:15" ht="15" thickTop="1" x14ac:dyDescent="0.3"/>
    <row r="14" spans="1:15" x14ac:dyDescent="0.3">
      <c r="B14" s="1" t="s">
        <v>186</v>
      </c>
      <c r="C14" s="1"/>
      <c r="D14" s="1"/>
    </row>
    <row r="15" spans="1:15" x14ac:dyDescent="0.3">
      <c r="B15" s="1" t="s">
        <v>187</v>
      </c>
    </row>
    <row r="34" spans="2:2" x14ac:dyDescent="0.3">
      <c r="B34" t="s">
        <v>208</v>
      </c>
    </row>
    <row r="35" spans="2:2" x14ac:dyDescent="0.3">
      <c r="B35" t="s">
        <v>209</v>
      </c>
    </row>
    <row r="36" spans="2:2" x14ac:dyDescent="0.3">
      <c r="B36" t="s">
        <v>210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47"/>
  <sheetViews>
    <sheetView topLeftCell="I25" workbookViewId="0">
      <selection activeCell="AE17" sqref="AE17"/>
    </sheetView>
  </sheetViews>
  <sheetFormatPr defaultRowHeight="14.4" x14ac:dyDescent="0.3"/>
  <sheetData>
    <row r="1" spans="1:47" x14ac:dyDescent="0.3">
      <c r="A1" s="1" t="s">
        <v>188</v>
      </c>
    </row>
    <row r="2" spans="1:47" x14ac:dyDescent="0.3">
      <c r="A2" s="1"/>
    </row>
    <row r="3" spans="1:47" x14ac:dyDescent="0.3">
      <c r="A3" s="1" t="s">
        <v>189</v>
      </c>
      <c r="K3" s="1" t="s">
        <v>190</v>
      </c>
      <c r="P3" s="1" t="s">
        <v>191</v>
      </c>
    </row>
    <row r="4" spans="1:47" ht="15" thickBot="1" x14ac:dyDescent="0.35">
      <c r="K4" s="1" t="s">
        <v>192</v>
      </c>
      <c r="AJ4" t="s">
        <v>35</v>
      </c>
    </row>
    <row r="5" spans="1:47" ht="15" thickBot="1" x14ac:dyDescent="0.35">
      <c r="A5" s="164" t="s">
        <v>193</v>
      </c>
      <c r="B5" s="165" t="s">
        <v>194</v>
      </c>
      <c r="C5" s="165" t="s">
        <v>195</v>
      </c>
      <c r="D5" s="166" t="s">
        <v>196</v>
      </c>
      <c r="F5" s="171" t="s">
        <v>193</v>
      </c>
      <c r="G5" s="172" t="s">
        <v>194</v>
      </c>
      <c r="H5" s="172" t="s">
        <v>195</v>
      </c>
      <c r="I5" s="173" t="s">
        <v>196</v>
      </c>
      <c r="K5" s="178" t="s">
        <v>193</v>
      </c>
      <c r="L5" s="179" t="s">
        <v>194</v>
      </c>
      <c r="M5" s="179" t="s">
        <v>195</v>
      </c>
      <c r="N5" s="180" t="s">
        <v>196</v>
      </c>
      <c r="P5" s="282" t="s">
        <v>197</v>
      </c>
      <c r="Q5" s="283"/>
      <c r="R5" s="283"/>
      <c r="S5" s="284"/>
      <c r="U5" s="282" t="s">
        <v>198</v>
      </c>
      <c r="V5" s="283"/>
      <c r="W5" s="283"/>
      <c r="X5" s="284"/>
      <c r="Z5" s="282" t="s">
        <v>199</v>
      </c>
      <c r="AA5" s="283"/>
      <c r="AB5" s="283"/>
      <c r="AC5" s="284"/>
      <c r="AE5" s="282" t="s">
        <v>200</v>
      </c>
      <c r="AF5" s="283"/>
      <c r="AG5" s="283"/>
      <c r="AH5" s="284"/>
      <c r="AJ5" s="178">
        <v>1</v>
      </c>
      <c r="AK5" s="347" t="s">
        <v>201</v>
      </c>
      <c r="AL5" s="311"/>
      <c r="AM5" s="311"/>
      <c r="AN5" s="311"/>
      <c r="AO5" s="311"/>
      <c r="AP5" s="311"/>
      <c r="AQ5" s="311"/>
      <c r="AR5" s="311"/>
      <c r="AS5" s="311"/>
      <c r="AT5" s="311"/>
      <c r="AU5" s="312"/>
    </row>
    <row r="6" spans="1:47" ht="15" thickBot="1" x14ac:dyDescent="0.35">
      <c r="A6" s="167" t="s">
        <v>57</v>
      </c>
      <c r="B6" s="168" t="s">
        <v>57</v>
      </c>
      <c r="C6" s="168"/>
      <c r="D6" s="169" t="s">
        <v>202</v>
      </c>
      <c r="F6" s="174" t="s">
        <v>57</v>
      </c>
      <c r="G6" s="175" t="s">
        <v>57</v>
      </c>
      <c r="H6" s="175"/>
      <c r="I6" s="176" t="s">
        <v>202</v>
      </c>
      <c r="K6" s="156" t="s">
        <v>57</v>
      </c>
      <c r="L6" s="181" t="s">
        <v>57</v>
      </c>
      <c r="M6" s="181"/>
      <c r="N6" s="182" t="s">
        <v>202</v>
      </c>
      <c r="P6" s="147" t="s">
        <v>193</v>
      </c>
      <c r="Q6" s="148" t="s">
        <v>194</v>
      </c>
      <c r="R6" s="148" t="s">
        <v>195</v>
      </c>
      <c r="S6" s="149" t="s">
        <v>196</v>
      </c>
      <c r="U6" s="147" t="s">
        <v>193</v>
      </c>
      <c r="V6" s="148" t="s">
        <v>194</v>
      </c>
      <c r="W6" s="148" t="s">
        <v>195</v>
      </c>
      <c r="X6" s="149" t="s">
        <v>196</v>
      </c>
      <c r="Z6" s="147" t="s">
        <v>193</v>
      </c>
      <c r="AA6" s="148" t="s">
        <v>194</v>
      </c>
      <c r="AB6" s="148" t="s">
        <v>195</v>
      </c>
      <c r="AC6" s="149" t="s">
        <v>196</v>
      </c>
      <c r="AE6" s="147" t="s">
        <v>193</v>
      </c>
      <c r="AF6" s="148" t="s">
        <v>194</v>
      </c>
      <c r="AG6" s="148" t="s">
        <v>195</v>
      </c>
      <c r="AH6" s="149" t="s">
        <v>196</v>
      </c>
      <c r="AJ6" s="155" t="s">
        <v>55</v>
      </c>
      <c r="AK6" s="348" t="s">
        <v>217</v>
      </c>
      <c r="AL6" s="349"/>
      <c r="AM6" s="349"/>
      <c r="AN6" s="349"/>
      <c r="AO6" s="349"/>
      <c r="AP6" s="349"/>
      <c r="AQ6" s="349"/>
      <c r="AR6" s="349"/>
      <c r="AS6" s="349"/>
      <c r="AT6" s="349"/>
      <c r="AU6" s="350"/>
    </row>
    <row r="7" spans="1:47" ht="15" thickBot="1" x14ac:dyDescent="0.35">
      <c r="A7" s="164">
        <v>50</v>
      </c>
      <c r="B7" s="251">
        <v>60</v>
      </c>
      <c r="C7" s="265">
        <f>A7/B7</f>
        <v>0.83333333333333337</v>
      </c>
      <c r="D7" s="266">
        <f>C7/3*100</f>
        <v>27.777777777777779</v>
      </c>
      <c r="F7" s="171">
        <v>50</v>
      </c>
      <c r="G7" s="251">
        <v>34</v>
      </c>
      <c r="H7" s="265">
        <f>F7/G7</f>
        <v>1.4705882352941178</v>
      </c>
      <c r="I7" s="266">
        <f>H7/3*100</f>
        <v>49.019607843137258</v>
      </c>
      <c r="K7" s="178">
        <v>50</v>
      </c>
      <c r="L7" s="251">
        <v>61</v>
      </c>
      <c r="M7" s="265">
        <f>K7/L7</f>
        <v>0.81967213114754101</v>
      </c>
      <c r="N7" s="266">
        <f>M7/3*100</f>
        <v>27.322404371584703</v>
      </c>
      <c r="P7" s="151" t="s">
        <v>57</v>
      </c>
      <c r="Q7" s="152" t="s">
        <v>57</v>
      </c>
      <c r="R7" s="152"/>
      <c r="S7" s="153" t="s">
        <v>202</v>
      </c>
      <c r="U7" s="151" t="s">
        <v>57</v>
      </c>
      <c r="V7" s="152" t="s">
        <v>57</v>
      </c>
      <c r="W7" s="152"/>
      <c r="X7" s="153" t="s">
        <v>202</v>
      </c>
      <c r="Z7" s="151" t="s">
        <v>57</v>
      </c>
      <c r="AA7" s="152" t="s">
        <v>57</v>
      </c>
      <c r="AB7" s="152"/>
      <c r="AC7" s="153" t="s">
        <v>202</v>
      </c>
      <c r="AE7" s="151" t="s">
        <v>57</v>
      </c>
      <c r="AF7" s="152" t="s">
        <v>57</v>
      </c>
      <c r="AG7" s="152"/>
      <c r="AH7" s="153" t="s">
        <v>202</v>
      </c>
      <c r="AJ7" s="155">
        <v>2</v>
      </c>
      <c r="AK7" s="351" t="s">
        <v>203</v>
      </c>
      <c r="AL7" s="314"/>
      <c r="AM7" s="314"/>
      <c r="AN7" s="314"/>
      <c r="AO7" s="314"/>
      <c r="AP7" s="314"/>
      <c r="AQ7" s="314"/>
      <c r="AR7" s="314"/>
      <c r="AS7" s="314"/>
      <c r="AT7" s="314"/>
      <c r="AU7" s="315"/>
    </row>
    <row r="8" spans="1:47" ht="15" thickBot="1" x14ac:dyDescent="0.35">
      <c r="A8" s="170">
        <v>100</v>
      </c>
      <c r="B8" s="210">
        <v>90</v>
      </c>
      <c r="C8" s="265">
        <f t="shared" ref="C8:C16" si="0">A8/B8</f>
        <v>1.1111111111111112</v>
      </c>
      <c r="D8" s="266">
        <f t="shared" ref="D8:D15" si="1">C8/3*100</f>
        <v>37.037037037037038</v>
      </c>
      <c r="F8" s="177">
        <v>100</v>
      </c>
      <c r="G8" s="210">
        <v>50</v>
      </c>
      <c r="H8" s="265">
        <f t="shared" ref="H8:H16" si="2">F8/G8</f>
        <v>2</v>
      </c>
      <c r="I8" s="266">
        <f t="shared" ref="I8:I16" si="3">H8/3*100</f>
        <v>66.666666666666657</v>
      </c>
      <c r="K8" s="155">
        <v>100</v>
      </c>
      <c r="L8" s="210">
        <v>67</v>
      </c>
      <c r="M8" s="265">
        <f t="shared" ref="M8:M16" si="4">K8/L8</f>
        <v>1.4925373134328359</v>
      </c>
      <c r="N8" s="266">
        <f t="shared" ref="N8:N16" si="5">M8/3*100</f>
        <v>49.75124378109453</v>
      </c>
      <c r="P8" s="147">
        <v>50</v>
      </c>
      <c r="Q8" s="251">
        <v>60</v>
      </c>
      <c r="R8" s="265">
        <f>P8/Q8</f>
        <v>0.83333333333333337</v>
      </c>
      <c r="S8" s="266">
        <f>R8/1*100</f>
        <v>83.333333333333343</v>
      </c>
      <c r="U8" s="147">
        <v>50</v>
      </c>
      <c r="V8" s="251">
        <v>70</v>
      </c>
      <c r="W8" s="265">
        <f>U8/V8</f>
        <v>0.7142857142857143</v>
      </c>
      <c r="X8" s="266">
        <f>W8/1*100</f>
        <v>71.428571428571431</v>
      </c>
      <c r="Z8" s="147">
        <v>50</v>
      </c>
      <c r="AA8" s="251">
        <v>61</v>
      </c>
      <c r="AB8" s="265">
        <f>Z8/AA8</f>
        <v>0.81967213114754101</v>
      </c>
      <c r="AC8" s="266">
        <f>AB8/1*100</f>
        <v>81.967213114754102</v>
      </c>
      <c r="AE8" s="147">
        <v>50</v>
      </c>
      <c r="AF8" s="251">
        <v>57</v>
      </c>
      <c r="AG8" s="265">
        <f>AE8/AF8</f>
        <v>0.8771929824561403</v>
      </c>
      <c r="AH8" s="266">
        <f>AG8/1*100</f>
        <v>87.719298245614027</v>
      </c>
      <c r="AJ8" s="155" t="s">
        <v>55</v>
      </c>
      <c r="AK8" s="348" t="s">
        <v>218</v>
      </c>
      <c r="AL8" s="349"/>
      <c r="AM8" s="349"/>
      <c r="AN8" s="349"/>
      <c r="AO8" s="349"/>
      <c r="AP8" s="349"/>
      <c r="AQ8" s="349"/>
      <c r="AR8" s="349"/>
      <c r="AS8" s="349"/>
      <c r="AT8" s="349"/>
      <c r="AU8" s="350"/>
    </row>
    <row r="9" spans="1:47" ht="15" thickBot="1" x14ac:dyDescent="0.35">
      <c r="A9" s="170">
        <v>150</v>
      </c>
      <c r="B9" s="210">
        <v>120</v>
      </c>
      <c r="C9" s="265">
        <f t="shared" si="0"/>
        <v>1.25</v>
      </c>
      <c r="D9" s="266">
        <f t="shared" si="1"/>
        <v>41.666666666666671</v>
      </c>
      <c r="F9" s="177">
        <v>150</v>
      </c>
      <c r="G9" s="210">
        <v>70</v>
      </c>
      <c r="H9" s="265">
        <f t="shared" si="2"/>
        <v>2.1428571428571428</v>
      </c>
      <c r="I9" s="266">
        <f t="shared" si="3"/>
        <v>71.428571428571431</v>
      </c>
      <c r="K9" s="155">
        <v>150</v>
      </c>
      <c r="L9" s="210">
        <v>76</v>
      </c>
      <c r="M9" s="265">
        <f t="shared" si="4"/>
        <v>1.9736842105263157</v>
      </c>
      <c r="N9" s="266">
        <f t="shared" si="5"/>
        <v>65.78947368421052</v>
      </c>
      <c r="P9" s="150">
        <v>100</v>
      </c>
      <c r="Q9" s="210">
        <v>110</v>
      </c>
      <c r="R9" s="265">
        <f t="shared" ref="R9:R17" si="6">P9/Q9</f>
        <v>0.90909090909090906</v>
      </c>
      <c r="S9" s="266">
        <f t="shared" ref="S9:S17" si="7">R9/1*100</f>
        <v>90.909090909090907</v>
      </c>
      <c r="U9" s="150">
        <v>100</v>
      </c>
      <c r="V9" s="210">
        <v>120</v>
      </c>
      <c r="W9" s="265">
        <f t="shared" ref="W9:W17" si="8">U9/V9</f>
        <v>0.83333333333333337</v>
      </c>
      <c r="X9" s="266">
        <f t="shared" ref="X9:X17" si="9">W9/1*100</f>
        <v>83.333333333333343</v>
      </c>
      <c r="Z9" s="150">
        <v>100</v>
      </c>
      <c r="AA9" s="210">
        <v>116</v>
      </c>
      <c r="AB9" s="265">
        <f t="shared" ref="AB9:AB17" si="10">Z9/AA9</f>
        <v>0.86206896551724133</v>
      </c>
      <c r="AC9" s="266">
        <f t="shared" ref="AC9:AC17" si="11">AB9/1*100</f>
        <v>86.206896551724128</v>
      </c>
      <c r="AE9" s="150">
        <v>100</v>
      </c>
      <c r="AF9" s="210">
        <v>111</v>
      </c>
      <c r="AG9" s="265">
        <f t="shared" ref="AG9:AG17" si="12">AE9/AF9</f>
        <v>0.90090090090090091</v>
      </c>
      <c r="AH9" s="266">
        <f t="shared" ref="AH9:AH17" si="13">AG9/1*100</f>
        <v>90.090090090090087</v>
      </c>
      <c r="AJ9" s="155">
        <v>3</v>
      </c>
      <c r="AK9" s="351" t="s">
        <v>204</v>
      </c>
      <c r="AL9" s="314"/>
      <c r="AM9" s="314"/>
      <c r="AN9" s="314"/>
      <c r="AO9" s="314"/>
      <c r="AP9" s="314"/>
      <c r="AQ9" s="314"/>
      <c r="AR9" s="314"/>
      <c r="AS9" s="314"/>
      <c r="AT9" s="314"/>
      <c r="AU9" s="315"/>
    </row>
    <row r="10" spans="1:47" ht="15" thickBot="1" x14ac:dyDescent="0.35">
      <c r="A10" s="170">
        <v>200</v>
      </c>
      <c r="B10" s="210">
        <v>150</v>
      </c>
      <c r="C10" s="265">
        <f t="shared" si="0"/>
        <v>1.3333333333333333</v>
      </c>
      <c r="D10" s="266">
        <f t="shared" si="1"/>
        <v>44.444444444444443</v>
      </c>
      <c r="F10" s="177">
        <v>200</v>
      </c>
      <c r="G10" s="210">
        <v>80</v>
      </c>
      <c r="H10" s="265">
        <f t="shared" si="2"/>
        <v>2.5</v>
      </c>
      <c r="I10" s="266">
        <f t="shared" si="3"/>
        <v>83.333333333333343</v>
      </c>
      <c r="K10" s="155">
        <v>200</v>
      </c>
      <c r="L10" s="210">
        <v>98</v>
      </c>
      <c r="M10" s="265">
        <f t="shared" si="4"/>
        <v>2.0408163265306123</v>
      </c>
      <c r="N10" s="266">
        <f t="shared" si="5"/>
        <v>68.027210884353735</v>
      </c>
      <c r="P10" s="150">
        <v>150</v>
      </c>
      <c r="Q10" s="210">
        <v>160</v>
      </c>
      <c r="R10" s="265">
        <f t="shared" si="6"/>
        <v>0.9375</v>
      </c>
      <c r="S10" s="266">
        <f t="shared" si="7"/>
        <v>93.75</v>
      </c>
      <c r="U10" s="150">
        <v>150</v>
      </c>
      <c r="V10" s="210">
        <v>180</v>
      </c>
      <c r="W10" s="265">
        <f t="shared" si="8"/>
        <v>0.83333333333333337</v>
      </c>
      <c r="X10" s="266">
        <f t="shared" si="9"/>
        <v>83.333333333333343</v>
      </c>
      <c r="Z10" s="150">
        <v>150</v>
      </c>
      <c r="AA10" s="210">
        <v>173</v>
      </c>
      <c r="AB10" s="265">
        <f t="shared" si="10"/>
        <v>0.86705202312138729</v>
      </c>
      <c r="AC10" s="266">
        <f t="shared" si="11"/>
        <v>86.705202312138724</v>
      </c>
      <c r="AE10" s="150">
        <v>150</v>
      </c>
      <c r="AF10" s="210">
        <v>164</v>
      </c>
      <c r="AG10" s="265">
        <f t="shared" si="12"/>
        <v>0.91463414634146345</v>
      </c>
      <c r="AH10" s="266">
        <f t="shared" si="13"/>
        <v>91.463414634146346</v>
      </c>
      <c r="AJ10" s="156" t="s">
        <v>55</v>
      </c>
      <c r="AK10" s="352" t="s">
        <v>219</v>
      </c>
      <c r="AL10" s="353"/>
      <c r="AM10" s="353"/>
      <c r="AN10" s="353"/>
      <c r="AO10" s="353"/>
      <c r="AP10" s="353"/>
      <c r="AQ10" s="353"/>
      <c r="AR10" s="353"/>
      <c r="AS10" s="353"/>
      <c r="AT10" s="353"/>
      <c r="AU10" s="354"/>
    </row>
    <row r="11" spans="1:47" ht="15" thickBot="1" x14ac:dyDescent="0.35">
      <c r="A11" s="170">
        <v>250</v>
      </c>
      <c r="B11" s="210">
        <v>180</v>
      </c>
      <c r="C11" s="265">
        <f t="shared" si="0"/>
        <v>1.3888888888888888</v>
      </c>
      <c r="D11" s="266">
        <f t="shared" si="1"/>
        <v>46.296296296296298</v>
      </c>
      <c r="F11" s="177">
        <v>250</v>
      </c>
      <c r="G11" s="210">
        <v>100</v>
      </c>
      <c r="H11" s="265">
        <f t="shared" si="2"/>
        <v>2.5</v>
      </c>
      <c r="I11" s="266">
        <f t="shared" si="3"/>
        <v>83.333333333333343</v>
      </c>
      <c r="K11" s="155">
        <v>250</v>
      </c>
      <c r="L11" s="210">
        <v>102</v>
      </c>
      <c r="M11" s="265">
        <f t="shared" si="4"/>
        <v>2.4509803921568629</v>
      </c>
      <c r="N11" s="266">
        <f t="shared" si="5"/>
        <v>81.699346405228766</v>
      </c>
      <c r="P11" s="150">
        <v>200</v>
      </c>
      <c r="Q11" s="210">
        <v>210</v>
      </c>
      <c r="R11" s="265">
        <f t="shared" si="6"/>
        <v>0.95238095238095233</v>
      </c>
      <c r="S11" s="266">
        <f t="shared" si="7"/>
        <v>95.238095238095227</v>
      </c>
      <c r="U11" s="150">
        <v>200</v>
      </c>
      <c r="V11" s="210">
        <v>250</v>
      </c>
      <c r="W11" s="265">
        <f t="shared" si="8"/>
        <v>0.8</v>
      </c>
      <c r="X11" s="266">
        <f t="shared" si="9"/>
        <v>80</v>
      </c>
      <c r="Z11" s="150">
        <v>200</v>
      </c>
      <c r="AA11" s="210">
        <v>228</v>
      </c>
      <c r="AB11" s="265">
        <f t="shared" si="10"/>
        <v>0.8771929824561403</v>
      </c>
      <c r="AC11" s="266">
        <f t="shared" si="11"/>
        <v>87.719298245614027</v>
      </c>
      <c r="AE11" s="150">
        <v>200</v>
      </c>
      <c r="AF11" s="210">
        <v>217</v>
      </c>
      <c r="AG11" s="265">
        <f t="shared" si="12"/>
        <v>0.92165898617511521</v>
      </c>
      <c r="AH11" s="266">
        <f t="shared" si="13"/>
        <v>92.165898617511516</v>
      </c>
    </row>
    <row r="12" spans="1:47" ht="15" thickBot="1" x14ac:dyDescent="0.35">
      <c r="A12" s="170">
        <v>300</v>
      </c>
      <c r="B12" s="210">
        <v>210</v>
      </c>
      <c r="C12" s="265">
        <f t="shared" si="0"/>
        <v>1.4285714285714286</v>
      </c>
      <c r="D12" s="266">
        <f t="shared" si="1"/>
        <v>47.61904761904762</v>
      </c>
      <c r="F12" s="177">
        <v>300</v>
      </c>
      <c r="G12" s="210">
        <v>110</v>
      </c>
      <c r="H12" s="265">
        <f t="shared" si="2"/>
        <v>2.7272727272727271</v>
      </c>
      <c r="I12" s="266">
        <f t="shared" si="3"/>
        <v>90.909090909090907</v>
      </c>
      <c r="K12" s="155">
        <v>300</v>
      </c>
      <c r="L12" s="210">
        <v>122</v>
      </c>
      <c r="M12" s="265">
        <f t="shared" si="4"/>
        <v>2.459016393442623</v>
      </c>
      <c r="N12" s="266">
        <f t="shared" si="5"/>
        <v>81.967213114754102</v>
      </c>
      <c r="P12" s="150">
        <v>250</v>
      </c>
      <c r="Q12" s="210">
        <v>260</v>
      </c>
      <c r="R12" s="265">
        <f t="shared" si="6"/>
        <v>0.96153846153846156</v>
      </c>
      <c r="S12" s="266">
        <f t="shared" si="7"/>
        <v>96.15384615384616</v>
      </c>
      <c r="U12" s="150">
        <v>250</v>
      </c>
      <c r="V12" s="210">
        <v>290</v>
      </c>
      <c r="W12" s="265">
        <f t="shared" si="8"/>
        <v>0.86206896551724133</v>
      </c>
      <c r="X12" s="266">
        <f t="shared" si="9"/>
        <v>86.206896551724128</v>
      </c>
      <c r="Z12" s="150">
        <v>250</v>
      </c>
      <c r="AA12" s="210">
        <v>290</v>
      </c>
      <c r="AB12" s="265">
        <f t="shared" si="10"/>
        <v>0.86206896551724133</v>
      </c>
      <c r="AC12" s="266">
        <f t="shared" si="11"/>
        <v>86.206896551724128</v>
      </c>
      <c r="AE12" s="150">
        <v>250</v>
      </c>
      <c r="AF12" s="210">
        <v>270</v>
      </c>
      <c r="AG12" s="265">
        <f t="shared" si="12"/>
        <v>0.92592592592592593</v>
      </c>
      <c r="AH12" s="266">
        <f t="shared" si="13"/>
        <v>92.592592592592595</v>
      </c>
    </row>
    <row r="13" spans="1:47" ht="15" thickBot="1" x14ac:dyDescent="0.35">
      <c r="A13" s="170">
        <v>350</v>
      </c>
      <c r="B13" s="210">
        <v>240</v>
      </c>
      <c r="C13" s="265">
        <f t="shared" si="0"/>
        <v>1.4583333333333333</v>
      </c>
      <c r="D13" s="266">
        <f t="shared" si="1"/>
        <v>48.611111111111107</v>
      </c>
      <c r="F13" s="177">
        <v>350</v>
      </c>
      <c r="G13" s="210">
        <v>120</v>
      </c>
      <c r="H13" s="265">
        <f t="shared" si="2"/>
        <v>2.9166666666666665</v>
      </c>
      <c r="I13" s="266">
        <f t="shared" si="3"/>
        <v>97.222222222222214</v>
      </c>
      <c r="K13" s="155">
        <v>350</v>
      </c>
      <c r="L13" s="210">
        <v>126</v>
      </c>
      <c r="M13" s="265">
        <f t="shared" si="4"/>
        <v>2.7777777777777777</v>
      </c>
      <c r="N13" s="266">
        <f t="shared" si="5"/>
        <v>92.592592592592595</v>
      </c>
      <c r="P13" s="150">
        <v>300</v>
      </c>
      <c r="Q13" s="210">
        <v>310</v>
      </c>
      <c r="R13" s="265">
        <f t="shared" si="6"/>
        <v>0.967741935483871</v>
      </c>
      <c r="S13" s="266">
        <f t="shared" si="7"/>
        <v>96.774193548387103</v>
      </c>
      <c r="U13" s="150">
        <v>300</v>
      </c>
      <c r="V13" s="210">
        <v>350</v>
      </c>
      <c r="W13" s="265">
        <f t="shared" si="8"/>
        <v>0.8571428571428571</v>
      </c>
      <c r="X13" s="266">
        <f t="shared" si="9"/>
        <v>85.714285714285708</v>
      </c>
      <c r="Z13" s="150">
        <v>300</v>
      </c>
      <c r="AA13" s="210">
        <v>318</v>
      </c>
      <c r="AB13" s="265">
        <f t="shared" si="10"/>
        <v>0.94339622641509435</v>
      </c>
      <c r="AC13" s="266">
        <f t="shared" si="11"/>
        <v>94.339622641509436</v>
      </c>
      <c r="AE13" s="150">
        <v>300</v>
      </c>
      <c r="AF13" s="210">
        <v>320</v>
      </c>
      <c r="AG13" s="265">
        <f t="shared" si="12"/>
        <v>0.9375</v>
      </c>
      <c r="AH13" s="266">
        <f t="shared" si="13"/>
        <v>93.75</v>
      </c>
    </row>
    <row r="14" spans="1:47" ht="15" thickBot="1" x14ac:dyDescent="0.35">
      <c r="A14" s="170">
        <v>400</v>
      </c>
      <c r="B14" s="210">
        <v>260</v>
      </c>
      <c r="C14" s="265">
        <f t="shared" si="0"/>
        <v>1.5384615384615385</v>
      </c>
      <c r="D14" s="266">
        <f t="shared" si="1"/>
        <v>51.282051282051292</v>
      </c>
      <c r="F14" s="177">
        <v>400</v>
      </c>
      <c r="G14" s="210">
        <v>130</v>
      </c>
      <c r="H14" s="265">
        <f t="shared" si="2"/>
        <v>3.0769230769230771</v>
      </c>
      <c r="I14" s="266">
        <f t="shared" si="3"/>
        <v>102.56410256410258</v>
      </c>
      <c r="K14" s="155">
        <v>400</v>
      </c>
      <c r="L14" s="210">
        <v>131</v>
      </c>
      <c r="M14" s="265">
        <f t="shared" si="4"/>
        <v>3.053435114503817</v>
      </c>
      <c r="N14" s="266">
        <f t="shared" si="5"/>
        <v>101.78117048346056</v>
      </c>
      <c r="P14" s="150">
        <v>350</v>
      </c>
      <c r="Q14" s="210">
        <v>360</v>
      </c>
      <c r="R14" s="265">
        <f t="shared" si="6"/>
        <v>0.97222222222222221</v>
      </c>
      <c r="S14" s="266">
        <f t="shared" si="7"/>
        <v>97.222222222222214</v>
      </c>
      <c r="U14" s="150">
        <v>350</v>
      </c>
      <c r="V14" s="210">
        <v>400</v>
      </c>
      <c r="W14" s="265">
        <f t="shared" si="8"/>
        <v>0.875</v>
      </c>
      <c r="X14" s="266">
        <f t="shared" si="9"/>
        <v>87.5</v>
      </c>
      <c r="Z14" s="150">
        <v>350</v>
      </c>
      <c r="AA14" s="210">
        <v>400</v>
      </c>
      <c r="AB14" s="265">
        <f t="shared" si="10"/>
        <v>0.875</v>
      </c>
      <c r="AC14" s="266">
        <f t="shared" si="11"/>
        <v>87.5</v>
      </c>
      <c r="AE14" s="150">
        <v>350</v>
      </c>
      <c r="AF14" s="210">
        <v>372</v>
      </c>
      <c r="AG14" s="265">
        <f t="shared" si="12"/>
        <v>0.94086021505376349</v>
      </c>
      <c r="AH14" s="266">
        <f t="shared" si="13"/>
        <v>94.086021505376351</v>
      </c>
    </row>
    <row r="15" spans="1:47" ht="15" thickBot="1" x14ac:dyDescent="0.35">
      <c r="A15" s="170">
        <v>450</v>
      </c>
      <c r="B15" s="210">
        <v>280</v>
      </c>
      <c r="C15" s="265">
        <f t="shared" si="0"/>
        <v>1.6071428571428572</v>
      </c>
      <c r="D15" s="266">
        <f t="shared" si="1"/>
        <v>53.571428571428569</v>
      </c>
      <c r="F15" s="177">
        <v>450</v>
      </c>
      <c r="G15" s="210">
        <v>150</v>
      </c>
      <c r="H15" s="265">
        <f t="shared" si="2"/>
        <v>3</v>
      </c>
      <c r="I15" s="266">
        <f t="shared" si="3"/>
        <v>100</v>
      </c>
      <c r="K15" s="155">
        <v>450</v>
      </c>
      <c r="L15" s="210">
        <v>137</v>
      </c>
      <c r="M15" s="265">
        <f t="shared" si="4"/>
        <v>3.2846715328467155</v>
      </c>
      <c r="N15" s="266">
        <f t="shared" si="5"/>
        <v>109.48905109489051</v>
      </c>
      <c r="P15" s="150">
        <v>400</v>
      </c>
      <c r="Q15" s="210">
        <v>410</v>
      </c>
      <c r="R15" s="265">
        <f t="shared" si="6"/>
        <v>0.97560975609756095</v>
      </c>
      <c r="S15" s="266">
        <f t="shared" si="7"/>
        <v>97.560975609756099</v>
      </c>
      <c r="U15" s="150">
        <v>400</v>
      </c>
      <c r="V15" s="210">
        <v>460</v>
      </c>
      <c r="W15" s="265">
        <f t="shared" si="8"/>
        <v>0.86956521739130432</v>
      </c>
      <c r="X15" s="266">
        <f t="shared" si="9"/>
        <v>86.956521739130437</v>
      </c>
      <c r="Z15" s="150">
        <v>400</v>
      </c>
      <c r="AA15" s="210">
        <v>460</v>
      </c>
      <c r="AB15" s="265">
        <f t="shared" si="10"/>
        <v>0.86956521739130432</v>
      </c>
      <c r="AC15" s="266">
        <f t="shared" si="11"/>
        <v>86.956521739130437</v>
      </c>
      <c r="AE15" s="150">
        <v>400</v>
      </c>
      <c r="AF15" s="210">
        <v>426</v>
      </c>
      <c r="AG15" s="265">
        <f t="shared" si="12"/>
        <v>0.93896713615023475</v>
      </c>
      <c r="AH15" s="266">
        <f t="shared" si="13"/>
        <v>93.896713615023472</v>
      </c>
    </row>
    <row r="16" spans="1:47" ht="15" thickBot="1" x14ac:dyDescent="0.35">
      <c r="A16" s="167">
        <v>500</v>
      </c>
      <c r="B16" s="212">
        <v>310</v>
      </c>
      <c r="C16" s="265">
        <f t="shared" si="0"/>
        <v>1.6129032258064515</v>
      </c>
      <c r="D16" s="266">
        <f>C16/3*100</f>
        <v>53.763440860215049</v>
      </c>
      <c r="F16" s="174">
        <v>500</v>
      </c>
      <c r="G16" s="212">
        <v>160</v>
      </c>
      <c r="H16" s="265">
        <f t="shared" si="2"/>
        <v>3.125</v>
      </c>
      <c r="I16" s="266">
        <f t="shared" si="3"/>
        <v>104.16666666666667</v>
      </c>
      <c r="K16" s="156">
        <v>500</v>
      </c>
      <c r="L16" s="212">
        <v>144</v>
      </c>
      <c r="M16" s="265">
        <f t="shared" si="4"/>
        <v>3.4722222222222223</v>
      </c>
      <c r="N16" s="266">
        <f t="shared" si="5"/>
        <v>115.74074074074075</v>
      </c>
      <c r="P16" s="150">
        <v>450</v>
      </c>
      <c r="Q16" s="210">
        <v>460</v>
      </c>
      <c r="R16" s="265">
        <f t="shared" si="6"/>
        <v>0.97826086956521741</v>
      </c>
      <c r="S16" s="266">
        <f t="shared" si="7"/>
        <v>97.826086956521735</v>
      </c>
      <c r="U16" s="150">
        <v>450</v>
      </c>
      <c r="V16" s="210">
        <v>520</v>
      </c>
      <c r="W16" s="265">
        <f t="shared" si="8"/>
        <v>0.86538461538461542</v>
      </c>
      <c r="X16" s="266">
        <f t="shared" si="9"/>
        <v>86.538461538461547</v>
      </c>
      <c r="Z16" s="150">
        <v>450</v>
      </c>
      <c r="AA16" s="210">
        <v>520</v>
      </c>
      <c r="AB16" s="265">
        <f t="shared" si="10"/>
        <v>0.86538461538461542</v>
      </c>
      <c r="AC16" s="266">
        <f t="shared" si="11"/>
        <v>86.538461538461547</v>
      </c>
      <c r="AE16" s="150">
        <v>450</v>
      </c>
      <c r="AF16" s="210">
        <v>482</v>
      </c>
      <c r="AG16" s="265">
        <f t="shared" si="12"/>
        <v>0.93360995850622408</v>
      </c>
      <c r="AH16" s="266">
        <f t="shared" si="13"/>
        <v>93.360995850622402</v>
      </c>
    </row>
    <row r="17" spans="1:34" ht="15" thickBot="1" x14ac:dyDescent="0.35">
      <c r="A17" s="344" t="s">
        <v>205</v>
      </c>
      <c r="B17" s="345"/>
      <c r="C17" s="345"/>
      <c r="D17" s="252"/>
      <c r="F17" s="344" t="s">
        <v>206</v>
      </c>
      <c r="G17" s="345"/>
      <c r="H17" s="345"/>
      <c r="I17" s="252"/>
      <c r="K17" s="344" t="s">
        <v>216</v>
      </c>
      <c r="L17" s="345"/>
      <c r="M17" s="345"/>
      <c r="N17" s="346"/>
      <c r="P17" s="151">
        <v>500</v>
      </c>
      <c r="Q17" s="212">
        <v>510</v>
      </c>
      <c r="R17" s="265">
        <f t="shared" si="6"/>
        <v>0.98039215686274506</v>
      </c>
      <c r="S17" s="266">
        <f t="shared" si="7"/>
        <v>98.039215686274503</v>
      </c>
      <c r="U17" s="151">
        <v>500</v>
      </c>
      <c r="V17" s="212">
        <v>580</v>
      </c>
      <c r="W17" s="265">
        <f t="shared" si="8"/>
        <v>0.86206896551724133</v>
      </c>
      <c r="X17" s="266">
        <f t="shared" si="9"/>
        <v>86.206896551724128</v>
      </c>
      <c r="Z17" s="151">
        <v>500</v>
      </c>
      <c r="AA17" s="212">
        <v>570</v>
      </c>
      <c r="AB17" s="265">
        <f t="shared" si="10"/>
        <v>0.8771929824561403</v>
      </c>
      <c r="AC17" s="266">
        <f t="shared" si="11"/>
        <v>87.719298245614027</v>
      </c>
      <c r="AE17" s="151">
        <v>500</v>
      </c>
      <c r="AF17" s="212">
        <v>539</v>
      </c>
      <c r="AG17" s="265">
        <f t="shared" si="12"/>
        <v>0.92764378478664189</v>
      </c>
      <c r="AH17" s="266">
        <f t="shared" si="13"/>
        <v>92.764378478664185</v>
      </c>
    </row>
    <row r="18" spans="1:34" ht="15" thickBot="1" x14ac:dyDescent="0.35">
      <c r="P18" s="344" t="s">
        <v>207</v>
      </c>
      <c r="Q18" s="345"/>
      <c r="R18" s="345"/>
      <c r="S18" s="346"/>
      <c r="U18" s="344" t="s">
        <v>207</v>
      </c>
      <c r="V18" s="345"/>
      <c r="W18" s="345"/>
      <c r="X18" s="346"/>
      <c r="Z18" s="344" t="s">
        <v>207</v>
      </c>
      <c r="AA18" s="345"/>
      <c r="AB18" s="345"/>
      <c r="AC18" s="346"/>
      <c r="AE18" s="344" t="s">
        <v>207</v>
      </c>
      <c r="AF18" s="345"/>
      <c r="AG18" s="345"/>
      <c r="AH18" s="346"/>
    </row>
    <row r="19" spans="1:34" x14ac:dyDescent="0.3">
      <c r="A19" s="1" t="s">
        <v>173</v>
      </c>
      <c r="F19" s="1" t="s">
        <v>173</v>
      </c>
      <c r="K19" s="1" t="s">
        <v>173</v>
      </c>
    </row>
    <row r="20" spans="1:34" x14ac:dyDescent="0.3">
      <c r="A20" s="1" t="s">
        <v>174</v>
      </c>
      <c r="F20" s="1" t="s">
        <v>174</v>
      </c>
      <c r="K20" s="1" t="s">
        <v>174</v>
      </c>
      <c r="P20" s="1" t="s">
        <v>173</v>
      </c>
    </row>
    <row r="21" spans="1:34" x14ac:dyDescent="0.3">
      <c r="P21" s="1" t="s">
        <v>174</v>
      </c>
    </row>
    <row r="46" customFormat="1" x14ac:dyDescent="0.3"/>
    <row r="47" customFormat="1" x14ac:dyDescent="0.3"/>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34551a916624c593205838d90aa60fab">
  <xsd:schema xmlns:xsd="http://www.w3.org/2001/XMLSchema" xmlns:xs="http://www.w3.org/2001/XMLSchema" xmlns:p="http://schemas.microsoft.com/office/2006/metadata/properties" xmlns:ns3="3ef5847a-e696-4fee-a2c0-6c3f87568321" targetNamespace="http://schemas.microsoft.com/office/2006/metadata/properties" ma:root="true" ma:fieldsID="6a7eb04aa2ee4011c2dd0b3c23fb6980"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0ED9E6-2B4E-4CBE-9077-5B951ED601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EA09BA-852E-4B73-969D-423207FB4191}">
  <ds:schemaRefs>
    <ds:schemaRef ds:uri="http://schemas.microsoft.com/office/2006/documentManagement/types"/>
    <ds:schemaRef ds:uri="3ef5847a-e696-4fee-a2c0-6c3f87568321"/>
    <ds:schemaRef ds:uri="http://www.w3.org/XML/1998/namespac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45A07109-93EF-450D-B102-57E66D9258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Fern Makey (2501474)</cp:lastModifiedBy>
  <cp:revision/>
  <dcterms:created xsi:type="dcterms:W3CDTF">2025-06-27T08:03:11Z</dcterms:created>
  <dcterms:modified xsi:type="dcterms:W3CDTF">2025-12-06T13:13:17Z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