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Uni Year 3\Alternative powertrain technology M6X2209\"/>
    </mc:Choice>
  </mc:AlternateContent>
  <bookViews>
    <workbookView xWindow="0" yWindow="0" windowWidth="29070" windowHeight="15870"/>
  </bookViews>
  <sheets>
    <sheet name="HERO SHEET" sheetId="5" r:id="rId1"/>
    <sheet name="TRACK AND CAR INFO" sheetId="4" state="hidden" r:id="rId2"/>
    <sheet name="Sheet1" sheetId="1" state="hidden"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C31" i="5" l="1"/>
  <c r="AC30" i="5"/>
  <c r="AE3" i="5"/>
  <c r="AE4" i="5"/>
  <c r="AE5" i="5"/>
  <c r="AE6" i="5"/>
  <c r="AE7" i="5"/>
  <c r="AE8" i="5"/>
  <c r="AE9" i="5"/>
  <c r="AE10" i="5"/>
  <c r="AE11" i="5"/>
  <c r="AE12" i="5"/>
  <c r="AE13" i="5"/>
  <c r="AE14" i="5"/>
  <c r="AE15" i="5"/>
  <c r="AE16" i="5"/>
  <c r="AE17" i="5"/>
  <c r="AE18" i="5"/>
  <c r="AE19" i="5"/>
  <c r="AE20" i="5"/>
  <c r="AE21" i="5"/>
  <c r="AE22" i="5"/>
  <c r="AE23" i="5"/>
  <c r="AE24" i="5"/>
  <c r="AE25" i="5"/>
  <c r="AE26" i="5"/>
  <c r="AE27" i="5"/>
  <c r="AE28" i="5"/>
  <c r="AE2" i="5"/>
  <c r="Z6" i="5" l="1"/>
  <c r="P5" i="5"/>
  <c r="Z7" i="5"/>
  <c r="Y4" i="5"/>
  <c r="Z5" i="5"/>
  <c r="P3" i="5"/>
  <c r="AA3" i="5" s="1"/>
  <c r="L3" i="5"/>
  <c r="L4" i="5" s="1"/>
  <c r="L5" i="5" s="1"/>
  <c r="L6" i="5" s="1"/>
  <c r="L7" i="5" s="1"/>
  <c r="L8" i="5" s="1"/>
  <c r="L9" i="5" s="1"/>
  <c r="L10" i="5" s="1"/>
  <c r="L11" i="5" s="1"/>
  <c r="L12" i="5" s="1"/>
  <c r="L13" i="5" s="1"/>
  <c r="L14" i="5" s="1"/>
  <c r="L15" i="5" s="1"/>
  <c r="L16" i="5" s="1"/>
  <c r="L17" i="5" s="1"/>
  <c r="L18" i="5" s="1"/>
  <c r="L19" i="5" s="1"/>
  <c r="L20" i="5" s="1"/>
  <c r="L21" i="5" s="1"/>
  <c r="L22" i="5" s="1"/>
  <c r="L23" i="5" s="1"/>
  <c r="L24" i="5" s="1"/>
  <c r="L25" i="5" s="1"/>
  <c r="L26" i="5" s="1"/>
  <c r="L27" i="5" s="1"/>
  <c r="L28" i="5" s="1"/>
  <c r="S3" i="5"/>
  <c r="Z3" i="5"/>
  <c r="P4" i="5"/>
  <c r="AA4" i="5" s="1"/>
  <c r="S4" i="5"/>
  <c r="U4" i="5" s="1"/>
  <c r="Z4" i="5"/>
  <c r="S5" i="5"/>
  <c r="P6" i="5"/>
  <c r="AA6" i="5" s="1"/>
  <c r="S6" i="5"/>
  <c r="U6" i="5" s="1"/>
  <c r="P7" i="5"/>
  <c r="AA7" i="5" s="1"/>
  <c r="S7" i="5"/>
  <c r="Y7" i="5" s="1"/>
  <c r="P8" i="5"/>
  <c r="AA8" i="5" s="1"/>
  <c r="S8" i="5"/>
  <c r="Y8" i="5" s="1"/>
  <c r="Z8" i="5"/>
  <c r="P9" i="5"/>
  <c r="AA9" i="5" s="1"/>
  <c r="S9" i="5"/>
  <c r="Y9" i="5" s="1"/>
  <c r="Z9" i="5"/>
  <c r="P10" i="5"/>
  <c r="S10" i="5"/>
  <c r="U10" i="5" s="1"/>
  <c r="Z10" i="5"/>
  <c r="P11" i="5"/>
  <c r="AA11" i="5" s="1"/>
  <c r="S11" i="5"/>
  <c r="U11" i="5" s="1"/>
  <c r="Z11" i="5"/>
  <c r="P12" i="5"/>
  <c r="AA12" i="5" s="1"/>
  <c r="S12" i="5"/>
  <c r="U12" i="5" s="1"/>
  <c r="Z12" i="5"/>
  <c r="P13" i="5"/>
  <c r="S13" i="5"/>
  <c r="Y13" i="5" s="1"/>
  <c r="Z13" i="5"/>
  <c r="P14" i="5"/>
  <c r="S14" i="5"/>
  <c r="Y14" i="5" s="1"/>
  <c r="Z14" i="5"/>
  <c r="P15" i="5"/>
  <c r="AA15" i="5" s="1"/>
  <c r="S15" i="5"/>
  <c r="Y15" i="5" s="1"/>
  <c r="P16" i="5"/>
  <c r="AA16" i="5" s="1"/>
  <c r="S16" i="5"/>
  <c r="U16" i="5" s="1"/>
  <c r="P17" i="5"/>
  <c r="S17" i="5"/>
  <c r="Y17" i="5" s="1"/>
  <c r="Z17" i="5"/>
  <c r="P18" i="5"/>
  <c r="S18" i="5"/>
  <c r="Y18" i="5" s="1"/>
  <c r="Z18" i="5"/>
  <c r="P19" i="5"/>
  <c r="AA19" i="5" s="1"/>
  <c r="S19" i="5"/>
  <c r="U19" i="5" s="1"/>
  <c r="Z19" i="5"/>
  <c r="P20" i="5"/>
  <c r="AA20" i="5" s="1"/>
  <c r="S20" i="5"/>
  <c r="U20" i="5" s="1"/>
  <c r="Z20" i="5"/>
  <c r="P21" i="5"/>
  <c r="S21" i="5"/>
  <c r="Y21" i="5" s="1"/>
  <c r="Z21" i="5"/>
  <c r="P22" i="5"/>
  <c r="AA22" i="5" s="1"/>
  <c r="S22" i="5"/>
  <c r="Y22" i="5" s="1"/>
  <c r="P23" i="5"/>
  <c r="Q24" i="5" s="1"/>
  <c r="S23" i="5"/>
  <c r="U23" i="5" s="1"/>
  <c r="S24" i="5"/>
  <c r="Y24" i="5" s="1"/>
  <c r="AA24" i="5"/>
  <c r="P25" i="5"/>
  <c r="Q25" i="5" s="1"/>
  <c r="S25" i="5"/>
  <c r="Y25" i="5" s="1"/>
  <c r="Z25" i="5"/>
  <c r="P26" i="5"/>
  <c r="AA26" i="5" s="1"/>
  <c r="S26" i="5"/>
  <c r="Y26" i="5" s="1"/>
  <c r="Z26" i="5"/>
  <c r="P27" i="5"/>
  <c r="S27" i="5"/>
  <c r="Y27" i="5" s="1"/>
  <c r="Z27" i="5"/>
  <c r="P28" i="5"/>
  <c r="AA28" i="5" s="1"/>
  <c r="S28" i="5"/>
  <c r="Y28" i="5" s="1"/>
  <c r="Z28" i="5"/>
  <c r="W3" i="5" l="1"/>
  <c r="Y3" i="5"/>
  <c r="U3" i="5"/>
  <c r="Y19" i="5"/>
  <c r="AB19" i="5" s="1"/>
  <c r="AC19" i="5" s="1"/>
  <c r="AD19" i="5" s="1"/>
  <c r="W4" i="5"/>
  <c r="Q3" i="5"/>
  <c r="U26" i="5"/>
  <c r="W26" i="5" s="1"/>
  <c r="AB22" i="5"/>
  <c r="AC22" i="5" s="1"/>
  <c r="AD22" i="5" s="1"/>
  <c r="U17" i="5"/>
  <c r="W17" i="5" s="1"/>
  <c r="Q8" i="5"/>
  <c r="U24" i="5"/>
  <c r="U9" i="5"/>
  <c r="W9" i="5" s="1"/>
  <c r="Y23" i="5"/>
  <c r="Y16" i="5"/>
  <c r="AB16" i="5" s="1"/>
  <c r="AC16" i="5" s="1"/>
  <c r="AD16" i="5" s="1"/>
  <c r="W6" i="5"/>
  <c r="Q15" i="5"/>
  <c r="Q5" i="5"/>
  <c r="U27" i="5"/>
  <c r="W27" i="5" s="1"/>
  <c r="AA25" i="5"/>
  <c r="AB25" i="5" s="1"/>
  <c r="AC25" i="5" s="1"/>
  <c r="AD25" i="5" s="1"/>
  <c r="Q19" i="5"/>
  <c r="U22" i="5"/>
  <c r="W22" i="5" s="1"/>
  <c r="AB24" i="5"/>
  <c r="AC24" i="5" s="1"/>
  <c r="AD24" i="5" s="1"/>
  <c r="Q28" i="5"/>
  <c r="Q21" i="5"/>
  <c r="U15" i="5"/>
  <c r="W15" i="5" s="1"/>
  <c r="Q22" i="5"/>
  <c r="Q18" i="5"/>
  <c r="Y10" i="5"/>
  <c r="Y6" i="5"/>
  <c r="AB6" i="5" s="1"/>
  <c r="AC6" i="5" s="1"/>
  <c r="AD6" i="5" s="1"/>
  <c r="U28" i="5"/>
  <c r="W28" i="5" s="1"/>
  <c r="Q16" i="5"/>
  <c r="U21" i="5"/>
  <c r="W21" i="5" s="1"/>
  <c r="U18" i="5"/>
  <c r="W18" i="5" s="1"/>
  <c r="Q17" i="5"/>
  <c r="U14" i="5"/>
  <c r="W14" i="5" s="1"/>
  <c r="U8" i="5"/>
  <c r="U5" i="5"/>
  <c r="W5" i="5" s="1"/>
  <c r="AB3" i="5"/>
  <c r="AC3" i="5" s="1"/>
  <c r="AD3" i="5" s="1"/>
  <c r="Q12" i="5"/>
  <c r="AB9" i="5"/>
  <c r="AC9" i="5" s="1"/>
  <c r="AD9" i="5" s="1"/>
  <c r="AB15" i="5"/>
  <c r="AC15" i="5" s="1"/>
  <c r="AD15" i="5" s="1"/>
  <c r="W10" i="5"/>
  <c r="Q9" i="5"/>
  <c r="Q6" i="5"/>
  <c r="W19" i="5"/>
  <c r="AA17" i="5"/>
  <c r="AB17" i="5" s="1"/>
  <c r="AC17" i="5" s="1"/>
  <c r="AD17" i="5" s="1"/>
  <c r="Q26" i="5"/>
  <c r="W23" i="5"/>
  <c r="AA21" i="5"/>
  <c r="AB21" i="5" s="1"/>
  <c r="AC21" i="5" s="1"/>
  <c r="AD21" i="5" s="1"/>
  <c r="AA14" i="5"/>
  <c r="AB14" i="5" s="1"/>
  <c r="AC14" i="5" s="1"/>
  <c r="AD14" i="5" s="1"/>
  <c r="U13" i="5"/>
  <c r="W13" i="5" s="1"/>
  <c r="Y11" i="5"/>
  <c r="AB11" i="5" s="1"/>
  <c r="AC11" i="5" s="1"/>
  <c r="AD11" i="5" s="1"/>
  <c r="AB8" i="5"/>
  <c r="AC8" i="5" s="1"/>
  <c r="AD8" i="5" s="1"/>
  <c r="AA18" i="5"/>
  <c r="AB18" i="5" s="1"/>
  <c r="AC18" i="5" s="1"/>
  <c r="AD18" i="5" s="1"/>
  <c r="W11" i="5"/>
  <c r="AB7" i="5"/>
  <c r="AC7" i="5" s="1"/>
  <c r="AD7" i="5" s="1"/>
  <c r="AB28" i="5"/>
  <c r="AC28" i="5" s="1"/>
  <c r="AD28" i="5" s="1"/>
  <c r="Q14" i="5"/>
  <c r="Q10" i="5"/>
  <c r="Q7" i="5"/>
  <c r="Y5" i="5"/>
  <c r="V3" i="5"/>
  <c r="V4" i="5" s="1"/>
  <c r="AB26" i="5"/>
  <c r="AC26" i="5" s="1"/>
  <c r="AD26" i="5" s="1"/>
  <c r="Q20" i="5"/>
  <c r="AA13" i="5"/>
  <c r="AB13" i="5" s="1"/>
  <c r="AC13" i="5" s="1"/>
  <c r="AD13" i="5" s="1"/>
  <c r="W8" i="5"/>
  <c r="AA5" i="5"/>
  <c r="Q4" i="5"/>
  <c r="Q11" i="5"/>
  <c r="AA27" i="5"/>
  <c r="AB27" i="5" s="1"/>
  <c r="AC27" i="5" s="1"/>
  <c r="AD27" i="5" s="1"/>
  <c r="Q27" i="5"/>
  <c r="U25" i="5"/>
  <c r="W25" i="5" s="1"/>
  <c r="Q23" i="5"/>
  <c r="Q13" i="5"/>
  <c r="Y12" i="5"/>
  <c r="AB12" i="5" s="1"/>
  <c r="AC12" i="5" s="1"/>
  <c r="AD12" i="5" s="1"/>
  <c r="U7" i="5"/>
  <c r="W7" i="5" s="1"/>
  <c r="AB4" i="5"/>
  <c r="AC4" i="5" s="1"/>
  <c r="AD4" i="5" s="1"/>
  <c r="AA23" i="5"/>
  <c r="W16" i="5"/>
  <c r="W12" i="5"/>
  <c r="W20" i="5"/>
  <c r="AA10" i="5"/>
  <c r="Y20" i="5"/>
  <c r="AB20" i="5" s="1"/>
  <c r="AC20" i="5" s="1"/>
  <c r="AD20" i="5" s="1"/>
  <c r="AA2" i="5"/>
  <c r="Z2" i="5"/>
  <c r="Y2" i="5"/>
  <c r="E22" i="5"/>
  <c r="AB23" i="5" l="1"/>
  <c r="AC23" i="5" s="1"/>
  <c r="AD23" i="5" s="1"/>
  <c r="V5" i="5"/>
  <c r="V6" i="5" s="1"/>
  <c r="V7" i="5" s="1"/>
  <c r="V8" i="5" s="1"/>
  <c r="V9" i="5" s="1"/>
  <c r="V10" i="5" s="1"/>
  <c r="V11" i="5" s="1"/>
  <c r="V12" i="5" s="1"/>
  <c r="V13" i="5" s="1"/>
  <c r="V14" i="5" s="1"/>
  <c r="V15" i="5" s="1"/>
  <c r="V16" i="5" s="1"/>
  <c r="V17" i="5" s="1"/>
  <c r="V18" i="5" s="1"/>
  <c r="V19" i="5" s="1"/>
  <c r="V20" i="5" s="1"/>
  <c r="V21" i="5" s="1"/>
  <c r="V22" i="5" s="1"/>
  <c r="V23" i="5" s="1"/>
  <c r="V24" i="5" s="1"/>
  <c r="V25" i="5" s="1"/>
  <c r="V26" i="5" s="1"/>
  <c r="V27" i="5" s="1"/>
  <c r="V28" i="5" s="1"/>
  <c r="AB5" i="5"/>
  <c r="AC5" i="5" s="1"/>
  <c r="AD5" i="5" s="1"/>
  <c r="AB10" i="5"/>
  <c r="AC10" i="5" s="1"/>
  <c r="AD10" i="5" s="1"/>
  <c r="X7" i="5"/>
  <c r="X14" i="5"/>
  <c r="X17" i="5"/>
  <c r="X21" i="5"/>
  <c r="X3" i="5"/>
  <c r="X26" i="5"/>
  <c r="X6" i="5"/>
  <c r="X23" i="5"/>
  <c r="X27" i="5"/>
  <c r="X5" i="5"/>
  <c r="X13" i="5"/>
  <c r="X20" i="5"/>
  <c r="X19" i="5"/>
  <c r="X25" i="5"/>
  <c r="X4" i="5"/>
  <c r="X12" i="5"/>
  <c r="X16" i="5"/>
  <c r="X24" i="5"/>
  <c r="X11" i="5"/>
  <c r="X10" i="5"/>
  <c r="X22" i="5"/>
  <c r="X28" i="5"/>
  <c r="X9" i="5"/>
  <c r="X15" i="5"/>
  <c r="X18" i="5"/>
  <c r="X8" i="5"/>
  <c r="X2" i="5"/>
  <c r="N31" i="5"/>
  <c r="N30" i="5"/>
  <c r="K30" i="5"/>
  <c r="O2" i="5"/>
  <c r="O3" i="5" s="1"/>
  <c r="O4" i="5" s="1"/>
  <c r="O5" i="5" s="1"/>
  <c r="O6" i="5" s="1"/>
  <c r="O7" i="5" s="1"/>
  <c r="O8" i="5" s="1"/>
  <c r="O9" i="5" s="1"/>
  <c r="O10" i="5" s="1"/>
  <c r="O11" i="5" s="1"/>
  <c r="O12" i="5" s="1"/>
  <c r="O13" i="5" s="1"/>
  <c r="O14" i="5" s="1"/>
  <c r="O15" i="5" s="1"/>
  <c r="O16" i="5" s="1"/>
  <c r="O17" i="5" s="1"/>
  <c r="O18" i="5" s="1"/>
  <c r="O19" i="5" s="1"/>
  <c r="O20" i="5" s="1"/>
  <c r="O21" i="5" s="1"/>
  <c r="O22" i="5" s="1"/>
  <c r="O23" i="5" s="1"/>
  <c r="O24" i="5" s="1"/>
  <c r="O25" i="5" s="1"/>
  <c r="O26" i="5" s="1"/>
  <c r="O27" i="5" s="1"/>
  <c r="O28" i="5" s="1"/>
  <c r="N32" i="5" l="1"/>
  <c r="AB2" i="5"/>
  <c r="AC2" i="5" s="1"/>
  <c r="AB6" i="1"/>
  <c r="Q6" i="1"/>
  <c r="AC6" i="1" s="1"/>
  <c r="AD2" i="5" l="1"/>
  <c r="W30" i="5"/>
  <c r="U30" i="5"/>
  <c r="AB7" i="1"/>
  <c r="T13" i="1" l="1"/>
  <c r="T14" i="1"/>
  <c r="AA14" i="1" s="1"/>
  <c r="T15" i="1"/>
  <c r="AA15" i="1" s="1"/>
  <c r="T16" i="1"/>
  <c r="T17" i="1"/>
  <c r="AA17" i="1" s="1"/>
  <c r="T18" i="1"/>
  <c r="T19" i="1"/>
  <c r="AA19" i="1" s="1"/>
  <c r="T20" i="1"/>
  <c r="T21" i="1"/>
  <c r="T22" i="1"/>
  <c r="AA22" i="1" s="1"/>
  <c r="T23" i="1"/>
  <c r="T24" i="1"/>
  <c r="T25" i="1"/>
  <c r="T26" i="1"/>
  <c r="V26" i="1" s="1"/>
  <c r="T27" i="1"/>
  <c r="T28" i="1"/>
  <c r="T29" i="1"/>
  <c r="T30" i="1"/>
  <c r="T31" i="1"/>
  <c r="T7" i="1"/>
  <c r="AA7" i="1" s="1"/>
  <c r="T8" i="1"/>
  <c r="T9" i="1"/>
  <c r="T10" i="1"/>
  <c r="T11" i="1"/>
  <c r="AA11" i="1" s="1"/>
  <c r="T12" i="1"/>
  <c r="T6" i="1"/>
  <c r="AA6" i="1" s="1"/>
  <c r="P5" i="1"/>
  <c r="P6" i="1" s="1"/>
  <c r="P7" i="1" s="1"/>
  <c r="P8" i="1" s="1"/>
  <c r="P9" i="1" s="1"/>
  <c r="P10" i="1" s="1"/>
  <c r="P11" i="1" s="1"/>
  <c r="P12" i="1" s="1"/>
  <c r="P13" i="1" s="1"/>
  <c r="P14" i="1" s="1"/>
  <c r="P15" i="1" s="1"/>
  <c r="P16" i="1" s="1"/>
  <c r="P17" i="1" s="1"/>
  <c r="P18" i="1" s="1"/>
  <c r="P19" i="1" s="1"/>
  <c r="P20" i="1" s="1"/>
  <c r="P21" i="1" s="1"/>
  <c r="P22" i="1" s="1"/>
  <c r="P23" i="1" s="1"/>
  <c r="P24" i="1" s="1"/>
  <c r="P25" i="1" s="1"/>
  <c r="P26" i="1" s="1"/>
  <c r="P27" i="1" s="1"/>
  <c r="P28" i="1" s="1"/>
  <c r="P29" i="1" s="1"/>
  <c r="P30" i="1" s="1"/>
  <c r="P31" i="1" s="1"/>
  <c r="AC27" i="1"/>
  <c r="AC5" i="1"/>
  <c r="AB11" i="1"/>
  <c r="AB12" i="1"/>
  <c r="AB13" i="1"/>
  <c r="AB14" i="1"/>
  <c r="AB15" i="1"/>
  <c r="AB16" i="1"/>
  <c r="AB17" i="1"/>
  <c r="AB20" i="1"/>
  <c r="AB21" i="1"/>
  <c r="AB22" i="1"/>
  <c r="AB23" i="1"/>
  <c r="AB24" i="1"/>
  <c r="AB28" i="1"/>
  <c r="AB29" i="1"/>
  <c r="AB30" i="1"/>
  <c r="AB31" i="1"/>
  <c r="AB8" i="1"/>
  <c r="AB9" i="1"/>
  <c r="AB10" i="1"/>
  <c r="AB5" i="1"/>
  <c r="AA30" i="1"/>
  <c r="AA5" i="1"/>
  <c r="AD6" i="1" l="1"/>
  <c r="AE6" i="1" s="1"/>
  <c r="AF6" i="1" s="1"/>
  <c r="AA26" i="1"/>
  <c r="V29" i="1"/>
  <c r="X29" i="1" s="1"/>
  <c r="V21" i="1"/>
  <c r="X21" i="1" s="1"/>
  <c r="AA21" i="1"/>
  <c r="V11" i="1"/>
  <c r="X11" i="1" s="1"/>
  <c r="AA20" i="1"/>
  <c r="V20" i="1"/>
  <c r="X20" i="1" s="1"/>
  <c r="AA27" i="1"/>
  <c r="V27" i="1"/>
  <c r="AD5" i="1"/>
  <c r="AE5" i="1" s="1"/>
  <c r="AF5" i="1" s="1"/>
  <c r="AA9" i="1"/>
  <c r="V9" i="1"/>
  <c r="X9" i="1" s="1"/>
  <c r="V18" i="1"/>
  <c r="X18" i="1" s="1"/>
  <c r="V12" i="1"/>
  <c r="X12" i="1" s="1"/>
  <c r="V13" i="1"/>
  <c r="X13" i="1" s="1"/>
  <c r="AA28" i="1"/>
  <c r="V28" i="1"/>
  <c r="X28" i="1" s="1"/>
  <c r="Z28" i="1" s="1"/>
  <c r="AA10" i="1"/>
  <c r="V10" i="1"/>
  <c r="X10" i="1" s="1"/>
  <c r="V19" i="1"/>
  <c r="X19" i="1" s="1"/>
  <c r="AA25" i="1"/>
  <c r="X26" i="1"/>
  <c r="V25" i="1"/>
  <c r="X25" i="1" s="1"/>
  <c r="V7" i="1"/>
  <c r="X7" i="1" s="1"/>
  <c r="V24" i="1"/>
  <c r="X24" i="1" s="1"/>
  <c r="AA16" i="1"/>
  <c r="V16" i="1"/>
  <c r="X16" i="1" s="1"/>
  <c r="AA8" i="1"/>
  <c r="V8" i="1"/>
  <c r="X8" i="1" s="1"/>
  <c r="V17" i="1"/>
  <c r="X17" i="1" s="1"/>
  <c r="AA29" i="1"/>
  <c r="AA13" i="1"/>
  <c r="AA31" i="1"/>
  <c r="V31" i="1"/>
  <c r="X31" i="1" s="1"/>
  <c r="AA23" i="1"/>
  <c r="V23" i="1"/>
  <c r="X23" i="1" s="1"/>
  <c r="V15" i="1"/>
  <c r="X15" i="1" s="1"/>
  <c r="AA24" i="1"/>
  <c r="AA12" i="1"/>
  <c r="V6" i="1"/>
  <c r="X6" i="1" s="1"/>
  <c r="V30" i="1"/>
  <c r="X30" i="1" s="1"/>
  <c r="V22" i="1"/>
  <c r="X22" i="1" s="1"/>
  <c r="V14" i="1"/>
  <c r="X14" i="1" s="1"/>
  <c r="AA18" i="1"/>
  <c r="Z12" i="1" l="1"/>
  <c r="Z13" i="1"/>
  <c r="Z30" i="1"/>
  <c r="Z16" i="1"/>
  <c r="Z8" i="1"/>
  <c r="Z11" i="1"/>
  <c r="Z24" i="1"/>
  <c r="Z10" i="1"/>
  <c r="Z31" i="1"/>
  <c r="Z19" i="1"/>
  <c r="Z17" i="1"/>
  <c r="Z21" i="1"/>
  <c r="Z15" i="1"/>
  <c r="Z22" i="1"/>
  <c r="Z14" i="1"/>
  <c r="Z9" i="1"/>
  <c r="Z29" i="1"/>
  <c r="Z20" i="1"/>
  <c r="Z25" i="1"/>
  <c r="X32" i="1"/>
  <c r="Z6" i="1"/>
  <c r="AD27" i="1"/>
  <c r="AE27" i="1" s="1"/>
  <c r="AF27" i="1" s="1"/>
  <c r="W6" i="1"/>
  <c r="W7" i="1" s="1"/>
  <c r="W8" i="1" s="1"/>
  <c r="W9" i="1" s="1"/>
  <c r="W10" i="1" s="1"/>
  <c r="W11" i="1" s="1"/>
  <c r="W12" i="1" s="1"/>
  <c r="W13" i="1" s="1"/>
  <c r="W14" i="1" s="1"/>
  <c r="W15" i="1" s="1"/>
  <c r="W16" i="1" s="1"/>
  <c r="W17" i="1" s="1"/>
  <c r="W18" i="1" s="1"/>
  <c r="W19" i="1" s="1"/>
  <c r="W20" i="1" s="1"/>
  <c r="W21" i="1" s="1"/>
  <c r="W22" i="1" s="1"/>
  <c r="W23" i="1" s="1"/>
  <c r="W24" i="1" s="1"/>
  <c r="W25" i="1" s="1"/>
  <c r="W26" i="1" s="1"/>
  <c r="W27" i="1" s="1"/>
  <c r="W28" i="1" s="1"/>
  <c r="W29" i="1" s="1"/>
  <c r="W30" i="1" s="1"/>
  <c r="W31" i="1" s="1"/>
  <c r="V32" i="1"/>
  <c r="Z23" i="1"/>
  <c r="Z7" i="1"/>
  <c r="Z18" i="1"/>
  <c r="Z27" i="1"/>
  <c r="Z26" i="1"/>
  <c r="Q7" i="1"/>
  <c r="AC7" i="1" s="1"/>
  <c r="Q8" i="1"/>
  <c r="Q9" i="1"/>
  <c r="Q10" i="1"/>
  <c r="Q11" i="1"/>
  <c r="Q12" i="1"/>
  <c r="Q13" i="1"/>
  <c r="Q14" i="1"/>
  <c r="Q15" i="1"/>
  <c r="Q16" i="1"/>
  <c r="Q17" i="1"/>
  <c r="Q18" i="1"/>
  <c r="Q19" i="1"/>
  <c r="Q20" i="1"/>
  <c r="Q21" i="1"/>
  <c r="Q22" i="1"/>
  <c r="Q23" i="1"/>
  <c r="Q24" i="1"/>
  <c r="Q25" i="1"/>
  <c r="Q26" i="1"/>
  <c r="Q28" i="1"/>
  <c r="Q29" i="1"/>
  <c r="Q30" i="1"/>
  <c r="Q31" i="1"/>
  <c r="AC31" i="1" s="1"/>
  <c r="AD31" i="1" s="1"/>
  <c r="AE31" i="1" s="1"/>
  <c r="AF31" i="1" s="1"/>
  <c r="O34" i="1"/>
  <c r="O33" i="1"/>
  <c r="O32" i="1" l="1"/>
  <c r="Z32" i="1"/>
  <c r="AC12" i="1"/>
  <c r="AD12" i="1" s="1"/>
  <c r="AE12" i="1" s="1"/>
  <c r="AF12" i="1" s="1"/>
  <c r="R13" i="1"/>
  <c r="AC30" i="1"/>
  <c r="AD30" i="1" s="1"/>
  <c r="AE30" i="1" s="1"/>
  <c r="AF30" i="1" s="1"/>
  <c r="R31" i="1"/>
  <c r="AC29" i="1"/>
  <c r="AD29" i="1" s="1"/>
  <c r="AE29" i="1" s="1"/>
  <c r="AF29" i="1" s="1"/>
  <c r="R30" i="1"/>
  <c r="AC28" i="1"/>
  <c r="AD28" i="1" s="1"/>
  <c r="AE28" i="1" s="1"/>
  <c r="AF28" i="1" s="1"/>
  <c r="R29" i="1"/>
  <c r="R28" i="1"/>
  <c r="AC19" i="1"/>
  <c r="AD19" i="1" s="1"/>
  <c r="AE19" i="1" s="1"/>
  <c r="AF19" i="1" s="1"/>
  <c r="R20" i="1"/>
  <c r="AC11" i="1"/>
  <c r="AD11" i="1" s="1"/>
  <c r="AE11" i="1" s="1"/>
  <c r="AF11" i="1" s="1"/>
  <c r="R12" i="1"/>
  <c r="AC14" i="1"/>
  <c r="AD14" i="1" s="1"/>
  <c r="AE14" i="1" s="1"/>
  <c r="AF14" i="1" s="1"/>
  <c r="R15" i="1"/>
  <c r="AC13" i="1"/>
  <c r="AD13" i="1" s="1"/>
  <c r="AE13" i="1" s="1"/>
  <c r="AF13" i="1" s="1"/>
  <c r="R14" i="1"/>
  <c r="AC20" i="1"/>
  <c r="AD20" i="1" s="1"/>
  <c r="AE20" i="1" s="1"/>
  <c r="AF20" i="1" s="1"/>
  <c r="R21" i="1"/>
  <c r="AC26" i="1"/>
  <c r="AD26" i="1" s="1"/>
  <c r="AE26" i="1" s="1"/>
  <c r="AF26" i="1" s="1"/>
  <c r="R27" i="1"/>
  <c r="AC18" i="1"/>
  <c r="AD18" i="1" s="1"/>
  <c r="AE18" i="1" s="1"/>
  <c r="AF18" i="1" s="1"/>
  <c r="R19" i="1"/>
  <c r="AC10" i="1"/>
  <c r="AD10" i="1" s="1"/>
  <c r="AE10" i="1" s="1"/>
  <c r="AF10" i="1" s="1"/>
  <c r="R11" i="1"/>
  <c r="AC25" i="1"/>
  <c r="AD25" i="1" s="1"/>
  <c r="AE25" i="1" s="1"/>
  <c r="AF25" i="1" s="1"/>
  <c r="R26" i="1"/>
  <c r="AC17" i="1"/>
  <c r="AD17" i="1" s="1"/>
  <c r="AE17" i="1" s="1"/>
  <c r="AF17" i="1" s="1"/>
  <c r="R18" i="1"/>
  <c r="AC9" i="1"/>
  <c r="AD9" i="1" s="1"/>
  <c r="AE9" i="1" s="1"/>
  <c r="AF9" i="1" s="1"/>
  <c r="R10" i="1"/>
  <c r="AC24" i="1"/>
  <c r="AD24" i="1" s="1"/>
  <c r="AE24" i="1" s="1"/>
  <c r="AF24" i="1" s="1"/>
  <c r="R25" i="1"/>
  <c r="AC16" i="1"/>
  <c r="AD16" i="1" s="1"/>
  <c r="AE16" i="1" s="1"/>
  <c r="AF16" i="1" s="1"/>
  <c r="R17" i="1"/>
  <c r="AC8" i="1"/>
  <c r="AD8" i="1" s="1"/>
  <c r="AE8" i="1" s="1"/>
  <c r="AF8" i="1" s="1"/>
  <c r="R9" i="1"/>
  <c r="AC22" i="1"/>
  <c r="AD22" i="1" s="1"/>
  <c r="AE22" i="1" s="1"/>
  <c r="AF22" i="1" s="1"/>
  <c r="R23" i="1"/>
  <c r="AC21" i="1"/>
  <c r="AD21" i="1" s="1"/>
  <c r="AE21" i="1" s="1"/>
  <c r="AF21" i="1" s="1"/>
  <c r="R22" i="1"/>
  <c r="R6" i="1"/>
  <c r="R7" i="1"/>
  <c r="AC23" i="1"/>
  <c r="AD23" i="1" s="1"/>
  <c r="AE23" i="1" s="1"/>
  <c r="AF23" i="1" s="1"/>
  <c r="R24" i="1"/>
  <c r="AC15" i="1"/>
  <c r="AD15" i="1" s="1"/>
  <c r="AE15" i="1" s="1"/>
  <c r="AF15" i="1" s="1"/>
  <c r="R16" i="1"/>
  <c r="AD7" i="1"/>
  <c r="AE7" i="1" s="1"/>
  <c r="AF7" i="1" s="1"/>
  <c r="R8" i="1"/>
  <c r="M32" i="1"/>
  <c r="V36" i="1" s="1"/>
</calcChain>
</file>

<file path=xl/comments1.xml><?xml version="1.0" encoding="utf-8"?>
<comments xmlns="http://schemas.openxmlformats.org/spreadsheetml/2006/main">
  <authors>
    <author>Liam Standing (P150310)</author>
  </authors>
  <commentList>
    <comment ref="K30" authorId="0" shapeId="0">
      <text>
        <r>
          <rPr>
            <sz val="18"/>
            <color indexed="81"/>
            <rFont val="Gill Sans MT"/>
            <family val="2"/>
            <scheme val="minor"/>
          </rPr>
          <t>Total track Length (m)</t>
        </r>
      </text>
    </comment>
    <comment ref="N32" authorId="0" shapeId="0">
      <text>
        <r>
          <rPr>
            <b/>
            <sz val="16"/>
            <color indexed="81"/>
            <rFont val="Tahoma"/>
            <family val="2"/>
          </rPr>
          <t xml:space="preserve">Sanity Check that the total height climbed and decended equals 0 to show the buggy ends the track at the same point it started. </t>
        </r>
      </text>
    </comment>
  </commentList>
</comments>
</file>

<file path=xl/sharedStrings.xml><?xml version="1.0" encoding="utf-8"?>
<sst xmlns="http://schemas.openxmlformats.org/spreadsheetml/2006/main" count="351" uniqueCount="170">
  <si>
    <t xml:space="preserve">Sections of track </t>
  </si>
  <si>
    <t xml:space="preserve">1 to 2 </t>
  </si>
  <si>
    <t>0 to 1</t>
  </si>
  <si>
    <t>2 to 3</t>
  </si>
  <si>
    <t>3 to 4</t>
  </si>
  <si>
    <t>4 to 5</t>
  </si>
  <si>
    <t>5 to 6</t>
  </si>
  <si>
    <t>6 to 7</t>
  </si>
  <si>
    <t>7 to 8</t>
  </si>
  <si>
    <t>8 to 9</t>
  </si>
  <si>
    <t>9 to 10</t>
  </si>
  <si>
    <t>10 to 11</t>
  </si>
  <si>
    <t xml:space="preserve">11 to 12 </t>
  </si>
  <si>
    <t>12 to 13</t>
  </si>
  <si>
    <t xml:space="preserve">13 to 14 </t>
  </si>
  <si>
    <t xml:space="preserve">14 to 15 </t>
  </si>
  <si>
    <t xml:space="preserve">15 to 16 </t>
  </si>
  <si>
    <t>16 to 17</t>
  </si>
  <si>
    <t>17 to 18</t>
  </si>
  <si>
    <t xml:space="preserve">18 to 19 </t>
  </si>
  <si>
    <t>19 to 20</t>
  </si>
  <si>
    <t xml:space="preserve">20 to 21 </t>
  </si>
  <si>
    <t xml:space="preserve">21 to 22 </t>
  </si>
  <si>
    <t>22 to 23</t>
  </si>
  <si>
    <t xml:space="preserve">23 to 24 </t>
  </si>
  <si>
    <t xml:space="preserve">24 to 25 </t>
  </si>
  <si>
    <t>25 to 0</t>
  </si>
  <si>
    <t>Distance (m)</t>
  </si>
  <si>
    <t>Elevation change (m)</t>
  </si>
  <si>
    <t xml:space="preserve">Start </t>
  </si>
  <si>
    <t>straight uphill</t>
  </si>
  <si>
    <t>hairpin downhill</t>
  </si>
  <si>
    <t xml:space="preserve">straighten up downhill </t>
  </si>
  <si>
    <t xml:space="preserve">slowing for low drop downhill </t>
  </si>
  <si>
    <t xml:space="preserve">start low drop to middle downhill </t>
  </si>
  <si>
    <t>middle low drop to end (up hill out of drop to return to hill gradient)</t>
  </si>
  <si>
    <t xml:space="preserve">straight downhill </t>
  </si>
  <si>
    <t xml:space="preserve">straight downhill slowing for corner </t>
  </si>
  <si>
    <t xml:space="preserve">straight uphill </t>
  </si>
  <si>
    <t xml:space="preserve">hairpin from down to uphill </t>
  </si>
  <si>
    <t xml:space="preserve">speed change for small jump uphill </t>
  </si>
  <si>
    <t xml:space="preserve">starting small jump uphill </t>
  </si>
  <si>
    <t xml:space="preserve">ending small jump uphill </t>
  </si>
  <si>
    <t xml:space="preserve">steady hairpin downhill </t>
  </si>
  <si>
    <t>straight downhill</t>
  </si>
  <si>
    <t xml:space="preserve">prepare big jump downhill </t>
  </si>
  <si>
    <t xml:space="preserve">starting jump to middle midair downhill </t>
  </si>
  <si>
    <t xml:space="preserve">middle jump to end downhill </t>
  </si>
  <si>
    <t xml:space="preserve">car in contact with ground </t>
  </si>
  <si>
    <t xml:space="preserve">downhill small corner </t>
  </si>
  <si>
    <t xml:space="preserve">long straight uphill </t>
  </si>
  <si>
    <t xml:space="preserve">finish line. </t>
  </si>
  <si>
    <t>(-1+ -0.5)</t>
  </si>
  <si>
    <t>(-0.5 +0.5)</t>
  </si>
  <si>
    <t>(-0.7+0.7)</t>
  </si>
  <si>
    <t>(0.3+0.5)</t>
  </si>
  <si>
    <t>(+0.6-2.0)</t>
  </si>
  <si>
    <t>(-1.5+2.6)</t>
  </si>
  <si>
    <r>
      <t>Gradiant (</t>
    </r>
    <r>
      <rPr>
        <sz val="11"/>
        <color theme="1"/>
        <rFont val="Calibri"/>
        <family val="2"/>
      </rPr>
      <t>°</t>
    </r>
    <r>
      <rPr>
        <sz val="11"/>
        <color theme="1"/>
        <rFont val="Gill Sans MT"/>
        <family val="2"/>
        <scheme val="minor"/>
      </rPr>
      <t>)</t>
    </r>
  </si>
  <si>
    <t xml:space="preserve">track length  </t>
  </si>
  <si>
    <t xml:space="preserve">sanity check </t>
  </si>
  <si>
    <t xml:space="preserve">Track length </t>
  </si>
  <si>
    <t xml:space="preserve">Track information </t>
  </si>
  <si>
    <t xml:space="preserve">Buggy information </t>
  </si>
  <si>
    <t xml:space="preserve">719 m </t>
  </si>
  <si>
    <t xml:space="preserve">Max Kw output </t>
  </si>
  <si>
    <t xml:space="preserve">Rolling radius </t>
  </si>
  <si>
    <t>Kawasaki 1352cc 4 Stroke 16V 200hp (ZZR1400) 6 Speed</t>
  </si>
  <si>
    <t>Quaife Forward &amp; Reverse Gearbox with Automatic Torque Biasing Differential</t>
  </si>
  <si>
    <t>https://ragemotorsport.com/shop/custom.asp?cpid=custom62</t>
  </si>
  <si>
    <t xml:space="preserve">Reference </t>
  </si>
  <si>
    <t>Transmission (1)</t>
  </si>
  <si>
    <t>Lightweight Aluminium, Pro Race 1.2, 18 x 8</t>
  </si>
  <si>
    <t>Toyo Proxes T1-R 225/40 R18</t>
  </si>
  <si>
    <t>Wheels (1)</t>
  </si>
  <si>
    <t>Tyres (1)</t>
  </si>
  <si>
    <t>2600mm</t>
  </si>
  <si>
    <t>1820mm</t>
  </si>
  <si>
    <t>1350mm</t>
  </si>
  <si>
    <t>Length (1)</t>
  </si>
  <si>
    <t>Width (1)</t>
  </si>
  <si>
    <t>Height (1)</t>
  </si>
  <si>
    <t>Tyre pressure front (2)</t>
  </si>
  <si>
    <t>Tyre pressure rear (2)</t>
  </si>
  <si>
    <t>10psi (Offroad), 20 (Tarmac)</t>
  </si>
  <si>
    <t>5psi (Offroad),  18psi (Tarmac)</t>
  </si>
  <si>
    <t>https://ragemotorsport.com/CLI/RMS001/Images/Rage%20Comet%20R%20UJ%20980pix%20001.jpg</t>
  </si>
  <si>
    <t>http://www.ragemotorsport.com/cli/RMS001/PDF/2012_ZX14R_Service_Manual.pdf</t>
  </si>
  <si>
    <t>http://www.ragemotorsport.com/cli/RMS001/PDF/Rage%20Comet%20Comet%20R%20Maintenance%20Guide.pdf</t>
  </si>
  <si>
    <t>Engine (1) (4)</t>
  </si>
  <si>
    <t>Cd (assumption)</t>
  </si>
  <si>
    <r>
      <t xml:space="preserve">2.00m (tyre size gives diameter of 0.6372m and </t>
    </r>
    <r>
      <rPr>
        <sz val="11"/>
        <color theme="1"/>
        <rFont val="Calibri"/>
        <family val="2"/>
      </rPr>
      <t>πD= circumference)</t>
    </r>
  </si>
  <si>
    <t>53.6448 m/s (120mph)</t>
  </si>
  <si>
    <t>Top speed (1)</t>
  </si>
  <si>
    <t xml:space="preserve">Section description. </t>
  </si>
  <si>
    <t>Theory of ground vehicles, 2nd ed., J.Y. Wong, 1993, p. 17</t>
  </si>
  <si>
    <r>
      <t>Δ in Gradiant</t>
    </r>
    <r>
      <rPr>
        <sz val="12.65"/>
        <color theme="1"/>
        <rFont val="Calibri"/>
        <family val="2"/>
      </rPr>
      <t xml:space="preserve"> </t>
    </r>
  </si>
  <si>
    <t>7.664m/s²</t>
  </si>
  <si>
    <t xml:space="preserve">Acceleration </t>
  </si>
  <si>
    <t>Velocity (m/s)</t>
  </si>
  <si>
    <r>
      <t xml:space="preserve">Air density/ </t>
    </r>
    <r>
      <rPr>
        <sz val="11"/>
        <color theme="1"/>
        <rFont val="Calibri"/>
        <family val="2"/>
      </rPr>
      <t>ρ (kg/m²)</t>
    </r>
  </si>
  <si>
    <t>Frontal area (3) (m²)</t>
  </si>
  <si>
    <t>Rolling Drag (N)</t>
  </si>
  <si>
    <t>Gravity (m/s²)</t>
  </si>
  <si>
    <t>Weight (1) (kg (dry))</t>
  </si>
  <si>
    <t>Height up hill (m)</t>
  </si>
  <si>
    <t>Velocity (Mph)</t>
  </si>
  <si>
    <t>Time in each section (s)</t>
  </si>
  <si>
    <t xml:space="preserve">Track time. </t>
  </si>
  <si>
    <t>Accumative time per section (s)</t>
  </si>
  <si>
    <t>Current sector</t>
  </si>
  <si>
    <t>Acclerator on/ off (1 / 0)</t>
  </si>
  <si>
    <t>Gearbox (1)</t>
  </si>
  <si>
    <t>QBM5M</t>
  </si>
  <si>
    <t>https://quaife.co.uk/downloads/Quaife-Catalogue2018.pdf</t>
  </si>
  <si>
    <t>Rolling resistance coefficient (5)</t>
  </si>
  <si>
    <t>Hello,</t>
  </si>
  <si>
    <t>I'm a automotive engineering student currently working on a assignment based on the duty cycle of a off road vehicle. The vehicle I have selected for my assignment is the "Rage Comet 'R'buggy".</t>
  </si>
  <si>
    <t xml:space="preserve">I am contacting you today in the hope that you could provide me with some information to aid my assignment. </t>
  </si>
  <si>
    <t>The information I Would like to know:</t>
  </si>
  <si>
    <t xml:space="preserve">Gear ratios and differential ratio, the cross-sectional frontal area of the buggy (either with road tyres or off road tyres). In addition would it be possible to find out the weight difference between the tarmac tyres and off road tyres. </t>
  </si>
  <si>
    <t xml:space="preserve">If any of this information can be supplied it could be greatly appreciated. Thanks in advance for taking the time to read this email. If you would like to know more information about my assignment or if you have any  questions I would be happy to answer them. </t>
  </si>
  <si>
    <t>kind regards,</t>
  </si>
  <si>
    <t>Liam Standing (3rd year, BSc automotive engineering, UWTSD.)</t>
  </si>
  <si>
    <t xml:space="preserve"> </t>
  </si>
  <si>
    <t>Bore and stroke</t>
  </si>
  <si>
    <t>84mmx65mm</t>
  </si>
  <si>
    <t xml:space="preserve">Displacement </t>
  </si>
  <si>
    <t>1441cm3</t>
  </si>
  <si>
    <t xml:space="preserve">Compression ratio </t>
  </si>
  <si>
    <t>12.3:1</t>
  </si>
  <si>
    <t>147.2Kw (200ps) @ 10,000 rpm</t>
  </si>
  <si>
    <t>162.5 N/m @7500 rpm</t>
  </si>
  <si>
    <t xml:space="preserve">Max Torque </t>
  </si>
  <si>
    <r>
      <t xml:space="preserve">Air density/ </t>
    </r>
    <r>
      <rPr>
        <sz val="11"/>
        <color theme="1"/>
        <rFont val="Calibri"/>
        <family val="2"/>
      </rPr>
      <t>ρ (kg/m^3)</t>
    </r>
  </si>
  <si>
    <t>Weight (1) (kg) (dry)</t>
  </si>
  <si>
    <t>Remaining  Power (w)</t>
  </si>
  <si>
    <t>Total Resistive Power (W)</t>
  </si>
  <si>
    <t>Total Vehicle Resistance (N)</t>
  </si>
  <si>
    <t>Grading Resistance (N)</t>
  </si>
  <si>
    <t>Max Acceleration m/s²</t>
  </si>
  <si>
    <t>Acceleration m/s²</t>
  </si>
  <si>
    <t>Max Velocity m/s</t>
  </si>
  <si>
    <t>Aerodynamic Resistance (N)</t>
  </si>
  <si>
    <t>Make and Model</t>
  </si>
  <si>
    <t>Rage Comet R</t>
  </si>
  <si>
    <t>Weight plus driver Kg</t>
  </si>
  <si>
    <t>Drivers weight Kg</t>
  </si>
  <si>
    <t>Weight Kg (1)</t>
  </si>
  <si>
    <t>Frontal area m² (3)</t>
  </si>
  <si>
    <t xml:space="preserve">0-60mph (0-26.8224m/s) in 3 .5s </t>
  </si>
  <si>
    <t>Gradiant (°)</t>
  </si>
  <si>
    <t>2.00m (tyre size gives diameter of 0.6372m and πD= circumference)</t>
  </si>
  <si>
    <t>Acceleration (1)</t>
  </si>
  <si>
    <t>Accumative distance (m)</t>
  </si>
  <si>
    <t>Track length  (m)</t>
  </si>
  <si>
    <t xml:space="preserve">Δ in Gradiant </t>
  </si>
  <si>
    <t>Remaining  Power (W)</t>
  </si>
  <si>
    <t xml:space="preserve">Graphs </t>
  </si>
  <si>
    <t>(-1.5+2.7)</t>
  </si>
  <si>
    <t xml:space="preserve">Track Map </t>
  </si>
  <si>
    <t xml:space="preserve">Frontal Area Calculation </t>
  </si>
  <si>
    <t>Total height climbed (m)</t>
  </si>
  <si>
    <t>Total height desended (m)</t>
  </si>
  <si>
    <t>Sanity check</t>
  </si>
  <si>
    <t>Air density/ ρ (kg/m³)</t>
  </si>
  <si>
    <t>Track length = 719m</t>
  </si>
  <si>
    <t>Average power (W) =</t>
  </si>
  <si>
    <t>Max power (W) =</t>
  </si>
  <si>
    <t xml:space="preserve">Average acceleration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</si>
</sst>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Gill Sans MT"/>
      <family val="2"/>
      <scheme val="minor"/>
    </font>
    <font>
      <sz val="11"/>
      <color theme="1"/>
      <name val="Calibri"/>
      <family val="2"/>
    </font>
    <font>
      <sz val="11"/>
      <name val="Gill Sans MT"/>
      <family val="2"/>
      <scheme val="minor"/>
    </font>
    <font>
      <sz val="11"/>
      <color rgb="FFFF0000"/>
      <name val="Gill Sans MT"/>
      <family val="2"/>
      <scheme val="minor"/>
    </font>
    <font>
      <u/>
      <sz val="11"/>
      <color theme="10"/>
      <name val="Gill Sans MT"/>
      <family val="2"/>
      <scheme val="minor"/>
    </font>
    <font>
      <sz val="12.65"/>
      <color theme="1"/>
      <name val="Calibri"/>
      <family val="2"/>
    </font>
    <font>
      <sz val="11"/>
      <color theme="1"/>
      <name val="Arial"/>
      <family val="2"/>
    </font>
    <font>
      <sz val="14"/>
      <color theme="1"/>
      <name val="Arial"/>
      <family val="2"/>
    </font>
    <font>
      <sz val="16"/>
      <name val="Arial"/>
      <family val="2"/>
    </font>
    <font>
      <sz val="16"/>
      <color theme="1"/>
      <name val="Arial"/>
      <family val="2"/>
    </font>
    <font>
      <sz val="14"/>
      <color rgb="FFFF0000"/>
      <name val="Arial"/>
      <family val="2"/>
    </font>
    <font>
      <u/>
      <sz val="14"/>
      <color theme="10"/>
      <name val="Arial"/>
      <family val="2"/>
    </font>
    <font>
      <b/>
      <sz val="16"/>
      <color indexed="81"/>
      <name val="Tahoma"/>
      <family val="2"/>
    </font>
    <font>
      <sz val="18"/>
      <color indexed="81"/>
      <name val="Gill Sans MT"/>
      <family val="2"/>
      <scheme val="minor"/>
    </font>
  </fonts>
  <fills count="14">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rgb="FFFFB15B"/>
        <bgColor indexed="64"/>
      </patternFill>
    </fill>
    <fill>
      <gradientFill degree="180">
        <stop position="0">
          <color theme="5" tint="0.40000610370189521"/>
        </stop>
        <stop position="1">
          <color theme="4" tint="0.80001220740379042"/>
        </stop>
      </gradientFill>
    </fill>
    <fill>
      <gradientFill>
        <stop position="0">
          <color theme="4" tint="0.80001220740379042"/>
        </stop>
        <stop position="1">
          <color theme="6" tint="0.40000610370189521"/>
        </stop>
      </gradientFill>
    </fill>
    <fill>
      <gradientFill>
        <stop position="0">
          <color theme="4" tint="0.80001220740379042"/>
        </stop>
        <stop position="1">
          <color rgb="FFFFB15B"/>
        </stop>
      </gradient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99">
    <xf numFmtId="0" fontId="0" fillId="0" borderId="0" xfId="0"/>
    <xf numFmtId="0" fontId="0" fillId="0" borderId="0" xfId="0" applyAlignment="1">
      <alignment horizontal="center"/>
    </xf>
    <xf numFmtId="0" fontId="2" fillId="5" borderId="1" xfId="0" applyFont="1" applyFill="1" applyBorder="1"/>
    <xf numFmtId="0" fontId="2" fillId="5" borderId="1" xfId="0" applyFont="1" applyFill="1" applyBorder="1" applyAlignment="1">
      <alignment horizontal="center"/>
    </xf>
    <xf numFmtId="0" fontId="0" fillId="5" borderId="1" xfId="0" applyFill="1" applyBorder="1"/>
    <xf numFmtId="0" fontId="0" fillId="6" borderId="1" xfId="0" applyFill="1" applyBorder="1"/>
    <xf numFmtId="0" fontId="0" fillId="6" borderId="1" xfId="0" applyFill="1" applyBorder="1" applyAlignment="1">
      <alignment horizontal="center"/>
    </xf>
    <xf numFmtId="0" fontId="0" fillId="5" borderId="1" xfId="0" applyFill="1" applyBorder="1" applyAlignment="1">
      <alignment horizontal="center"/>
    </xf>
    <xf numFmtId="0" fontId="0" fillId="6" borderId="1" xfId="0" applyFill="1" applyBorder="1" applyAlignment="1">
      <alignment horizontal="left"/>
    </xf>
    <xf numFmtId="0" fontId="4" fillId="6" borderId="1" xfId="1" applyFill="1" applyBorder="1" applyAlignment="1">
      <alignment horizontal="left"/>
    </xf>
    <xf numFmtId="0" fontId="0" fillId="6" borderId="1" xfId="0" applyFill="1" applyBorder="1" applyAlignment="1">
      <alignment horizontal="left" vertical="top"/>
    </xf>
    <xf numFmtId="0" fontId="0" fillId="6" borderId="1" xfId="0" applyFill="1" applyBorder="1" applyAlignment="1">
      <alignment horizontal="left" wrapText="1"/>
    </xf>
    <xf numFmtId="0" fontId="0" fillId="0" borderId="3" xfId="0" applyBorder="1"/>
    <xf numFmtId="0" fontId="0" fillId="0" borderId="1" xfId="0" applyBorder="1"/>
    <xf numFmtId="0" fontId="0" fillId="0" borderId="1" xfId="0" applyBorder="1" applyAlignment="1">
      <alignment horizontal="center"/>
    </xf>
    <xf numFmtId="16" fontId="0" fillId="0" borderId="1" xfId="0" applyNumberFormat="1" applyBorder="1" applyAlignment="1">
      <alignment horizontal="center"/>
    </xf>
    <xf numFmtId="0" fontId="0" fillId="2" borderId="1" xfId="0" applyFill="1" applyBorder="1" applyAlignment="1">
      <alignment horizontal="center"/>
    </xf>
    <xf numFmtId="0" fontId="0" fillId="2" borderId="1" xfId="0" applyFill="1" applyBorder="1"/>
    <xf numFmtId="0" fontId="0" fillId="3" borderId="1" xfId="0" applyFill="1" applyBorder="1" applyAlignment="1">
      <alignment horizontal="center"/>
    </xf>
    <xf numFmtId="0" fontId="0" fillId="3" borderId="1" xfId="0" applyFill="1" applyBorder="1"/>
    <xf numFmtId="0" fontId="0" fillId="4" borderId="1" xfId="0" applyFill="1" applyBorder="1" applyAlignment="1">
      <alignment horizontal="center"/>
    </xf>
    <xf numFmtId="0" fontId="0" fillId="4" borderId="1" xfId="0" applyFill="1" applyBorder="1"/>
    <xf numFmtId="0" fontId="0" fillId="0" borderId="1" xfId="0" applyFill="1" applyBorder="1"/>
    <xf numFmtId="0" fontId="0" fillId="7" borderId="1" xfId="0" applyFill="1" applyBorder="1"/>
    <xf numFmtId="0" fontId="0" fillId="7" borderId="1" xfId="0" applyFill="1" applyBorder="1" applyAlignment="1">
      <alignment horizontal="center"/>
    </xf>
    <xf numFmtId="0" fontId="1" fillId="7" borderId="1" xfId="0" applyFont="1" applyFill="1" applyBorder="1"/>
    <xf numFmtId="0" fontId="0" fillId="0" borderId="0" xfId="0" applyBorder="1"/>
    <xf numFmtId="0" fontId="3" fillId="3" borderId="1" xfId="0" applyFont="1" applyFill="1" applyBorder="1"/>
    <xf numFmtId="0" fontId="3" fillId="4" borderId="1" xfId="0" applyFont="1" applyFill="1" applyBorder="1"/>
    <xf numFmtId="0" fontId="0" fillId="0" borderId="2" xfId="0" applyFill="1" applyBorder="1"/>
    <xf numFmtId="0" fontId="0" fillId="0" borderId="0" xfId="0" applyFill="1" applyBorder="1"/>
    <xf numFmtId="0" fontId="4" fillId="6" borderId="1" xfId="1" applyFill="1" applyBorder="1"/>
    <xf numFmtId="0" fontId="2" fillId="2" borderId="1" xfId="0" applyFont="1" applyFill="1" applyBorder="1"/>
    <xf numFmtId="0" fontId="6" fillId="6" borderId="0" xfId="0" applyFont="1" applyFill="1"/>
    <xf numFmtId="0" fontId="6" fillId="6" borderId="0" xfId="0" applyFont="1" applyFill="1" applyBorder="1"/>
    <xf numFmtId="0" fontId="8" fillId="5"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5" borderId="7" xfId="0" applyFont="1" applyFill="1" applyBorder="1" applyAlignment="1">
      <alignment horizontal="center" vertical="center"/>
    </xf>
    <xf numFmtId="0" fontId="7" fillId="6" borderId="1" xfId="0" applyFont="1" applyFill="1" applyBorder="1"/>
    <xf numFmtId="0" fontId="7" fillId="6" borderId="1" xfId="0" applyFont="1" applyFill="1" applyBorder="1" applyAlignment="1">
      <alignment horizontal="center"/>
    </xf>
    <xf numFmtId="0" fontId="7" fillId="6" borderId="6" xfId="0" applyFont="1" applyFill="1" applyBorder="1"/>
    <xf numFmtId="0" fontId="7" fillId="6" borderId="2" xfId="0" applyFont="1" applyFill="1" applyBorder="1"/>
    <xf numFmtId="0" fontId="7" fillId="6" borderId="7" xfId="0" applyFont="1" applyFill="1" applyBorder="1"/>
    <xf numFmtId="0" fontId="7" fillId="6" borderId="7" xfId="0" applyFont="1" applyFill="1" applyBorder="1" applyAlignment="1">
      <alignment horizontal="center"/>
    </xf>
    <xf numFmtId="0" fontId="7" fillId="6" borderId="6" xfId="0" applyFont="1" applyFill="1" applyBorder="1" applyAlignment="1">
      <alignment horizontal="left"/>
    </xf>
    <xf numFmtId="0" fontId="7" fillId="6" borderId="2" xfId="0" applyFont="1" applyFill="1" applyBorder="1" applyAlignment="1">
      <alignment horizontal="left"/>
    </xf>
    <xf numFmtId="0" fontId="7" fillId="6" borderId="4" xfId="0" applyFont="1" applyFill="1" applyBorder="1"/>
    <xf numFmtId="0" fontId="7" fillId="6" borderId="4" xfId="0" applyFont="1" applyFill="1" applyBorder="1" applyAlignment="1">
      <alignment horizontal="center"/>
    </xf>
    <xf numFmtId="0" fontId="7" fillId="6" borderId="1" xfId="0" applyFont="1" applyFill="1" applyBorder="1" applyAlignment="1">
      <alignment horizontal="left"/>
    </xf>
    <xf numFmtId="0" fontId="7" fillId="11" borderId="7" xfId="0" applyFont="1" applyFill="1" applyBorder="1"/>
    <xf numFmtId="0" fontId="7" fillId="8" borderId="1" xfId="0" applyFont="1" applyFill="1" applyBorder="1" applyAlignment="1">
      <alignment horizontal="center"/>
    </xf>
    <xf numFmtId="0" fontId="7" fillId="6" borderId="6" xfId="0" applyFont="1" applyFill="1" applyBorder="1" applyAlignment="1">
      <alignment horizontal="left" wrapText="1"/>
    </xf>
    <xf numFmtId="0" fontId="7" fillId="6" borderId="6" xfId="0" applyFont="1" applyFill="1" applyBorder="1" applyAlignment="1">
      <alignment horizontal="left" vertical="top"/>
    </xf>
    <xf numFmtId="0" fontId="7" fillId="13" borderId="7" xfId="0" applyFont="1" applyFill="1" applyBorder="1"/>
    <xf numFmtId="0" fontId="7" fillId="10" borderId="1" xfId="0" applyFont="1" applyFill="1" applyBorder="1" applyAlignment="1">
      <alignment horizontal="center"/>
    </xf>
    <xf numFmtId="0" fontId="7" fillId="6" borderId="8" xfId="0" applyFont="1" applyFill="1" applyBorder="1"/>
    <xf numFmtId="0" fontId="7" fillId="12" borderId="7" xfId="0" applyFont="1" applyFill="1" applyBorder="1"/>
    <xf numFmtId="0" fontId="7" fillId="9" borderId="1" xfId="0" applyFont="1" applyFill="1" applyBorder="1" applyAlignment="1">
      <alignment horizontal="center"/>
    </xf>
    <xf numFmtId="0" fontId="7" fillId="6" borderId="9" xfId="0" applyFont="1" applyFill="1" applyBorder="1" applyAlignment="1">
      <alignment horizontal="left"/>
    </xf>
    <xf numFmtId="2" fontId="7" fillId="6" borderId="7" xfId="0" applyNumberFormat="1" applyFont="1" applyFill="1" applyBorder="1"/>
    <xf numFmtId="2" fontId="10" fillId="6" borderId="7" xfId="0" applyNumberFormat="1" applyFont="1" applyFill="1" applyBorder="1"/>
    <xf numFmtId="2" fontId="7" fillId="8" borderId="1" xfId="0" applyNumberFormat="1" applyFont="1" applyFill="1" applyBorder="1"/>
    <xf numFmtId="2" fontId="10" fillId="8" borderId="1" xfId="0" applyNumberFormat="1" applyFont="1" applyFill="1" applyBorder="1"/>
    <xf numFmtId="2" fontId="7" fillId="10" borderId="1" xfId="0" applyNumberFormat="1" applyFont="1" applyFill="1" applyBorder="1"/>
    <xf numFmtId="2" fontId="10" fillId="10" borderId="1" xfId="0" applyNumberFormat="1" applyFont="1" applyFill="1" applyBorder="1"/>
    <xf numFmtId="2" fontId="7" fillId="9" borderId="1" xfId="0" applyNumberFormat="1" applyFont="1" applyFill="1" applyBorder="1"/>
    <xf numFmtId="2" fontId="10" fillId="9" borderId="1" xfId="0" applyNumberFormat="1" applyFont="1" applyFill="1" applyBorder="1"/>
    <xf numFmtId="0" fontId="7" fillId="6" borderId="5" xfId="0" applyFont="1" applyFill="1" applyBorder="1"/>
    <xf numFmtId="0" fontId="7" fillId="6" borderId="5" xfId="0" applyFont="1" applyFill="1" applyBorder="1" applyAlignment="1">
      <alignment horizontal="center"/>
    </xf>
    <xf numFmtId="0" fontId="7" fillId="6" borderId="0" xfId="0" applyFont="1" applyFill="1" applyBorder="1"/>
    <xf numFmtId="0" fontId="7" fillId="6" borderId="0" xfId="0" applyFont="1" applyFill="1" applyBorder="1" applyAlignment="1">
      <alignment horizontal="center"/>
    </xf>
    <xf numFmtId="0" fontId="7" fillId="6" borderId="0" xfId="0" applyFont="1" applyFill="1"/>
    <xf numFmtId="0" fontId="7" fillId="6" borderId="0" xfId="0" applyFont="1" applyFill="1" applyAlignment="1">
      <alignment horizontal="center"/>
    </xf>
    <xf numFmtId="0" fontId="6" fillId="6" borderId="0" xfId="0" applyFont="1" applyFill="1" applyAlignment="1">
      <alignment horizontal="center"/>
    </xf>
    <xf numFmtId="0" fontId="6" fillId="6" borderId="5" xfId="0" applyFont="1" applyFill="1" applyBorder="1" applyAlignment="1">
      <alignment horizontal="center"/>
    </xf>
    <xf numFmtId="2" fontId="7" fillId="6" borderId="0" xfId="0" applyNumberFormat="1" applyFont="1" applyFill="1"/>
    <xf numFmtId="0" fontId="9" fillId="6" borderId="0" xfId="0" applyFont="1" applyFill="1" applyAlignment="1">
      <alignment horizontal="center" vertical="center"/>
    </xf>
    <xf numFmtId="0" fontId="7" fillId="6" borderId="9" xfId="0" applyFont="1" applyFill="1" applyBorder="1"/>
    <xf numFmtId="0" fontId="11" fillId="6" borderId="1" xfId="1" applyFont="1" applyFill="1" applyBorder="1"/>
    <xf numFmtId="0" fontId="0" fillId="6" borderId="2" xfId="0" applyFill="1" applyBorder="1"/>
    <xf numFmtId="0" fontId="7" fillId="6" borderId="2" xfId="0" applyFont="1" applyFill="1" applyBorder="1" applyAlignment="1">
      <alignment horizontal="left" wrapText="1"/>
    </xf>
    <xf numFmtId="0" fontId="7" fillId="6" borderId="2" xfId="0" applyFont="1" applyFill="1" applyBorder="1" applyAlignment="1">
      <alignment horizontal="left" vertical="top"/>
    </xf>
    <xf numFmtId="0" fontId="7" fillId="6" borderId="10" xfId="0" applyFont="1" applyFill="1" applyBorder="1"/>
    <xf numFmtId="2" fontId="7" fillId="6" borderId="10" xfId="0" applyNumberFormat="1" applyFont="1" applyFill="1" applyBorder="1"/>
    <xf numFmtId="0" fontId="9" fillId="5" borderId="6" xfId="0" applyFont="1" applyFill="1" applyBorder="1" applyAlignment="1">
      <alignment horizontal="center" vertical="center"/>
    </xf>
    <xf numFmtId="0" fontId="9" fillId="5" borderId="7" xfId="0" applyFont="1" applyFill="1" applyBorder="1" applyAlignment="1">
      <alignment horizontal="center" vertical="center"/>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xf>
    <xf numFmtId="0" fontId="9" fillId="0" borderId="0" xfId="0" applyFont="1" applyFill="1" applyAlignment="1">
      <alignment horizontal="center" vertical="center"/>
    </xf>
    <xf numFmtId="0" fontId="7" fillId="0" borderId="0" xfId="0" applyFont="1" applyFill="1"/>
    <xf numFmtId="2" fontId="7" fillId="6" borderId="7" xfId="0" applyNumberFormat="1" applyFont="1" applyFill="1" applyBorder="1" applyAlignment="1">
      <alignment horizontal="center"/>
    </xf>
    <xf numFmtId="0" fontId="7" fillId="5" borderId="6" xfId="0" applyFont="1" applyFill="1" applyBorder="1" applyAlignment="1">
      <alignment horizontal="center"/>
    </xf>
    <xf numFmtId="0" fontId="7" fillId="5" borderId="6" xfId="0" applyFont="1" applyFill="1" applyBorder="1"/>
    <xf numFmtId="0" fontId="7" fillId="6" borderId="11" xfId="0" applyFont="1" applyFill="1" applyBorder="1"/>
    <xf numFmtId="2" fontId="7" fillId="6" borderId="1" xfId="0" applyNumberFormat="1" applyFont="1" applyFill="1" applyBorder="1"/>
    <xf numFmtId="0" fontId="7" fillId="5" borderId="1" xfId="0" applyFont="1" applyFill="1" applyBorder="1"/>
    <xf numFmtId="0" fontId="7" fillId="5" borderId="4" xfId="0" applyFont="1" applyFill="1" applyBorder="1"/>
  </cellXfs>
  <cellStyles count="2">
    <cellStyle name="Hyperlink" xfId="1" builtinId="8"/>
    <cellStyle name="Normal" xfId="0" builtinId="0"/>
  </cellStyles>
  <dxfs count="0"/>
  <tableStyles count="0" defaultTableStyle="TableStyleMedium2" defaultPivotStyle="PivotStyleLight16"/>
  <colors>
    <mruColors>
      <color rgb="FFC251E1"/>
      <color rgb="FFFFB15B"/>
      <color rgb="FFD06D00"/>
      <color rgb="FFC5C24A"/>
      <color rgb="FFD9D133"/>
      <color rgb="FFEAD900"/>
      <color rgb="FFE29100"/>
      <color rgb="FFEABD00"/>
      <color rgb="FFFFED05"/>
      <color rgb="FFFFCF0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r>
              <a:rPr lang="en-GB" sz="1600" u="sng"/>
              <a:t>Velocity</a:t>
            </a:r>
            <a:r>
              <a:rPr lang="en-GB" sz="1600" u="sng" baseline="0"/>
              <a:t> time graph </a:t>
            </a:r>
          </a:p>
        </c:rich>
      </c:tx>
      <c:layout/>
      <c:overlay val="0"/>
      <c:spPr>
        <a:noFill/>
        <a:ln>
          <a:noFill/>
        </a:ln>
        <a:effectLst/>
      </c:spPr>
      <c:txPr>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4.3944775511021168E-2"/>
          <c:y val="9.9541272126066699E-2"/>
          <c:w val="0.94629111492650475"/>
          <c:h val="0.75137942719804462"/>
        </c:manualLayout>
      </c:layout>
      <c:lineChart>
        <c:grouping val="standard"/>
        <c:varyColors val="0"/>
        <c:ser>
          <c:idx val="0"/>
          <c:order val="1"/>
          <c:tx>
            <c:strRef>
              <c:f>Sheet1!$T$4</c:f>
              <c:strCache>
                <c:ptCount val="1"/>
                <c:pt idx="0">
                  <c:v>Velocity (m/s)</c:v>
                </c:pt>
              </c:strCache>
            </c:strRef>
          </c:tx>
          <c:spPr>
            <a:ln w="28575" cap="rnd">
              <a:solidFill>
                <a:schemeClr val="bg2">
                  <a:lumMod val="50000"/>
                </a:schemeClr>
              </a:solidFill>
              <a:round/>
            </a:ln>
            <a:effectLst/>
          </c:spPr>
          <c:marker>
            <c:symbol val="none"/>
          </c:marker>
          <c:cat>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cat>
          <c:val>
            <c:numRef>
              <c:f>Sheet1!$T$5:$T$31</c:f>
              <c:numCache>
                <c:formatCode>General</c:formatCode>
                <c:ptCount val="27"/>
                <c:pt idx="0">
                  <c:v>0</c:v>
                </c:pt>
                <c:pt idx="1">
                  <c:v>17.881090746535538</c:v>
                </c:pt>
                <c:pt idx="2">
                  <c:v>15.645954403218596</c:v>
                </c:pt>
                <c:pt idx="3">
                  <c:v>8.9405453732677689</c:v>
                </c:pt>
                <c:pt idx="4">
                  <c:v>4.4702726866338844</c:v>
                </c:pt>
                <c:pt idx="5">
                  <c:v>2.2351363433169422</c:v>
                </c:pt>
                <c:pt idx="6">
                  <c:v>0.89405453732677687</c:v>
                </c:pt>
                <c:pt idx="7">
                  <c:v>1.3410818059901652</c:v>
                </c:pt>
                <c:pt idx="8">
                  <c:v>13.410818059901654</c:v>
                </c:pt>
                <c:pt idx="9">
                  <c:v>8.9405453732677689</c:v>
                </c:pt>
                <c:pt idx="10">
                  <c:v>6.7054090299508271</c:v>
                </c:pt>
                <c:pt idx="11">
                  <c:v>17.881090746535538</c:v>
                </c:pt>
                <c:pt idx="12">
                  <c:v>15.645954403218596</c:v>
                </c:pt>
                <c:pt idx="13">
                  <c:v>15.645954403218596</c:v>
                </c:pt>
                <c:pt idx="14">
                  <c:v>15.645954403218596</c:v>
                </c:pt>
                <c:pt idx="15">
                  <c:v>17.881090746535538</c:v>
                </c:pt>
                <c:pt idx="16">
                  <c:v>8.9405453732677689</c:v>
                </c:pt>
                <c:pt idx="17">
                  <c:v>11.175681716584711</c:v>
                </c:pt>
                <c:pt idx="18">
                  <c:v>15.645954403218596</c:v>
                </c:pt>
                <c:pt idx="19">
                  <c:v>17.881090746535538</c:v>
                </c:pt>
                <c:pt idx="20">
                  <c:v>17.881090746535538</c:v>
                </c:pt>
                <c:pt idx="21">
                  <c:v>17.881090746535538</c:v>
                </c:pt>
                <c:pt idx="22">
                  <c:v>17.881090746535538</c:v>
                </c:pt>
                <c:pt idx="23">
                  <c:v>11.175681716584711</c:v>
                </c:pt>
                <c:pt idx="24">
                  <c:v>13.410818059901654</c:v>
                </c:pt>
                <c:pt idx="25">
                  <c:v>17.881090746535538</c:v>
                </c:pt>
                <c:pt idx="26">
                  <c:v>17.881090746535538</c:v>
                </c:pt>
              </c:numCache>
            </c:numRef>
          </c:val>
          <c:smooth val="0"/>
          <c:extLst>
            <c:ext xmlns:c16="http://schemas.microsoft.com/office/drawing/2014/chart" uri="{C3380CC4-5D6E-409C-BE32-E72D297353CC}">
              <c16:uniqueId val="{00000000-E807-4284-B8EC-2BE09BD83D25}"/>
            </c:ext>
          </c:extLst>
        </c:ser>
        <c:ser>
          <c:idx val="2"/>
          <c:order val="2"/>
          <c:tx>
            <c:strRef>
              <c:f>Sheet1!$U$4</c:f>
              <c:strCache>
                <c:ptCount val="1"/>
                <c:pt idx="0">
                  <c:v>Max Velocity m/s</c:v>
                </c:pt>
              </c:strCache>
            </c:strRef>
          </c:tx>
          <c:spPr>
            <a:ln w="28575" cap="rnd">
              <a:solidFill>
                <a:srgbClr val="00B0F0"/>
              </a:solidFill>
              <a:round/>
            </a:ln>
            <a:effectLst/>
          </c:spPr>
          <c:marker>
            <c:symbol val="none"/>
          </c:marker>
          <c:val>
            <c:numRef>
              <c:f>Sheet1!$U$5:$U$31</c:f>
              <c:numCache>
                <c:formatCode>General</c:formatCode>
                <c:ptCount val="27"/>
                <c:pt idx="0">
                  <c:v>53.644799999999996</c:v>
                </c:pt>
                <c:pt idx="1">
                  <c:v>53.644799999999996</c:v>
                </c:pt>
                <c:pt idx="2">
                  <c:v>53.644799999999996</c:v>
                </c:pt>
                <c:pt idx="3">
                  <c:v>53.644799999999996</c:v>
                </c:pt>
                <c:pt idx="4">
                  <c:v>53.644799999999996</c:v>
                </c:pt>
                <c:pt idx="5">
                  <c:v>53.644799999999996</c:v>
                </c:pt>
                <c:pt idx="6">
                  <c:v>53.644799999999996</c:v>
                </c:pt>
                <c:pt idx="7">
                  <c:v>53.644799999999996</c:v>
                </c:pt>
                <c:pt idx="8">
                  <c:v>53.644799999999996</c:v>
                </c:pt>
                <c:pt idx="9">
                  <c:v>53.644799999999996</c:v>
                </c:pt>
                <c:pt idx="10">
                  <c:v>53.644799999999996</c:v>
                </c:pt>
                <c:pt idx="11">
                  <c:v>53.644799999999996</c:v>
                </c:pt>
                <c:pt idx="12">
                  <c:v>53.644799999999996</c:v>
                </c:pt>
                <c:pt idx="13">
                  <c:v>53.644799999999996</c:v>
                </c:pt>
                <c:pt idx="14">
                  <c:v>53.644799999999996</c:v>
                </c:pt>
                <c:pt idx="15">
                  <c:v>53.644799999999996</c:v>
                </c:pt>
                <c:pt idx="16">
                  <c:v>53.644799999999996</c:v>
                </c:pt>
                <c:pt idx="17">
                  <c:v>53.644799999999996</c:v>
                </c:pt>
                <c:pt idx="18">
                  <c:v>53.644799999999996</c:v>
                </c:pt>
                <c:pt idx="19">
                  <c:v>53.644799999999996</c:v>
                </c:pt>
                <c:pt idx="20">
                  <c:v>53.644799999999996</c:v>
                </c:pt>
                <c:pt idx="21">
                  <c:v>53.644799999999996</c:v>
                </c:pt>
                <c:pt idx="22">
                  <c:v>53.644799999999996</c:v>
                </c:pt>
                <c:pt idx="23">
                  <c:v>53.644799999999996</c:v>
                </c:pt>
                <c:pt idx="24">
                  <c:v>53.644799999999996</c:v>
                </c:pt>
                <c:pt idx="25">
                  <c:v>53.644799999999996</c:v>
                </c:pt>
                <c:pt idx="26">
                  <c:v>53.644799999999996</c:v>
                </c:pt>
              </c:numCache>
            </c:numRef>
          </c:val>
          <c:smooth val="0"/>
          <c:extLst>
            <c:ext xmlns:c16="http://schemas.microsoft.com/office/drawing/2014/chart" uri="{C3380CC4-5D6E-409C-BE32-E72D297353CC}">
              <c16:uniqueId val="{00000001-24DA-44D1-8E66-B005AD6EA11C}"/>
            </c:ext>
          </c:extLst>
        </c:ser>
        <c:dLbls>
          <c:showLegendKey val="0"/>
          <c:showVal val="0"/>
          <c:showCatName val="0"/>
          <c:showSerName val="0"/>
          <c:showPercent val="0"/>
          <c:showBubbleSize val="0"/>
        </c:dLbls>
        <c:smooth val="0"/>
        <c:axId val="444533776"/>
        <c:axId val="444536912"/>
        <c:extLst>
          <c:ext xmlns:c15="http://schemas.microsoft.com/office/drawing/2012/chart" uri="{02D57815-91ED-43cb-92C2-25804820EDAC}">
            <c15:filteredLineSeries>
              <c15:ser>
                <c:idx val="1"/>
                <c:order val="0"/>
                <c:tx>
                  <c:strRef>
                    <c:extLst>
                      <c:ext uri="{02D57815-91ED-43cb-92C2-25804820EDAC}">
                        <c15:formulaRef>
                          <c15:sqref>Sheet1!$E$25</c15:sqref>
                        </c15:formulaRef>
                      </c:ext>
                    </c:extLst>
                    <c:strCache>
                      <c:ptCount val="1"/>
                      <c:pt idx="0">
                        <c:v>Max Acceleration m/s²</c:v>
                      </c:pt>
                    </c:strCache>
                  </c:strRef>
                </c:tx>
                <c:spPr>
                  <a:ln w="28575" cap="rnd">
                    <a:solidFill>
                      <a:schemeClr val="accent2"/>
                    </a:solidFill>
                    <a:round/>
                  </a:ln>
                  <a:effectLst/>
                </c:spPr>
                <c:marker>
                  <c:symbol val="none"/>
                </c:marker>
                <c:val>
                  <c:numRef>
                    <c:extLst>
                      <c:ext uri="{02D57815-91ED-43cb-92C2-25804820EDAC}">
                        <c15:formulaRef>
                          <c15:sqref>Sheet1!$F$25</c15:sqref>
                        </c15:formulaRef>
                      </c:ext>
                    </c:extLst>
                    <c:numCache>
                      <c:formatCode>General</c:formatCode>
                      <c:ptCount val="1"/>
                      <c:pt idx="0">
                        <c:v>7.6639999999999997</c:v>
                      </c:pt>
                    </c:numCache>
                  </c:numRef>
                </c:val>
                <c:smooth val="0"/>
                <c:extLst>
                  <c:ext xmlns:c16="http://schemas.microsoft.com/office/drawing/2014/chart" uri="{C3380CC4-5D6E-409C-BE32-E72D297353CC}">
                    <c16:uniqueId val="{00000000-24DA-44D1-8E66-B005AD6EA11C}"/>
                  </c:ext>
                </c:extLst>
              </c15:ser>
            </c15:filteredLineSeries>
          </c:ext>
        </c:extLst>
      </c:lineChart>
      <c:catAx>
        <c:axId val="444533776"/>
        <c:scaling>
          <c:orientation val="minMax"/>
        </c:scaling>
        <c:delete val="0"/>
        <c:axPos val="b"/>
        <c:majorGridlines>
          <c:spPr>
            <a:ln w="9525" cap="flat" cmpd="sng" algn="ctr">
              <a:solidFill>
                <a:schemeClr val="bg1">
                  <a:lumMod val="75000"/>
                </a:schemeClr>
              </a:solidFill>
              <a:round/>
            </a:ln>
            <a:effectLst/>
          </c:spPr>
        </c:majorGridlines>
        <c:minorGridlines>
          <c:spPr>
            <a:ln w="9525" cap="flat" cmpd="sng" algn="ctr">
              <a:solidFill>
                <a:schemeClr val="bg1">
                  <a:lumMod val="75000"/>
                </a:schemeClr>
              </a:solidFill>
              <a:round/>
            </a:ln>
            <a:effectLst/>
          </c:spPr>
        </c:min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aseline="0"/>
                  <a:t>Time (s)</a:t>
                </a:r>
                <a:endParaRPr lang="en-GB" sz="1400"/>
              </a:p>
            </c:rich>
          </c:tx>
          <c:layout>
            <c:manualLayout>
              <c:xMode val="edge"/>
              <c:yMode val="edge"/>
              <c:x val="0.4903196568360409"/>
              <c:y val="0.91046728073035177"/>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44536912"/>
        <c:crosses val="autoZero"/>
        <c:auto val="1"/>
        <c:lblAlgn val="ctr"/>
        <c:lblOffset val="100"/>
        <c:tickLblSkip val="1"/>
        <c:noMultiLvlLbl val="0"/>
      </c:catAx>
      <c:valAx>
        <c:axId val="444536912"/>
        <c:scaling>
          <c:orientation val="minMax"/>
          <c:max val="55"/>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bg1">
                  <a:lumMod val="75000"/>
                  <a:alpha val="0"/>
                </a:schemeClr>
              </a:solidFill>
              <a:round/>
            </a:ln>
            <a:effectLst/>
          </c:spPr>
        </c:min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Velocity</a:t>
                </a:r>
                <a:r>
                  <a:rPr lang="en-GB" sz="1400" baseline="0"/>
                  <a:t> (m/s)</a:t>
                </a:r>
                <a:endParaRPr lang="en-GB" sz="1400"/>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44533776"/>
        <c:crosses val="autoZero"/>
        <c:crossBetween val="between"/>
        <c:majorUnit val="5"/>
      </c:valAx>
      <c:spPr>
        <a:noFill/>
        <a:ln>
          <a:noFill/>
        </a:ln>
        <a:effectLst/>
      </c:spPr>
    </c:plotArea>
    <c:legend>
      <c:legendPos val="r"/>
      <c:layout>
        <c:manualLayout>
          <c:xMode val="edge"/>
          <c:yMode val="edge"/>
          <c:x val="0.78287855987671862"/>
          <c:y val="0.23049079618228804"/>
          <c:w val="8.3691505675457453E-2"/>
          <c:h val="9.1406639993197258E-2"/>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u="sng"/>
              <a:t>Aerodynamic Resistance</a:t>
            </a:r>
            <a:r>
              <a:rPr lang="en-US" sz="1600" u="sng" baseline="0"/>
              <a:t> Time Graph </a:t>
            </a:r>
            <a:endParaRPr lang="en-US" sz="1600" u="sng"/>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Sheet1!$AA$4</c:f>
              <c:strCache>
                <c:ptCount val="1"/>
                <c:pt idx="0">
                  <c:v>Aerodynamic Resistance (N)</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Sheet1!$AA$5:$AA$31</c:f>
              <c:numCache>
                <c:formatCode>General</c:formatCode>
                <c:ptCount val="27"/>
                <c:pt idx="0">
                  <c:v>0</c:v>
                </c:pt>
                <c:pt idx="1">
                  <c:v>111.44563662817941</c:v>
                </c:pt>
                <c:pt idx="2">
                  <c:v>85.325565543449869</c:v>
                </c:pt>
                <c:pt idx="3">
                  <c:v>27.861409157044854</c:v>
                </c:pt>
                <c:pt idx="4">
                  <c:v>6.9653522892612134</c:v>
                </c:pt>
                <c:pt idx="5">
                  <c:v>1.7413380723153034</c:v>
                </c:pt>
                <c:pt idx="6">
                  <c:v>0.27861409157044853</c:v>
                </c:pt>
                <c:pt idx="7">
                  <c:v>0.62688170603350912</c:v>
                </c:pt>
                <c:pt idx="8">
                  <c:v>62.688170603350926</c:v>
                </c:pt>
                <c:pt idx="9">
                  <c:v>27.861409157044854</c:v>
                </c:pt>
                <c:pt idx="10">
                  <c:v>15.672042650837732</c:v>
                </c:pt>
                <c:pt idx="11">
                  <c:v>111.44563662817941</c:v>
                </c:pt>
                <c:pt idx="12">
                  <c:v>85.325565543449869</c:v>
                </c:pt>
                <c:pt idx="13">
                  <c:v>85.325565543449869</c:v>
                </c:pt>
                <c:pt idx="14">
                  <c:v>85.325565543449869</c:v>
                </c:pt>
                <c:pt idx="15">
                  <c:v>111.44563662817941</c:v>
                </c:pt>
                <c:pt idx="16">
                  <c:v>27.861409157044854</c:v>
                </c:pt>
                <c:pt idx="17">
                  <c:v>43.533451807882578</c:v>
                </c:pt>
                <c:pt idx="18">
                  <c:v>85.325565543449869</c:v>
                </c:pt>
                <c:pt idx="19">
                  <c:v>111.44563662817941</c:v>
                </c:pt>
                <c:pt idx="20">
                  <c:v>111.44563662817941</c:v>
                </c:pt>
                <c:pt idx="21">
                  <c:v>111.44563662817941</c:v>
                </c:pt>
                <c:pt idx="22">
                  <c:v>111.44563662817941</c:v>
                </c:pt>
                <c:pt idx="23">
                  <c:v>43.533451807882578</c:v>
                </c:pt>
                <c:pt idx="24">
                  <c:v>62.688170603350926</c:v>
                </c:pt>
                <c:pt idx="25">
                  <c:v>111.44563662817941</c:v>
                </c:pt>
                <c:pt idx="26">
                  <c:v>111.44563662817941</c:v>
                </c:pt>
              </c:numCache>
            </c:numRef>
          </c:yVal>
          <c:smooth val="0"/>
          <c:extLst>
            <c:ext xmlns:c16="http://schemas.microsoft.com/office/drawing/2014/chart" uri="{C3380CC4-5D6E-409C-BE32-E72D297353CC}">
              <c16:uniqueId val="{00000000-5056-4596-B245-971CE40A9A8B}"/>
            </c:ext>
          </c:extLst>
        </c:ser>
        <c:dLbls>
          <c:showLegendKey val="0"/>
          <c:showVal val="0"/>
          <c:showCatName val="0"/>
          <c:showSerName val="0"/>
          <c:showPercent val="0"/>
          <c:showBubbleSize val="0"/>
        </c:dLbls>
        <c:axId val="396063440"/>
        <c:axId val="396065792"/>
      </c:scatterChart>
      <c:valAx>
        <c:axId val="396063440"/>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manualLayout>
              <c:xMode val="edge"/>
              <c:yMode val="edge"/>
              <c:x val="0.49863377376727519"/>
              <c:y val="0.92051157361939684"/>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6065792"/>
        <c:crosses val="autoZero"/>
        <c:crossBetween val="midCat"/>
        <c:majorUnit val="5"/>
      </c:valAx>
      <c:valAx>
        <c:axId val="396065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Aerodynamic Resistance (N)</a:t>
                </a:r>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6063440"/>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u="sng"/>
              <a:t>Rolling</a:t>
            </a:r>
            <a:r>
              <a:rPr lang="en-GB" sz="1600" u="sng" baseline="0"/>
              <a:t> Resistance Time Graph </a:t>
            </a:r>
            <a:endParaRPr lang="en-GB" sz="1600" u="sng"/>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Sheet1!$AB$4</c:f>
              <c:strCache>
                <c:ptCount val="1"/>
                <c:pt idx="0">
                  <c:v>Rolling Drag (N)</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dPt>
            <c:idx val="13"/>
            <c:marker>
              <c:symbol val="circle"/>
              <c:size val="5"/>
              <c:spPr>
                <a:solidFill>
                  <a:schemeClr val="bg2">
                    <a:lumMod val="50000"/>
                  </a:schemeClr>
                </a:solidFill>
                <a:ln w="9525">
                  <a:solidFill>
                    <a:srgbClr val="FF0000"/>
                  </a:solidFill>
                </a:ln>
                <a:effectLst/>
              </c:spPr>
            </c:marker>
            <c:bubble3D val="0"/>
            <c:extLst>
              <c:ext xmlns:c16="http://schemas.microsoft.com/office/drawing/2014/chart" uri="{C3380CC4-5D6E-409C-BE32-E72D297353CC}">
                <c16:uniqueId val="{00000001-DC29-467C-B3AE-0265A55F76DC}"/>
              </c:ext>
            </c:extLst>
          </c:dPt>
          <c:dPt>
            <c:idx val="14"/>
            <c:marker>
              <c:symbol val="circle"/>
              <c:size val="5"/>
              <c:spPr>
                <a:solidFill>
                  <a:schemeClr val="bg2">
                    <a:lumMod val="50000"/>
                  </a:schemeClr>
                </a:solidFill>
                <a:ln w="9525">
                  <a:solidFill>
                    <a:srgbClr val="FF0000"/>
                  </a:solidFill>
                </a:ln>
                <a:effectLst/>
              </c:spPr>
            </c:marker>
            <c:bubble3D val="0"/>
            <c:spPr>
              <a:ln w="25400" cap="rnd">
                <a:solidFill>
                  <a:srgbClr val="FF0000"/>
                </a:solidFill>
                <a:round/>
              </a:ln>
              <a:effectLst/>
            </c:spPr>
            <c:extLst>
              <c:ext xmlns:c16="http://schemas.microsoft.com/office/drawing/2014/chart" uri="{C3380CC4-5D6E-409C-BE32-E72D297353CC}">
                <c16:uniqueId val="{00000000-DC29-467C-B3AE-0265A55F76DC}"/>
              </c:ext>
            </c:extLst>
          </c:dPt>
          <c:dPt>
            <c:idx val="20"/>
            <c:marker>
              <c:symbol val="circle"/>
              <c:size val="5"/>
              <c:spPr>
                <a:solidFill>
                  <a:schemeClr val="bg2">
                    <a:lumMod val="50000"/>
                  </a:schemeClr>
                </a:solidFill>
                <a:ln w="9525">
                  <a:solidFill>
                    <a:srgbClr val="FF0000"/>
                  </a:solidFill>
                </a:ln>
                <a:effectLst/>
              </c:spPr>
            </c:marker>
            <c:bubble3D val="0"/>
            <c:extLst>
              <c:ext xmlns:c16="http://schemas.microsoft.com/office/drawing/2014/chart" uri="{C3380CC4-5D6E-409C-BE32-E72D297353CC}">
                <c16:uniqueId val="{00000002-DC29-467C-B3AE-0265A55F76DC}"/>
              </c:ext>
            </c:extLst>
          </c:dPt>
          <c:dPt>
            <c:idx val="21"/>
            <c:marker>
              <c:symbol val="circle"/>
              <c:size val="5"/>
              <c:spPr>
                <a:solidFill>
                  <a:schemeClr val="bg2">
                    <a:lumMod val="50000"/>
                  </a:schemeClr>
                </a:solidFill>
                <a:ln w="9525">
                  <a:solidFill>
                    <a:srgbClr val="FF0000"/>
                  </a:solidFill>
                </a:ln>
                <a:effectLst/>
              </c:spPr>
            </c:marker>
            <c:bubble3D val="0"/>
            <c:spPr>
              <a:ln w="25400" cap="rnd">
                <a:solidFill>
                  <a:srgbClr val="FF0000"/>
                </a:solidFill>
                <a:round/>
              </a:ln>
              <a:effectLst/>
            </c:spPr>
            <c:extLst>
              <c:ext xmlns:c16="http://schemas.microsoft.com/office/drawing/2014/chart" uri="{C3380CC4-5D6E-409C-BE32-E72D297353CC}">
                <c16:uniqueId val="{00000003-DC29-467C-B3AE-0265A55F76DC}"/>
              </c:ext>
            </c:extLst>
          </c:dPt>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Sheet1!$AB$5:$AB$31</c:f>
              <c:numCache>
                <c:formatCode>General</c:formatCode>
                <c:ptCount val="27"/>
                <c:pt idx="0">
                  <c:v>451.26</c:v>
                </c:pt>
                <c:pt idx="1">
                  <c:v>451.26</c:v>
                </c:pt>
                <c:pt idx="2">
                  <c:v>451.26</c:v>
                </c:pt>
                <c:pt idx="3">
                  <c:v>451.26</c:v>
                </c:pt>
                <c:pt idx="4">
                  <c:v>451.26</c:v>
                </c:pt>
                <c:pt idx="5">
                  <c:v>451.26</c:v>
                </c:pt>
                <c:pt idx="6">
                  <c:v>451.26</c:v>
                </c:pt>
                <c:pt idx="7">
                  <c:v>451.26</c:v>
                </c:pt>
                <c:pt idx="8">
                  <c:v>451.26</c:v>
                </c:pt>
                <c:pt idx="9">
                  <c:v>451.26</c:v>
                </c:pt>
                <c:pt idx="10">
                  <c:v>451.26</c:v>
                </c:pt>
                <c:pt idx="11">
                  <c:v>451.26</c:v>
                </c:pt>
                <c:pt idx="12">
                  <c:v>451.26</c:v>
                </c:pt>
                <c:pt idx="13">
                  <c:v>0</c:v>
                </c:pt>
                <c:pt idx="14">
                  <c:v>0</c:v>
                </c:pt>
                <c:pt idx="15">
                  <c:v>451.26</c:v>
                </c:pt>
                <c:pt idx="16">
                  <c:v>451.26</c:v>
                </c:pt>
                <c:pt idx="17">
                  <c:v>451.26</c:v>
                </c:pt>
                <c:pt idx="18">
                  <c:v>451.26</c:v>
                </c:pt>
                <c:pt idx="19">
                  <c:v>451.26</c:v>
                </c:pt>
                <c:pt idx="20">
                  <c:v>0</c:v>
                </c:pt>
                <c:pt idx="21">
                  <c:v>0</c:v>
                </c:pt>
                <c:pt idx="22">
                  <c:v>0</c:v>
                </c:pt>
                <c:pt idx="23">
                  <c:v>451.26</c:v>
                </c:pt>
                <c:pt idx="24">
                  <c:v>451.26</c:v>
                </c:pt>
                <c:pt idx="25">
                  <c:v>451.26</c:v>
                </c:pt>
                <c:pt idx="26">
                  <c:v>451.26</c:v>
                </c:pt>
              </c:numCache>
            </c:numRef>
          </c:yVal>
          <c:smooth val="0"/>
          <c:extLst>
            <c:ext xmlns:c16="http://schemas.microsoft.com/office/drawing/2014/chart" uri="{C3380CC4-5D6E-409C-BE32-E72D297353CC}">
              <c16:uniqueId val="{00000000-0CC4-436C-BA5E-F6B2EE6ADBD7}"/>
            </c:ext>
          </c:extLst>
        </c:ser>
        <c:dLbls>
          <c:showLegendKey val="0"/>
          <c:showVal val="0"/>
          <c:showCatName val="0"/>
          <c:showSerName val="0"/>
          <c:showPercent val="0"/>
          <c:showBubbleSize val="0"/>
        </c:dLbls>
        <c:axId val="396069320"/>
        <c:axId val="396063048"/>
      </c:scatterChart>
      <c:valAx>
        <c:axId val="396069320"/>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6063048"/>
        <c:crosses val="autoZero"/>
        <c:crossBetween val="midCat"/>
        <c:majorUnit val="5"/>
      </c:valAx>
      <c:valAx>
        <c:axId val="3960630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Rolling</a:t>
                </a:r>
                <a:r>
                  <a:rPr lang="en-GB" sz="1400" baseline="0"/>
                  <a:t> Resistance (N)</a:t>
                </a:r>
                <a:endParaRPr lang="en-GB" sz="1400"/>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6069320"/>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u="sng"/>
              <a:t>Gradient</a:t>
            </a:r>
            <a:r>
              <a:rPr lang="en-GB" sz="1600" u="sng" baseline="0"/>
              <a:t>  Time  Graph </a:t>
            </a:r>
            <a:endParaRPr lang="en-GB" sz="1600" u="sng"/>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Sheet1!$Q$4</c:f>
              <c:strCache>
                <c:ptCount val="1"/>
                <c:pt idx="0">
                  <c:v>Gradiant (°)</c:v>
                </c:pt>
              </c:strCache>
            </c:strRef>
          </c:tx>
          <c:spPr>
            <a:ln w="28575"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cat>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cat>
          <c:val>
            <c:numRef>
              <c:f>Sheet1!$Q$5:$Q$31</c:f>
              <c:numCache>
                <c:formatCode>General</c:formatCode>
                <c:ptCount val="27"/>
                <c:pt idx="0">
                  <c:v>0</c:v>
                </c:pt>
                <c:pt idx="1">
                  <c:v>7.1272878819970913</c:v>
                </c:pt>
                <c:pt idx="2">
                  <c:v>4.1706479118615389</c:v>
                </c:pt>
                <c:pt idx="3">
                  <c:v>-3.9592874494513626</c:v>
                </c:pt>
                <c:pt idx="4">
                  <c:v>-4.0960437581523328</c:v>
                </c:pt>
                <c:pt idx="5">
                  <c:v>-8.0478462473115151</c:v>
                </c:pt>
                <c:pt idx="6">
                  <c:v>-14.477512185929925</c:v>
                </c:pt>
                <c:pt idx="7">
                  <c:v>0</c:v>
                </c:pt>
                <c:pt idx="8">
                  <c:v>-7.4947174539266861</c:v>
                </c:pt>
                <c:pt idx="9">
                  <c:v>-7.3540352103988331</c:v>
                </c:pt>
                <c:pt idx="10">
                  <c:v>0</c:v>
                </c:pt>
                <c:pt idx="11">
                  <c:v>7.3714758533336164</c:v>
                </c:pt>
                <c:pt idx="12">
                  <c:v>6.6997651777601872</c:v>
                </c:pt>
                <c:pt idx="13">
                  <c:v>9.2068962213459002</c:v>
                </c:pt>
                <c:pt idx="14">
                  <c:v>3.8225537292743441</c:v>
                </c:pt>
                <c:pt idx="15">
                  <c:v>6.8921025793463802</c:v>
                </c:pt>
                <c:pt idx="16">
                  <c:v>-1.9932987419679011</c:v>
                </c:pt>
                <c:pt idx="17">
                  <c:v>-5.5088786712030746</c:v>
                </c:pt>
                <c:pt idx="18">
                  <c:v>-7.6140817395938853</c:v>
                </c:pt>
                <c:pt idx="19">
                  <c:v>-8.0478462473115151</c:v>
                </c:pt>
                <c:pt idx="20">
                  <c:v>6.3153155693573835</c:v>
                </c:pt>
                <c:pt idx="21">
                  <c:v>-8.6269265586786386</c:v>
                </c:pt>
                <c:pt idx="22">
                  <c:v>0</c:v>
                </c:pt>
                <c:pt idx="23">
                  <c:v>-6.8477101777828731</c:v>
                </c:pt>
                <c:pt idx="24">
                  <c:v>-3.0708868110748648</c:v>
                </c:pt>
                <c:pt idx="25">
                  <c:v>4.5247019004531444</c:v>
                </c:pt>
                <c:pt idx="26">
                  <c:v>5.7391704772667866</c:v>
                </c:pt>
              </c:numCache>
            </c:numRef>
          </c:val>
          <c:smooth val="0"/>
          <c:extLst>
            <c:ext xmlns:c16="http://schemas.microsoft.com/office/drawing/2014/chart" uri="{C3380CC4-5D6E-409C-BE32-E72D297353CC}">
              <c16:uniqueId val="{00000000-D658-43DE-9A43-8A9FBA052C8D}"/>
            </c:ext>
          </c:extLst>
        </c:ser>
        <c:dLbls>
          <c:showLegendKey val="0"/>
          <c:showVal val="0"/>
          <c:showCatName val="0"/>
          <c:showSerName val="0"/>
          <c:showPercent val="0"/>
          <c:showBubbleSize val="0"/>
        </c:dLbls>
        <c:marker val="1"/>
        <c:smooth val="0"/>
        <c:axId val="396069712"/>
        <c:axId val="440564288"/>
      </c:lineChart>
      <c:catAx>
        <c:axId val="396069712"/>
        <c:scaling>
          <c:orientation val="minMax"/>
        </c:scaling>
        <c:delete val="0"/>
        <c:axPos val="b"/>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40564288"/>
        <c:crosses val="autoZero"/>
        <c:auto val="1"/>
        <c:lblAlgn val="ctr"/>
        <c:lblOffset val="100"/>
        <c:noMultiLvlLbl val="0"/>
      </c:catAx>
      <c:valAx>
        <c:axId val="4405642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Gradient (</a:t>
                </a:r>
                <a:r>
                  <a:rPr lang="en-GB" sz="1400">
                    <a:latin typeface="Times New Roman" panose="02020603050405020304" pitchFamily="18" charset="0"/>
                    <a:cs typeface="Times New Roman" panose="02020603050405020304" pitchFamily="18" charset="0"/>
                  </a:rPr>
                  <a:t>º)</a:t>
                </a:r>
                <a:endParaRPr lang="en-GB" sz="1400"/>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6069712"/>
        <c:crosses val="autoZero"/>
        <c:crossBetween val="between"/>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r>
              <a:rPr lang="en-GB" sz="1600" u="sng"/>
              <a:t>Total</a:t>
            </a:r>
            <a:r>
              <a:rPr lang="en-GB" sz="1600" u="sng" baseline="0"/>
              <a:t> Vehicle resistance Time Graph </a:t>
            </a:r>
            <a:endParaRPr lang="en-GB" sz="1600" u="sng"/>
          </a:p>
        </c:rich>
      </c:tx>
      <c:layout/>
      <c:overlay val="0"/>
      <c:spPr>
        <a:noFill/>
        <a:ln>
          <a:noFill/>
        </a:ln>
        <a:effectLst/>
      </c:spPr>
      <c:txPr>
        <a:bodyPr rot="0" spcFirstLastPara="1" vertOverflow="ellipsis" vert="horz" wrap="square" anchor="ctr" anchorCtr="1"/>
        <a:lstStyle/>
        <a:p>
          <a:pPr>
            <a:defRPr sz="1600" b="0" i="0" u="sng"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2835694729328946E-2"/>
          <c:y val="9.8706083469644254E-2"/>
          <c:w val="0.9018622455339268"/>
          <c:h val="0.78312523128852274"/>
        </c:manualLayout>
      </c:layout>
      <c:scatterChart>
        <c:scatterStyle val="lineMarker"/>
        <c:varyColors val="0"/>
        <c:ser>
          <c:idx val="1"/>
          <c:order val="0"/>
          <c:tx>
            <c:strRef>
              <c:f>Sheet1!$AA$4</c:f>
              <c:strCache>
                <c:ptCount val="1"/>
                <c:pt idx="0">
                  <c:v>Aerodynamic Resistance (N)</c:v>
                </c:pt>
              </c:strCache>
            </c:strRef>
          </c:tx>
          <c:spPr>
            <a:ln w="19050" cap="rnd">
              <a:solidFill>
                <a:srgbClr val="0070C0"/>
              </a:solidFill>
              <a:round/>
            </a:ln>
            <a:effectLst/>
          </c:spPr>
          <c:marker>
            <c:symbol val="circle"/>
            <c:size val="5"/>
            <c:spPr>
              <a:solidFill>
                <a:srgbClr val="00B0F0"/>
              </a:solidFill>
              <a:ln w="9525">
                <a:solidFill>
                  <a:srgbClr val="0070C0"/>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Sheet1!$AA$5:$AA$31</c:f>
              <c:numCache>
                <c:formatCode>General</c:formatCode>
                <c:ptCount val="27"/>
                <c:pt idx="0">
                  <c:v>0</c:v>
                </c:pt>
                <c:pt idx="1">
                  <c:v>111.44563662817941</c:v>
                </c:pt>
                <c:pt idx="2">
                  <c:v>85.325565543449869</c:v>
                </c:pt>
                <c:pt idx="3">
                  <c:v>27.861409157044854</c:v>
                </c:pt>
                <c:pt idx="4">
                  <c:v>6.9653522892612134</c:v>
                </c:pt>
                <c:pt idx="5">
                  <c:v>1.7413380723153034</c:v>
                </c:pt>
                <c:pt idx="6">
                  <c:v>0.27861409157044853</c:v>
                </c:pt>
                <c:pt idx="7">
                  <c:v>0.62688170603350912</c:v>
                </c:pt>
                <c:pt idx="8">
                  <c:v>62.688170603350926</c:v>
                </c:pt>
                <c:pt idx="9">
                  <c:v>27.861409157044854</c:v>
                </c:pt>
                <c:pt idx="10">
                  <c:v>15.672042650837732</c:v>
                </c:pt>
                <c:pt idx="11">
                  <c:v>111.44563662817941</c:v>
                </c:pt>
                <c:pt idx="12">
                  <c:v>85.325565543449869</c:v>
                </c:pt>
                <c:pt idx="13">
                  <c:v>85.325565543449869</c:v>
                </c:pt>
                <c:pt idx="14">
                  <c:v>85.325565543449869</c:v>
                </c:pt>
                <c:pt idx="15">
                  <c:v>111.44563662817941</c:v>
                </c:pt>
                <c:pt idx="16">
                  <c:v>27.861409157044854</c:v>
                </c:pt>
                <c:pt idx="17">
                  <c:v>43.533451807882578</c:v>
                </c:pt>
                <c:pt idx="18">
                  <c:v>85.325565543449869</c:v>
                </c:pt>
                <c:pt idx="19">
                  <c:v>111.44563662817941</c:v>
                </c:pt>
                <c:pt idx="20">
                  <c:v>111.44563662817941</c:v>
                </c:pt>
                <c:pt idx="21">
                  <c:v>111.44563662817941</c:v>
                </c:pt>
                <c:pt idx="22">
                  <c:v>111.44563662817941</c:v>
                </c:pt>
                <c:pt idx="23">
                  <c:v>43.533451807882578</c:v>
                </c:pt>
                <c:pt idx="24">
                  <c:v>62.688170603350926</c:v>
                </c:pt>
                <c:pt idx="25">
                  <c:v>111.44563662817941</c:v>
                </c:pt>
                <c:pt idx="26">
                  <c:v>111.44563662817941</c:v>
                </c:pt>
              </c:numCache>
            </c:numRef>
          </c:yVal>
          <c:smooth val="0"/>
          <c:extLst>
            <c:ext xmlns:c16="http://schemas.microsoft.com/office/drawing/2014/chart" uri="{C3380CC4-5D6E-409C-BE32-E72D297353CC}">
              <c16:uniqueId val="{00000000-FFD1-41FF-92F5-79ABC59423A0}"/>
            </c:ext>
          </c:extLst>
        </c:ser>
        <c:ser>
          <c:idx val="2"/>
          <c:order val="1"/>
          <c:tx>
            <c:strRef>
              <c:f>Sheet1!$AB$4</c:f>
              <c:strCache>
                <c:ptCount val="1"/>
                <c:pt idx="0">
                  <c:v>Rolling Drag (N)</c:v>
                </c:pt>
              </c:strCache>
            </c:strRef>
          </c:tx>
          <c:spPr>
            <a:ln w="19050" cap="rnd">
              <a:solidFill>
                <a:srgbClr val="C251E1"/>
              </a:solidFill>
              <a:round/>
            </a:ln>
            <a:effectLst/>
          </c:spPr>
          <c:marker>
            <c:symbol val="circle"/>
            <c:size val="5"/>
            <c:spPr>
              <a:solidFill>
                <a:srgbClr val="C251E1"/>
              </a:solidFill>
              <a:ln w="9525">
                <a:solidFill>
                  <a:srgbClr val="C251E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Sheet1!$AB$5:$AB$31</c:f>
              <c:numCache>
                <c:formatCode>General</c:formatCode>
                <c:ptCount val="27"/>
                <c:pt idx="0">
                  <c:v>451.26</c:v>
                </c:pt>
                <c:pt idx="1">
                  <c:v>451.26</c:v>
                </c:pt>
                <c:pt idx="2">
                  <c:v>451.26</c:v>
                </c:pt>
                <c:pt idx="3">
                  <c:v>451.26</c:v>
                </c:pt>
                <c:pt idx="4">
                  <c:v>451.26</c:v>
                </c:pt>
                <c:pt idx="5">
                  <c:v>451.26</c:v>
                </c:pt>
                <c:pt idx="6">
                  <c:v>451.26</c:v>
                </c:pt>
                <c:pt idx="7">
                  <c:v>451.26</c:v>
                </c:pt>
                <c:pt idx="8">
                  <c:v>451.26</c:v>
                </c:pt>
                <c:pt idx="9">
                  <c:v>451.26</c:v>
                </c:pt>
                <c:pt idx="10">
                  <c:v>451.26</c:v>
                </c:pt>
                <c:pt idx="11">
                  <c:v>451.26</c:v>
                </c:pt>
                <c:pt idx="12">
                  <c:v>451.26</c:v>
                </c:pt>
                <c:pt idx="13">
                  <c:v>0</c:v>
                </c:pt>
                <c:pt idx="14">
                  <c:v>0</c:v>
                </c:pt>
                <c:pt idx="15">
                  <c:v>451.26</c:v>
                </c:pt>
                <c:pt idx="16">
                  <c:v>451.26</c:v>
                </c:pt>
                <c:pt idx="17">
                  <c:v>451.26</c:v>
                </c:pt>
                <c:pt idx="18">
                  <c:v>451.26</c:v>
                </c:pt>
                <c:pt idx="19">
                  <c:v>451.26</c:v>
                </c:pt>
                <c:pt idx="20">
                  <c:v>0</c:v>
                </c:pt>
                <c:pt idx="21">
                  <c:v>0</c:v>
                </c:pt>
                <c:pt idx="22">
                  <c:v>0</c:v>
                </c:pt>
                <c:pt idx="23">
                  <c:v>451.26</c:v>
                </c:pt>
                <c:pt idx="24">
                  <c:v>451.26</c:v>
                </c:pt>
                <c:pt idx="25">
                  <c:v>451.26</c:v>
                </c:pt>
                <c:pt idx="26">
                  <c:v>451.26</c:v>
                </c:pt>
              </c:numCache>
            </c:numRef>
          </c:yVal>
          <c:smooth val="0"/>
          <c:extLst>
            <c:ext xmlns:c16="http://schemas.microsoft.com/office/drawing/2014/chart" uri="{C3380CC4-5D6E-409C-BE32-E72D297353CC}">
              <c16:uniqueId val="{00000001-FFD1-41FF-92F5-79ABC59423A0}"/>
            </c:ext>
          </c:extLst>
        </c:ser>
        <c:ser>
          <c:idx val="3"/>
          <c:order val="2"/>
          <c:tx>
            <c:strRef>
              <c:f>Sheet1!$AC$4</c:f>
              <c:strCache>
                <c:ptCount val="1"/>
                <c:pt idx="0">
                  <c:v>Grading Resistance (N)</c:v>
                </c:pt>
              </c:strCache>
            </c:strRef>
          </c:tx>
          <c:spPr>
            <a:ln w="22225" cap="rnd">
              <a:solidFill>
                <a:srgbClr val="92D050"/>
              </a:solidFill>
              <a:round/>
            </a:ln>
            <a:effectLst/>
          </c:spPr>
          <c:marker>
            <c:symbol val="circle"/>
            <c:size val="5"/>
            <c:spPr>
              <a:solidFill>
                <a:srgbClr val="92D050"/>
              </a:solidFill>
              <a:ln w="9525">
                <a:solidFill>
                  <a:srgbClr val="92D050"/>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Sheet1!$AC$5:$AC$31</c:f>
              <c:numCache>
                <c:formatCode>General</c:formatCode>
                <c:ptCount val="27"/>
                <c:pt idx="0">
                  <c:v>0</c:v>
                </c:pt>
                <c:pt idx="1">
                  <c:v>4215.7564444320333</c:v>
                </c:pt>
                <c:pt idx="2">
                  <c:v>1117.7775139003866</c:v>
                </c:pt>
                <c:pt idx="3">
                  <c:v>-3439.6464469519779</c:v>
                </c:pt>
                <c:pt idx="4">
                  <c:v>-4533.2743792821375</c:v>
                </c:pt>
                <c:pt idx="5">
                  <c:v>-3661.8193652087671</c:v>
                </c:pt>
                <c:pt idx="6">
                  <c:v>-674.6257173053757</c:v>
                </c:pt>
                <c:pt idx="7">
                  <c:v>0</c:v>
                </c:pt>
                <c:pt idx="8">
                  <c:v>-4692.5147501134306</c:v>
                </c:pt>
                <c:pt idx="9">
                  <c:v>-2101.5087666007935</c:v>
                </c:pt>
                <c:pt idx="10">
                  <c:v>0</c:v>
                </c:pt>
                <c:pt idx="11">
                  <c:v>5539.4993831094334</c:v>
                </c:pt>
                <c:pt idx="12">
                  <c:v>3156.8516748399102</c:v>
                </c:pt>
                <c:pt idx="13">
                  <c:v>-1511.4678362908319</c:v>
                </c:pt>
                <c:pt idx="14">
                  <c:v>-4401.987783478301</c:v>
                </c:pt>
                <c:pt idx="15">
                  <c:v>-4595.7575445978337</c:v>
                </c:pt>
                <c:pt idx="16">
                  <c:v>-5053.0886312467856</c:v>
                </c:pt>
                <c:pt idx="17">
                  <c:v>-5615.5480208433419</c:v>
                </c:pt>
                <c:pt idx="18">
                  <c:v>-2334.1733852444077</c:v>
                </c:pt>
                <c:pt idx="19">
                  <c:v>-3661.8193652087671</c:v>
                </c:pt>
                <c:pt idx="20">
                  <c:v>-2985.6391665973465</c:v>
                </c:pt>
                <c:pt idx="21">
                  <c:v>4910.8780972499144</c:v>
                </c:pt>
                <c:pt idx="22">
                  <c:v>0</c:v>
                </c:pt>
                <c:pt idx="23">
                  <c:v>-1956.381273631617</c:v>
                </c:pt>
                <c:pt idx="24">
                  <c:v>-110.91840226664013</c:v>
                </c:pt>
                <c:pt idx="25">
                  <c:v>5628.8642821861467</c:v>
                </c:pt>
                <c:pt idx="26">
                  <c:v>4855.9677915285847</c:v>
                </c:pt>
              </c:numCache>
            </c:numRef>
          </c:yVal>
          <c:smooth val="0"/>
          <c:extLst>
            <c:ext xmlns:c16="http://schemas.microsoft.com/office/drawing/2014/chart" uri="{C3380CC4-5D6E-409C-BE32-E72D297353CC}">
              <c16:uniqueId val="{00000002-FFD1-41FF-92F5-79ABC59423A0}"/>
            </c:ext>
          </c:extLst>
        </c:ser>
        <c:ser>
          <c:idx val="0"/>
          <c:order val="3"/>
          <c:tx>
            <c:strRef>
              <c:f>Sheet1!$AD$4</c:f>
              <c:strCache>
                <c:ptCount val="1"/>
                <c:pt idx="0">
                  <c:v>Total Vehicle Resistance (N)</c:v>
                </c:pt>
              </c:strCache>
            </c:strRef>
          </c:tx>
          <c:spPr>
            <a:ln w="25400" cap="rnd">
              <a:solidFill>
                <a:srgbClr val="C00000"/>
              </a:solidFill>
              <a:round/>
            </a:ln>
            <a:effectLst/>
          </c:spPr>
          <c:marker>
            <c:symbol val="circle"/>
            <c:size val="5"/>
            <c:spPr>
              <a:solidFill>
                <a:srgbClr val="C00000"/>
              </a:solidFill>
              <a:ln w="9525">
                <a:solidFill>
                  <a:srgbClr val="C00000"/>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Sheet1!$AD$5:$AD$31</c:f>
              <c:numCache>
                <c:formatCode>General</c:formatCode>
                <c:ptCount val="27"/>
                <c:pt idx="0">
                  <c:v>451.26</c:v>
                </c:pt>
                <c:pt idx="1">
                  <c:v>4778.4620810602128</c:v>
                </c:pt>
                <c:pt idx="2">
                  <c:v>1654.3630794438363</c:v>
                </c:pt>
                <c:pt idx="3">
                  <c:v>-2960.5250377949328</c:v>
                </c:pt>
                <c:pt idx="4">
                  <c:v>-4075.0490269928764</c:v>
                </c:pt>
                <c:pt idx="5">
                  <c:v>-3208.8180271364517</c:v>
                </c:pt>
                <c:pt idx="6">
                  <c:v>-223.08710321380528</c:v>
                </c:pt>
                <c:pt idx="7">
                  <c:v>451.88688170603348</c:v>
                </c:pt>
                <c:pt idx="8">
                  <c:v>-4178.5665795100795</c:v>
                </c:pt>
                <c:pt idx="9">
                  <c:v>-1622.3873574437487</c:v>
                </c:pt>
                <c:pt idx="10">
                  <c:v>466.93204265083773</c:v>
                </c:pt>
                <c:pt idx="11">
                  <c:v>6102.2050197376129</c:v>
                </c:pt>
                <c:pt idx="12">
                  <c:v>3693.4372403833599</c:v>
                </c:pt>
                <c:pt idx="13">
                  <c:v>-1426.1422707473821</c:v>
                </c:pt>
                <c:pt idx="14">
                  <c:v>-4316.6622179348515</c:v>
                </c:pt>
                <c:pt idx="15">
                  <c:v>-4033.0519079696542</c:v>
                </c:pt>
                <c:pt idx="16">
                  <c:v>-4573.967222089741</c:v>
                </c:pt>
                <c:pt idx="17">
                  <c:v>-5120.7545690354591</c:v>
                </c:pt>
                <c:pt idx="18">
                  <c:v>-1797.5878197009579</c:v>
                </c:pt>
                <c:pt idx="19">
                  <c:v>-3099.1137285805876</c:v>
                </c:pt>
                <c:pt idx="20">
                  <c:v>-2874.1935299691672</c:v>
                </c:pt>
                <c:pt idx="21">
                  <c:v>5022.3237338780937</c:v>
                </c:pt>
                <c:pt idx="22">
                  <c:v>111.44563662817941</c:v>
                </c:pt>
                <c:pt idx="23">
                  <c:v>-1461.5878218237344</c:v>
                </c:pt>
                <c:pt idx="24">
                  <c:v>403.02976833671084</c:v>
                </c:pt>
                <c:pt idx="25">
                  <c:v>6191.5699188143262</c:v>
                </c:pt>
                <c:pt idx="26">
                  <c:v>5418.6734281567642</c:v>
                </c:pt>
              </c:numCache>
            </c:numRef>
          </c:yVal>
          <c:smooth val="0"/>
          <c:extLst>
            <c:ext xmlns:c16="http://schemas.microsoft.com/office/drawing/2014/chart" uri="{C3380CC4-5D6E-409C-BE32-E72D297353CC}">
              <c16:uniqueId val="{00000000-0108-473E-B520-31012608EF86}"/>
            </c:ext>
          </c:extLst>
        </c:ser>
        <c:dLbls>
          <c:showLegendKey val="0"/>
          <c:showVal val="0"/>
          <c:showCatName val="0"/>
          <c:showSerName val="0"/>
          <c:showPercent val="0"/>
          <c:showBubbleSize val="0"/>
        </c:dLbls>
        <c:axId val="440556056"/>
        <c:axId val="440558408"/>
      </c:scatterChart>
      <c:valAx>
        <c:axId val="440556056"/>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40558408"/>
        <c:crosses val="autoZero"/>
        <c:crossBetween val="midCat"/>
        <c:majorUnit val="5"/>
      </c:valAx>
      <c:valAx>
        <c:axId val="4405584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b="0" i="0" baseline="0">
                    <a:effectLst/>
                  </a:rPr>
                  <a:t>Total Vehicle </a:t>
                </a:r>
                <a:r>
                  <a:rPr lang="en-GB" sz="1400" b="0" i="0" baseline="0">
                    <a:effectLst/>
                  </a:rPr>
                  <a:t>resistance</a:t>
                </a:r>
                <a:r>
                  <a:rPr lang="en-GB" sz="1200" b="0" i="0" baseline="0">
                    <a:effectLst/>
                  </a:rPr>
                  <a:t> (N)</a:t>
                </a:r>
                <a:endParaRPr lang="en-GB" sz="700">
                  <a:effectLst/>
                </a:endParaRPr>
              </a:p>
            </c:rich>
          </c:tx>
          <c:layout>
            <c:manualLayout>
              <c:xMode val="edge"/>
              <c:yMode val="edge"/>
              <c:x val="1.5451744121614529E-2"/>
              <c:y val="0.27894041692944682"/>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40556056"/>
        <c:crosses val="autoZero"/>
        <c:crossBetween val="midCat"/>
      </c:valAx>
      <c:spPr>
        <a:noFill/>
        <a:ln>
          <a:noFill/>
        </a:ln>
        <a:effectLst/>
      </c:spPr>
    </c:plotArea>
    <c:legend>
      <c:legendPos val="r"/>
      <c:layout>
        <c:manualLayout>
          <c:xMode val="edge"/>
          <c:yMode val="edge"/>
          <c:x val="0.85175380029693848"/>
          <c:y val="0.60274784390401581"/>
          <c:w val="0.12934406815133184"/>
          <c:h val="0.26096191232874394"/>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GB" sz="1600" b="0" i="0" u="sng" baseline="0">
                <a:effectLst/>
              </a:rPr>
              <a:t>Acceleration Time Graph </a:t>
            </a:r>
            <a:endParaRPr lang="en-GB" sz="1600" u="sng">
              <a:effectLst/>
            </a:endParaRPr>
          </a:p>
        </c:rich>
      </c:tx>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1722389649695999E-2"/>
          <c:y val="0.15375476731411478"/>
          <c:w val="0.9373621033509395"/>
          <c:h val="0.64780815315628426"/>
        </c:manualLayout>
      </c:layout>
      <c:scatterChart>
        <c:scatterStyle val="lineMarker"/>
        <c:varyColors val="0"/>
        <c:ser>
          <c:idx val="0"/>
          <c:order val="0"/>
          <c:tx>
            <c:strRef>
              <c:f>Sheet1!$X$4</c:f>
              <c:strCache>
                <c:ptCount val="1"/>
                <c:pt idx="0">
                  <c:v>Acceleration m/s²</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Sheet1!$X$5:$X$31</c:f>
              <c:numCache>
                <c:formatCode>General</c:formatCode>
                <c:ptCount val="27"/>
                <c:pt idx="0">
                  <c:v>0</c:v>
                </c:pt>
                <c:pt idx="1">
                  <c:v>5.9209890052933121</c:v>
                </c:pt>
                <c:pt idx="2">
                  <c:v>-0.52986123200778212</c:v>
                </c:pt>
                <c:pt idx="3">
                  <c:v>-1.4273812780617807</c:v>
                </c:pt>
                <c:pt idx="4">
                  <c:v>-1.4273812780617805</c:v>
                </c:pt>
                <c:pt idx="5">
                  <c:v>-0.99916689464324637</c:v>
                </c:pt>
                <c:pt idx="6">
                  <c:v>-0.19983337892864925</c:v>
                </c:pt>
                <c:pt idx="7">
                  <c:v>9.9916689464324623E-2</c:v>
                </c:pt>
                <c:pt idx="8">
                  <c:v>2.3458701004667528</c:v>
                </c:pt>
                <c:pt idx="9">
                  <c:v>-1.5986670314291944</c:v>
                </c:pt>
                <c:pt idx="10">
                  <c:v>-0.74937517098243467</c:v>
                </c:pt>
                <c:pt idx="11">
                  <c:v>3.7704411118613068</c:v>
                </c:pt>
                <c:pt idx="12">
                  <c:v>-2.9142367760428014</c:v>
                </c:pt>
                <c:pt idx="13">
                  <c:v>0</c:v>
                </c:pt>
                <c:pt idx="14">
                  <c:v>0</c:v>
                </c:pt>
                <c:pt idx="15">
                  <c:v>0.79933351571459699</c:v>
                </c:pt>
                <c:pt idx="16">
                  <c:v>-1.7376815559012981</c:v>
                </c:pt>
                <c:pt idx="17">
                  <c:v>0.99916689464324615</c:v>
                </c:pt>
                <c:pt idx="18">
                  <c:v>1.7485420656256816</c:v>
                </c:pt>
                <c:pt idx="19">
                  <c:v>3.9966675785729846</c:v>
                </c:pt>
                <c:pt idx="20">
                  <c:v>0</c:v>
                </c:pt>
                <c:pt idx="21">
                  <c:v>0</c:v>
                </c:pt>
                <c:pt idx="22">
                  <c:v>0</c:v>
                </c:pt>
                <c:pt idx="23">
                  <c:v>-2.8822121960862876</c:v>
                </c:pt>
                <c:pt idx="24">
                  <c:v>1.0705359585463361</c:v>
                </c:pt>
                <c:pt idx="25">
                  <c:v>0.88814835079399657</c:v>
                </c:pt>
                <c:pt idx="26">
                  <c:v>0</c:v>
                </c:pt>
              </c:numCache>
            </c:numRef>
          </c:yVal>
          <c:smooth val="0"/>
          <c:extLst>
            <c:ext xmlns:c16="http://schemas.microsoft.com/office/drawing/2014/chart" uri="{C3380CC4-5D6E-409C-BE32-E72D297353CC}">
              <c16:uniqueId val="{00000000-95ED-4C8B-A05D-6B31AC9CF203}"/>
            </c:ext>
          </c:extLst>
        </c:ser>
        <c:ser>
          <c:idx val="1"/>
          <c:order val="1"/>
          <c:tx>
            <c:strRef>
              <c:f>Sheet1!$E$25</c:f>
              <c:strCache>
                <c:ptCount val="1"/>
                <c:pt idx="0">
                  <c:v>Max Acceleration m/s²</c:v>
                </c:pt>
              </c:strCache>
            </c:strRef>
          </c:tx>
          <c:spPr>
            <a:ln w="28575" cap="rnd">
              <a:solidFill>
                <a:srgbClr val="0070C0"/>
              </a:solidFill>
              <a:round/>
            </a:ln>
            <a:effectLst/>
          </c:spPr>
          <c:marker>
            <c:symbol val="none"/>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Sheet1!$Y$5:$Y$31</c:f>
              <c:numCache>
                <c:formatCode>General</c:formatCode>
                <c:ptCount val="27"/>
                <c:pt idx="0">
                  <c:v>7.6639999999999997</c:v>
                </c:pt>
                <c:pt idx="1">
                  <c:v>7.6639999999999997</c:v>
                </c:pt>
                <c:pt idx="2">
                  <c:v>7.6639999999999997</c:v>
                </c:pt>
                <c:pt idx="3">
                  <c:v>7.6639999999999997</c:v>
                </c:pt>
                <c:pt idx="4">
                  <c:v>7.6639999999999997</c:v>
                </c:pt>
                <c:pt idx="5">
                  <c:v>7.6639999999999997</c:v>
                </c:pt>
                <c:pt idx="6">
                  <c:v>7.6639999999999997</c:v>
                </c:pt>
                <c:pt idx="7">
                  <c:v>7.6639999999999997</c:v>
                </c:pt>
                <c:pt idx="8">
                  <c:v>7.6639999999999997</c:v>
                </c:pt>
                <c:pt idx="9">
                  <c:v>7.6639999999999997</c:v>
                </c:pt>
                <c:pt idx="10">
                  <c:v>7.6639999999999997</c:v>
                </c:pt>
                <c:pt idx="11">
                  <c:v>7.6639999999999997</c:v>
                </c:pt>
                <c:pt idx="12">
                  <c:v>7.6639999999999997</c:v>
                </c:pt>
                <c:pt idx="13">
                  <c:v>7.6639999999999997</c:v>
                </c:pt>
                <c:pt idx="14">
                  <c:v>7.6639999999999997</c:v>
                </c:pt>
                <c:pt idx="15">
                  <c:v>7.6639999999999997</c:v>
                </c:pt>
                <c:pt idx="16">
                  <c:v>7.6639999999999997</c:v>
                </c:pt>
                <c:pt idx="17">
                  <c:v>7.6639999999999997</c:v>
                </c:pt>
                <c:pt idx="18">
                  <c:v>7.6639999999999997</c:v>
                </c:pt>
                <c:pt idx="19">
                  <c:v>7.6639999999999997</c:v>
                </c:pt>
                <c:pt idx="20">
                  <c:v>7.6639999999999997</c:v>
                </c:pt>
                <c:pt idx="21">
                  <c:v>7.6639999999999997</c:v>
                </c:pt>
                <c:pt idx="22">
                  <c:v>7.6639999999999997</c:v>
                </c:pt>
                <c:pt idx="23">
                  <c:v>7.6639999999999997</c:v>
                </c:pt>
                <c:pt idx="24">
                  <c:v>7.6639999999999997</c:v>
                </c:pt>
                <c:pt idx="25">
                  <c:v>7.6639999999999997</c:v>
                </c:pt>
                <c:pt idx="26">
                  <c:v>7.6639999999999997</c:v>
                </c:pt>
              </c:numCache>
            </c:numRef>
          </c:yVal>
          <c:smooth val="0"/>
          <c:extLst>
            <c:ext xmlns:c16="http://schemas.microsoft.com/office/drawing/2014/chart" uri="{C3380CC4-5D6E-409C-BE32-E72D297353CC}">
              <c16:uniqueId val="{00000002-95ED-4C8B-A05D-6B31AC9CF203}"/>
            </c:ext>
          </c:extLst>
        </c:ser>
        <c:dLbls>
          <c:showLegendKey val="0"/>
          <c:showVal val="0"/>
          <c:showCatName val="0"/>
          <c:showSerName val="0"/>
          <c:showPercent val="0"/>
          <c:showBubbleSize val="0"/>
        </c:dLbls>
        <c:axId val="440570168"/>
        <c:axId val="440568600"/>
      </c:scatterChart>
      <c:valAx>
        <c:axId val="440570168"/>
        <c:scaling>
          <c:orientation val="minMax"/>
          <c:max val="68"/>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0" i="0" baseline="0">
                    <a:effectLst/>
                  </a:rPr>
                  <a:t>Time (s)</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40568600"/>
        <c:crosses val="autoZero"/>
        <c:crossBetween val="midCat"/>
        <c:majorUnit val="2"/>
      </c:valAx>
      <c:valAx>
        <c:axId val="440568600"/>
        <c:scaling>
          <c:orientation val="minMax"/>
          <c:max val="9"/>
          <c:min val="-4"/>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b="0" i="0" baseline="0">
                    <a:effectLst/>
                  </a:rPr>
                  <a:t>Acceleration (m/s</a:t>
                </a:r>
                <a:r>
                  <a:rPr lang="en-GB" sz="1400" b="0" i="0" baseline="0">
                    <a:effectLst/>
                    <a:latin typeface="Times New Roman" panose="02020603050405020304" pitchFamily="18" charset="0"/>
                    <a:cs typeface="Times New Roman" panose="02020603050405020304" pitchFamily="18" charset="0"/>
                  </a:rPr>
                  <a:t>²</a:t>
                </a:r>
                <a:r>
                  <a:rPr lang="en-GB" sz="1400" b="0" i="0" baseline="0">
                    <a:effectLst/>
                  </a:rPr>
                  <a:t>)</a:t>
                </a:r>
                <a:endParaRPr lang="en-GB" sz="1400">
                  <a:effectLst/>
                </a:endParaRPr>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40570168"/>
        <c:crosses val="autoZero"/>
        <c:crossBetween val="midCat"/>
      </c:valAx>
      <c:spPr>
        <a:noFill/>
        <a:ln>
          <a:noFill/>
        </a:ln>
        <a:effectLst/>
      </c:spPr>
    </c:plotArea>
    <c:legend>
      <c:legendPos val="r"/>
      <c:layout>
        <c:manualLayout>
          <c:xMode val="edge"/>
          <c:yMode val="edge"/>
          <c:x val="0.87005860612217745"/>
          <c:y val="0.3154299891638514"/>
          <c:w val="0.10577475411449831"/>
          <c:h val="0.12362727456008613"/>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u="sng"/>
              <a:t>Grading Resistance Time</a:t>
            </a:r>
            <a:r>
              <a:rPr lang="en-US" sz="1600" u="sng" baseline="0"/>
              <a:t> Graph</a:t>
            </a:r>
          </a:p>
        </c:rich>
      </c:tx>
      <c:layout>
        <c:manualLayout>
          <c:xMode val="edge"/>
          <c:yMode val="edge"/>
          <c:x val="0.37713105774673833"/>
          <c:y val="1.1891700318852068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Sheet1!$AC$4</c:f>
              <c:strCache>
                <c:ptCount val="1"/>
                <c:pt idx="0">
                  <c:v>Grading Resistance (N)</c:v>
                </c:pt>
              </c:strCache>
            </c:strRef>
          </c:tx>
          <c:spPr>
            <a:ln w="25400"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Sheet1!$AC$5:$AC$31</c:f>
              <c:numCache>
                <c:formatCode>General</c:formatCode>
                <c:ptCount val="27"/>
                <c:pt idx="0">
                  <c:v>0</c:v>
                </c:pt>
                <c:pt idx="1">
                  <c:v>4215.7564444320333</c:v>
                </c:pt>
                <c:pt idx="2">
                  <c:v>1117.7775139003866</c:v>
                </c:pt>
                <c:pt idx="3">
                  <c:v>-3439.6464469519779</c:v>
                </c:pt>
                <c:pt idx="4">
                  <c:v>-4533.2743792821375</c:v>
                </c:pt>
                <c:pt idx="5">
                  <c:v>-3661.8193652087671</c:v>
                </c:pt>
                <c:pt idx="6">
                  <c:v>-674.6257173053757</c:v>
                </c:pt>
                <c:pt idx="7">
                  <c:v>0</c:v>
                </c:pt>
                <c:pt idx="8">
                  <c:v>-4692.5147501134306</c:v>
                </c:pt>
                <c:pt idx="9">
                  <c:v>-2101.5087666007935</c:v>
                </c:pt>
                <c:pt idx="10">
                  <c:v>0</c:v>
                </c:pt>
                <c:pt idx="11">
                  <c:v>5539.4993831094334</c:v>
                </c:pt>
                <c:pt idx="12">
                  <c:v>3156.8516748399102</c:v>
                </c:pt>
                <c:pt idx="13">
                  <c:v>-1511.4678362908319</c:v>
                </c:pt>
                <c:pt idx="14">
                  <c:v>-4401.987783478301</c:v>
                </c:pt>
                <c:pt idx="15">
                  <c:v>-4595.7575445978337</c:v>
                </c:pt>
                <c:pt idx="16">
                  <c:v>-5053.0886312467856</c:v>
                </c:pt>
                <c:pt idx="17">
                  <c:v>-5615.5480208433419</c:v>
                </c:pt>
                <c:pt idx="18">
                  <c:v>-2334.1733852444077</c:v>
                </c:pt>
                <c:pt idx="19">
                  <c:v>-3661.8193652087671</c:v>
                </c:pt>
                <c:pt idx="20">
                  <c:v>-2985.6391665973465</c:v>
                </c:pt>
                <c:pt idx="21">
                  <c:v>4910.8780972499144</c:v>
                </c:pt>
                <c:pt idx="22">
                  <c:v>0</c:v>
                </c:pt>
                <c:pt idx="23">
                  <c:v>-1956.381273631617</c:v>
                </c:pt>
                <c:pt idx="24">
                  <c:v>-110.91840226664013</c:v>
                </c:pt>
                <c:pt idx="25">
                  <c:v>5628.8642821861467</c:v>
                </c:pt>
                <c:pt idx="26">
                  <c:v>4855.9677915285847</c:v>
                </c:pt>
              </c:numCache>
            </c:numRef>
          </c:yVal>
          <c:smooth val="0"/>
          <c:extLst>
            <c:ext xmlns:c16="http://schemas.microsoft.com/office/drawing/2014/chart" uri="{C3380CC4-5D6E-409C-BE32-E72D297353CC}">
              <c16:uniqueId val="{00000000-1109-4706-8AC5-1EF9CD84F824}"/>
            </c:ext>
          </c:extLst>
        </c:ser>
        <c:dLbls>
          <c:showLegendKey val="0"/>
          <c:showVal val="0"/>
          <c:showCatName val="0"/>
          <c:showSerName val="0"/>
          <c:showPercent val="0"/>
          <c:showBubbleSize val="0"/>
        </c:dLbls>
        <c:axId val="395339104"/>
        <c:axId val="395340280"/>
      </c:scatterChart>
      <c:valAx>
        <c:axId val="395339104"/>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GB" sz="1400"/>
                  <a:t>Time</a:t>
                </a:r>
                <a:r>
                  <a:rPr lang="en-GB" sz="1400" baseline="0"/>
                  <a:t> (s)</a:t>
                </a:r>
                <a:endParaRPr lang="en-GB" sz="1400"/>
              </a:p>
            </c:rich>
          </c:tx>
          <c:layout>
            <c:manualLayout>
              <c:xMode val="edge"/>
              <c:yMode val="edge"/>
              <c:x val="0.50221108846265494"/>
              <c:y val="0.90904324014188576"/>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5340280"/>
        <c:crosses val="autoZero"/>
        <c:crossBetween val="midCat"/>
        <c:majorUnit val="5"/>
      </c:valAx>
      <c:valAx>
        <c:axId val="3953402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r>
                  <a:rPr lang="en-US" sz="1400" b="0" i="0" baseline="0">
                    <a:effectLst/>
                  </a:rPr>
                  <a:t>Grading Resistance (N)</a:t>
                </a:r>
                <a:endParaRPr lang="en-GB" sz="1400">
                  <a:effectLst/>
                </a:endParaRPr>
              </a:p>
            </c:rich>
          </c:tx>
          <c:layout/>
          <c:overlay val="0"/>
          <c:spPr>
            <a:noFill/>
            <a:ln>
              <a:noFill/>
            </a:ln>
            <a:effectLst/>
          </c:spPr>
          <c:txPr>
            <a:bodyPr rot="-54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95339104"/>
        <c:crosses val="autoZero"/>
        <c:crossBetween val="midCat"/>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2000" u="sng"/>
              <a:t>Height</a:t>
            </a:r>
            <a:r>
              <a:rPr lang="en-GB" sz="2000" u="sng" baseline="0"/>
              <a:t> up the hill in relation to distance along track</a:t>
            </a:r>
            <a:endParaRPr lang="en-GB" sz="2000" u="sng"/>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4838348533988232E-2"/>
          <c:y val="7.548479473138868E-2"/>
          <c:w val="0.87180672007986204"/>
          <c:h val="0.77591034888230903"/>
        </c:manualLayout>
      </c:layout>
      <c:lineChart>
        <c:grouping val="standard"/>
        <c:varyColors val="0"/>
        <c:ser>
          <c:idx val="0"/>
          <c:order val="0"/>
          <c:spPr>
            <a:ln w="28575" cap="rnd">
              <a:solidFill>
                <a:schemeClr val="bg2">
                  <a:lumMod val="50000"/>
                </a:schemeClr>
              </a:solidFill>
              <a:round/>
            </a:ln>
            <a:effectLst/>
          </c:spPr>
          <c:marker>
            <c:symbol val="circle"/>
            <c:size val="5"/>
            <c:spPr>
              <a:solidFill>
                <a:schemeClr val="bg2">
                  <a:lumMod val="50000"/>
                </a:schemeClr>
              </a:solidFill>
              <a:ln w="9525">
                <a:solidFill>
                  <a:schemeClr val="bg2">
                    <a:lumMod val="50000"/>
                  </a:schemeClr>
                </a:solidFill>
              </a:ln>
              <a:effectLst/>
              <a:scene3d>
                <a:camera prst="orthographicFront"/>
                <a:lightRig rig="threePt" dir="t"/>
              </a:scene3d>
              <a:sp3d prstMaterial="dkEdge"/>
            </c:spPr>
          </c:marker>
          <c:dPt>
            <c:idx val="5"/>
            <c:marker>
              <c:symbol val="circle"/>
              <c:size val="5"/>
              <c:spPr>
                <a:solidFill>
                  <a:schemeClr val="bg2">
                    <a:lumMod val="50000"/>
                  </a:schemeClr>
                </a:solidFill>
                <a:ln w="9525">
                  <a:solidFill>
                    <a:schemeClr val="accent2">
                      <a:lumMod val="60000"/>
                      <a:lumOff val="40000"/>
                    </a:schemeClr>
                  </a:solidFill>
                </a:ln>
                <a:effectLst/>
                <a:scene3d>
                  <a:camera prst="orthographicFront"/>
                  <a:lightRig rig="threePt" dir="t"/>
                </a:scene3d>
                <a:sp3d prstMaterial="dkEdge"/>
              </c:spPr>
            </c:marker>
            <c:bubble3D val="0"/>
            <c:spPr>
              <a:ln w="28575" cap="rnd">
                <a:solidFill>
                  <a:schemeClr val="bg2">
                    <a:lumMod val="50000"/>
                  </a:schemeClr>
                </a:solidFill>
                <a:round/>
              </a:ln>
              <a:effectLst/>
            </c:spPr>
            <c:extLst>
              <c:ext xmlns:c16="http://schemas.microsoft.com/office/drawing/2014/chart" uri="{C3380CC4-5D6E-409C-BE32-E72D297353CC}">
                <c16:uniqueId val="{00000002-B01A-4BE8-B2FF-7DE66E4B5DC3}"/>
              </c:ext>
            </c:extLst>
          </c:dPt>
          <c:dPt>
            <c:idx val="6"/>
            <c:marker>
              <c:symbol val="circle"/>
              <c:size val="5"/>
              <c:spPr>
                <a:solidFill>
                  <a:schemeClr val="accent2">
                    <a:lumMod val="60000"/>
                    <a:lumOff val="40000"/>
                  </a:schemeClr>
                </a:solidFill>
                <a:ln w="9525">
                  <a:solidFill>
                    <a:schemeClr val="accent2">
                      <a:lumMod val="75000"/>
                    </a:schemeClr>
                  </a:solidFill>
                </a:ln>
                <a:effectLst/>
                <a:scene3d>
                  <a:camera prst="orthographicFront"/>
                  <a:lightRig rig="threePt" dir="t"/>
                </a:scene3d>
                <a:sp3d prstMaterial="dkEdge"/>
              </c:spPr>
            </c:marker>
            <c:bubble3D val="0"/>
            <c:spPr>
              <a:ln w="34925" cap="rnd">
                <a:solidFill>
                  <a:schemeClr val="accent2">
                    <a:lumMod val="60000"/>
                    <a:lumOff val="40000"/>
                  </a:schemeClr>
                </a:solidFill>
                <a:round/>
              </a:ln>
              <a:effectLst/>
            </c:spPr>
            <c:extLst>
              <c:ext xmlns:c16="http://schemas.microsoft.com/office/drawing/2014/chart" uri="{C3380CC4-5D6E-409C-BE32-E72D297353CC}">
                <c16:uniqueId val="{00000001-B01A-4BE8-B2FF-7DE66E4B5DC3}"/>
              </c:ext>
            </c:extLst>
          </c:dPt>
          <c:dPt>
            <c:idx val="7"/>
            <c:marker>
              <c:symbol val="circle"/>
              <c:size val="5"/>
              <c:spPr>
                <a:solidFill>
                  <a:schemeClr val="bg2">
                    <a:lumMod val="50000"/>
                  </a:schemeClr>
                </a:solidFill>
                <a:ln w="9525">
                  <a:solidFill>
                    <a:schemeClr val="accent2">
                      <a:lumMod val="60000"/>
                      <a:lumOff val="40000"/>
                    </a:schemeClr>
                  </a:solidFill>
                </a:ln>
                <a:effectLst/>
                <a:scene3d>
                  <a:camera prst="orthographicFront"/>
                  <a:lightRig rig="threePt" dir="t"/>
                </a:scene3d>
                <a:sp3d prstMaterial="dkEdge"/>
              </c:spPr>
            </c:marker>
            <c:bubble3D val="0"/>
            <c:spPr>
              <a:ln w="34925" cap="rnd">
                <a:solidFill>
                  <a:schemeClr val="accent2">
                    <a:lumMod val="60000"/>
                    <a:lumOff val="40000"/>
                  </a:schemeClr>
                </a:solidFill>
                <a:round/>
              </a:ln>
              <a:effectLst/>
            </c:spPr>
            <c:extLst>
              <c:ext xmlns:c16="http://schemas.microsoft.com/office/drawing/2014/chart" uri="{C3380CC4-5D6E-409C-BE32-E72D297353CC}">
                <c16:uniqueId val="{00000008-B01A-4BE8-B2FF-7DE66E4B5DC3}"/>
              </c:ext>
            </c:extLst>
          </c:dPt>
          <c:dPt>
            <c:idx val="12"/>
            <c:marker>
              <c:symbol val="circle"/>
              <c:size val="5"/>
              <c:spPr>
                <a:solidFill>
                  <a:schemeClr val="bg2">
                    <a:lumMod val="50000"/>
                  </a:schemeClr>
                </a:solidFill>
                <a:ln w="9525">
                  <a:solidFill>
                    <a:schemeClr val="accent1">
                      <a:lumMod val="60000"/>
                      <a:lumOff val="40000"/>
                    </a:schemeClr>
                  </a:solidFill>
                </a:ln>
                <a:effectLst/>
                <a:scene3d>
                  <a:camera prst="orthographicFront"/>
                  <a:lightRig rig="threePt" dir="t"/>
                </a:scene3d>
                <a:sp3d prstMaterial="dkEdge"/>
              </c:spPr>
            </c:marker>
            <c:bubble3D val="0"/>
            <c:spPr>
              <a:ln w="28575" cap="rnd">
                <a:solidFill>
                  <a:schemeClr val="bg2">
                    <a:lumMod val="50000"/>
                  </a:schemeClr>
                </a:solidFill>
                <a:round/>
              </a:ln>
              <a:effectLst/>
            </c:spPr>
            <c:extLst>
              <c:ext xmlns:c16="http://schemas.microsoft.com/office/drawing/2014/chart" uri="{C3380CC4-5D6E-409C-BE32-E72D297353CC}">
                <c16:uniqueId val="{00000003-B01A-4BE8-B2FF-7DE66E4B5DC3}"/>
              </c:ext>
            </c:extLst>
          </c:dPt>
          <c:dPt>
            <c:idx val="13"/>
            <c:marker>
              <c:symbol val="circle"/>
              <c:size val="5"/>
              <c:spPr>
                <a:solidFill>
                  <a:srgbClr val="FFB15B"/>
                </a:solidFill>
                <a:ln w="9525">
                  <a:solidFill>
                    <a:srgbClr val="D06D00"/>
                  </a:solidFill>
                </a:ln>
                <a:effectLst/>
                <a:scene3d>
                  <a:camera prst="orthographicFront"/>
                  <a:lightRig rig="threePt" dir="t"/>
                </a:scene3d>
                <a:sp3d prstMaterial="dkEdge"/>
              </c:spPr>
            </c:marker>
            <c:bubble3D val="0"/>
            <c:spPr>
              <a:ln w="34925" cap="rnd">
                <a:solidFill>
                  <a:srgbClr val="FFB15B"/>
                </a:solidFill>
                <a:round/>
              </a:ln>
              <a:effectLst/>
            </c:spPr>
            <c:extLst>
              <c:ext xmlns:c16="http://schemas.microsoft.com/office/drawing/2014/chart" uri="{C3380CC4-5D6E-409C-BE32-E72D297353CC}">
                <c16:uniqueId val="{00000004-B01A-4BE8-B2FF-7DE66E4B5DC3}"/>
              </c:ext>
            </c:extLst>
          </c:dPt>
          <c:dPt>
            <c:idx val="14"/>
            <c:marker>
              <c:symbol val="circle"/>
              <c:size val="5"/>
              <c:spPr>
                <a:solidFill>
                  <a:schemeClr val="bg2">
                    <a:lumMod val="50000"/>
                  </a:schemeClr>
                </a:solidFill>
                <a:ln w="9525">
                  <a:solidFill>
                    <a:schemeClr val="accent1">
                      <a:lumMod val="60000"/>
                      <a:lumOff val="40000"/>
                    </a:schemeClr>
                  </a:solidFill>
                </a:ln>
                <a:effectLst/>
                <a:scene3d>
                  <a:camera prst="orthographicFront"/>
                  <a:lightRig rig="threePt" dir="t"/>
                </a:scene3d>
                <a:sp3d prstMaterial="dkEdge"/>
              </c:spPr>
            </c:marker>
            <c:bubble3D val="0"/>
            <c:spPr>
              <a:ln w="34925" cap="rnd">
                <a:solidFill>
                  <a:srgbClr val="FFB15B"/>
                </a:solidFill>
                <a:round/>
              </a:ln>
              <a:effectLst/>
            </c:spPr>
            <c:extLst>
              <c:ext xmlns:c16="http://schemas.microsoft.com/office/drawing/2014/chart" uri="{C3380CC4-5D6E-409C-BE32-E72D297353CC}">
                <c16:uniqueId val="{00000009-B01A-4BE8-B2FF-7DE66E4B5DC3}"/>
              </c:ext>
            </c:extLst>
          </c:dPt>
          <c:dPt>
            <c:idx val="19"/>
            <c:marker>
              <c:symbol val="circle"/>
              <c:size val="5"/>
              <c:spPr>
                <a:solidFill>
                  <a:schemeClr val="bg2">
                    <a:lumMod val="50000"/>
                  </a:schemeClr>
                </a:solidFill>
                <a:ln w="9525">
                  <a:solidFill>
                    <a:schemeClr val="accent3">
                      <a:lumMod val="60000"/>
                      <a:lumOff val="40000"/>
                    </a:schemeClr>
                  </a:solidFill>
                </a:ln>
                <a:effectLst/>
                <a:scene3d>
                  <a:camera prst="orthographicFront"/>
                  <a:lightRig rig="threePt" dir="t"/>
                </a:scene3d>
                <a:sp3d prstMaterial="dkEdge"/>
              </c:spPr>
            </c:marker>
            <c:bubble3D val="0"/>
            <c:spPr>
              <a:ln w="28575" cap="rnd">
                <a:solidFill>
                  <a:schemeClr val="bg2">
                    <a:lumMod val="50000"/>
                  </a:schemeClr>
                </a:solidFill>
                <a:round/>
              </a:ln>
              <a:effectLst/>
            </c:spPr>
            <c:extLst>
              <c:ext xmlns:c16="http://schemas.microsoft.com/office/drawing/2014/chart" uri="{C3380CC4-5D6E-409C-BE32-E72D297353CC}">
                <c16:uniqueId val="{00000005-B01A-4BE8-B2FF-7DE66E4B5DC3}"/>
              </c:ext>
            </c:extLst>
          </c:dPt>
          <c:dPt>
            <c:idx val="20"/>
            <c:marker>
              <c:symbol val="circle"/>
              <c:size val="5"/>
              <c:spPr>
                <a:solidFill>
                  <a:schemeClr val="accent3">
                    <a:lumMod val="60000"/>
                    <a:lumOff val="40000"/>
                  </a:schemeClr>
                </a:solidFill>
                <a:ln w="9525">
                  <a:solidFill>
                    <a:schemeClr val="accent3">
                      <a:lumMod val="75000"/>
                    </a:schemeClr>
                  </a:solidFill>
                </a:ln>
                <a:effectLst/>
                <a:scene3d>
                  <a:camera prst="orthographicFront"/>
                  <a:lightRig rig="threePt" dir="t"/>
                </a:scene3d>
                <a:sp3d prstMaterial="dkEdge"/>
              </c:spPr>
            </c:marker>
            <c:bubble3D val="0"/>
            <c:spPr>
              <a:ln w="34925" cap="rnd">
                <a:solidFill>
                  <a:schemeClr val="accent3">
                    <a:lumMod val="60000"/>
                    <a:lumOff val="40000"/>
                  </a:schemeClr>
                </a:solidFill>
                <a:round/>
              </a:ln>
              <a:effectLst/>
            </c:spPr>
            <c:extLst>
              <c:ext xmlns:c16="http://schemas.microsoft.com/office/drawing/2014/chart" uri="{C3380CC4-5D6E-409C-BE32-E72D297353CC}">
                <c16:uniqueId val="{00000006-B01A-4BE8-B2FF-7DE66E4B5DC3}"/>
              </c:ext>
            </c:extLst>
          </c:dPt>
          <c:dPt>
            <c:idx val="21"/>
            <c:marker>
              <c:symbol val="circle"/>
              <c:size val="5"/>
              <c:spPr>
                <a:solidFill>
                  <a:schemeClr val="bg2">
                    <a:lumMod val="50000"/>
                  </a:schemeClr>
                </a:solidFill>
                <a:ln w="9525">
                  <a:solidFill>
                    <a:schemeClr val="accent3">
                      <a:lumMod val="60000"/>
                      <a:lumOff val="40000"/>
                    </a:schemeClr>
                  </a:solidFill>
                </a:ln>
                <a:effectLst/>
                <a:scene3d>
                  <a:camera prst="orthographicFront"/>
                  <a:lightRig rig="threePt" dir="t"/>
                </a:scene3d>
                <a:sp3d prstMaterial="dkEdge"/>
              </c:spPr>
            </c:marker>
            <c:bubble3D val="0"/>
            <c:spPr>
              <a:ln w="34925" cap="rnd">
                <a:solidFill>
                  <a:schemeClr val="accent3">
                    <a:lumMod val="60000"/>
                    <a:lumOff val="40000"/>
                  </a:schemeClr>
                </a:solidFill>
                <a:round/>
              </a:ln>
              <a:effectLst/>
            </c:spPr>
            <c:extLst>
              <c:ext xmlns:c16="http://schemas.microsoft.com/office/drawing/2014/chart" uri="{C3380CC4-5D6E-409C-BE32-E72D297353CC}">
                <c16:uniqueId val="{00000007-B01A-4BE8-B2FF-7DE66E4B5DC3}"/>
              </c:ext>
            </c:extLst>
          </c:dPt>
          <c:cat>
            <c:numRef>
              <c:f>'HERO SHEET'!$L$2:$L$28</c:f>
              <c:numCache>
                <c:formatCode>0.00</c:formatCode>
                <c:ptCount val="27"/>
                <c:pt idx="0">
                  <c:v>0</c:v>
                </c:pt>
                <c:pt idx="1">
                  <c:v>54</c:v>
                </c:pt>
                <c:pt idx="2">
                  <c:v>120</c:v>
                </c:pt>
                <c:pt idx="3">
                  <c:v>162</c:v>
                </c:pt>
                <c:pt idx="4">
                  <c:v>176</c:v>
                </c:pt>
                <c:pt idx="5">
                  <c:v>181</c:v>
                </c:pt>
                <c:pt idx="6">
                  <c:v>187</c:v>
                </c:pt>
                <c:pt idx="7">
                  <c:v>193</c:v>
                </c:pt>
                <c:pt idx="8">
                  <c:v>262</c:v>
                </c:pt>
                <c:pt idx="9">
                  <c:v>287</c:v>
                </c:pt>
                <c:pt idx="10">
                  <c:v>307</c:v>
                </c:pt>
                <c:pt idx="11">
                  <c:v>360</c:v>
                </c:pt>
                <c:pt idx="12">
                  <c:v>372</c:v>
                </c:pt>
                <c:pt idx="13">
                  <c:v>377</c:v>
                </c:pt>
                <c:pt idx="14">
                  <c:v>383</c:v>
                </c:pt>
                <c:pt idx="15">
                  <c:v>433</c:v>
                </c:pt>
                <c:pt idx="16">
                  <c:v>479</c:v>
                </c:pt>
                <c:pt idx="17">
                  <c:v>504</c:v>
                </c:pt>
                <c:pt idx="18">
                  <c:v>544</c:v>
                </c:pt>
                <c:pt idx="19">
                  <c:v>554</c:v>
                </c:pt>
                <c:pt idx="20">
                  <c:v>564</c:v>
                </c:pt>
                <c:pt idx="21">
                  <c:v>574</c:v>
                </c:pt>
                <c:pt idx="22">
                  <c:v>574</c:v>
                </c:pt>
                <c:pt idx="23">
                  <c:v>600</c:v>
                </c:pt>
                <c:pt idx="24">
                  <c:v>628</c:v>
                </c:pt>
                <c:pt idx="25">
                  <c:v>718</c:v>
                </c:pt>
                <c:pt idx="26">
                  <c:v>719</c:v>
                </c:pt>
              </c:numCache>
            </c:numRef>
          </c:cat>
          <c:val>
            <c:numRef>
              <c:f>'HERO SHEET'!$O$2:$O$28</c:f>
              <c:numCache>
                <c:formatCode>0.00</c:formatCode>
                <c:ptCount val="27"/>
                <c:pt idx="0">
                  <c:v>8</c:v>
                </c:pt>
                <c:pt idx="1">
                  <c:v>14.7</c:v>
                </c:pt>
                <c:pt idx="2">
                  <c:v>19.5</c:v>
                </c:pt>
                <c:pt idx="3">
                  <c:v>16.600000000000001</c:v>
                </c:pt>
                <c:pt idx="4">
                  <c:v>15.600000000000001</c:v>
                </c:pt>
                <c:pt idx="5">
                  <c:v>14.900000000000002</c:v>
                </c:pt>
                <c:pt idx="6">
                  <c:v>13.400000000000002</c:v>
                </c:pt>
                <c:pt idx="7">
                  <c:v>13.400000000000002</c:v>
                </c:pt>
                <c:pt idx="8">
                  <c:v>4.4000000000000021</c:v>
                </c:pt>
                <c:pt idx="9">
                  <c:v>1.200000000000002</c:v>
                </c:pt>
                <c:pt idx="10">
                  <c:v>1.200000000000002</c:v>
                </c:pt>
                <c:pt idx="11">
                  <c:v>8.0000000000000018</c:v>
                </c:pt>
                <c:pt idx="12">
                  <c:v>9.4000000000000021</c:v>
                </c:pt>
                <c:pt idx="13">
                  <c:v>10.200000000000003</c:v>
                </c:pt>
                <c:pt idx="14">
                  <c:v>10.600000000000003</c:v>
                </c:pt>
                <c:pt idx="15">
                  <c:v>16.600000000000001</c:v>
                </c:pt>
                <c:pt idx="16">
                  <c:v>15.000000000000002</c:v>
                </c:pt>
                <c:pt idx="17">
                  <c:v>12.600000000000001</c:v>
                </c:pt>
                <c:pt idx="18">
                  <c:v>7.3000000000000016</c:v>
                </c:pt>
                <c:pt idx="19">
                  <c:v>5.9000000000000021</c:v>
                </c:pt>
                <c:pt idx="20">
                  <c:v>7.1000000000000023</c:v>
                </c:pt>
                <c:pt idx="21">
                  <c:v>5.6000000000000023</c:v>
                </c:pt>
                <c:pt idx="22">
                  <c:v>5.6000000000000023</c:v>
                </c:pt>
                <c:pt idx="23">
                  <c:v>2.4000000000000021</c:v>
                </c:pt>
                <c:pt idx="24">
                  <c:v>0.90000000000000213</c:v>
                </c:pt>
                <c:pt idx="25">
                  <c:v>8.0000000000000018</c:v>
                </c:pt>
                <c:pt idx="26">
                  <c:v>8.1000000000000014</c:v>
                </c:pt>
              </c:numCache>
            </c:numRef>
          </c:val>
          <c:smooth val="0"/>
          <c:extLst>
            <c:ext xmlns:c16="http://schemas.microsoft.com/office/drawing/2014/chart" uri="{C3380CC4-5D6E-409C-BE32-E72D297353CC}">
              <c16:uniqueId val="{00000000-B01A-4BE8-B2FF-7DE66E4B5DC3}"/>
            </c:ext>
          </c:extLst>
        </c:ser>
        <c:dLbls>
          <c:showLegendKey val="0"/>
          <c:showVal val="0"/>
          <c:showCatName val="0"/>
          <c:showSerName val="0"/>
          <c:showPercent val="0"/>
          <c:showBubbleSize val="0"/>
        </c:dLbls>
        <c:marker val="1"/>
        <c:smooth val="0"/>
        <c:axId val="640712304"/>
        <c:axId val="640710992"/>
      </c:lineChart>
      <c:catAx>
        <c:axId val="64071230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2000"/>
                  <a:t>Distance</a:t>
                </a:r>
                <a:r>
                  <a:rPr lang="en-GB" sz="2000" baseline="0"/>
                  <a:t> along track (m)</a:t>
                </a:r>
                <a:endParaRPr lang="en-GB" sz="2000"/>
              </a:p>
            </c:rich>
          </c:tx>
          <c:layout>
            <c:manualLayout>
              <c:xMode val="edge"/>
              <c:yMode val="edge"/>
              <c:x val="0.4467462759270836"/>
              <c:y val="0.9057916146958534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in"/>
        <c:minorTickMark val="in"/>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640710992"/>
        <c:crosses val="autoZero"/>
        <c:auto val="1"/>
        <c:lblAlgn val="ctr"/>
        <c:lblOffset val="1"/>
        <c:tickLblSkip val="1"/>
        <c:noMultiLvlLbl val="0"/>
      </c:catAx>
      <c:valAx>
        <c:axId val="6407109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2000"/>
                  <a:t>Height</a:t>
                </a:r>
                <a:r>
                  <a:rPr lang="en-GB" sz="2000" baseline="0"/>
                  <a:t> up the hill (m)</a:t>
                </a:r>
                <a:endParaRPr lang="en-GB" sz="2000"/>
              </a:p>
            </c:rich>
          </c:tx>
          <c:layout>
            <c:manualLayout>
              <c:xMode val="edge"/>
              <c:yMode val="edge"/>
              <c:x val="4.4945089001162319E-3"/>
              <c:y val="0.3229593199070304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out"/>
        <c:minorTickMark val="none"/>
        <c:tickLblPos val="nextTo"/>
        <c:spPr>
          <a:noFill/>
          <a:ln>
            <a:noFill/>
          </a:ln>
          <a:effectLst/>
        </c:spPr>
        <c:txPr>
          <a:bodyPr rot="-60000000" spcFirstLastPara="1" vertOverflow="ellipsis" vert="horz" wrap="square" anchor="ctr" anchorCtr="0"/>
          <a:lstStyle/>
          <a:p>
            <a:pPr>
              <a:defRPr sz="1600" b="0" i="0" u="none" strike="noStrike" kern="1200" baseline="0">
                <a:solidFill>
                  <a:schemeClr val="tx1">
                    <a:lumMod val="65000"/>
                    <a:lumOff val="35000"/>
                  </a:schemeClr>
                </a:solidFill>
                <a:latin typeface="+mn-lt"/>
                <a:ea typeface="+mn-ea"/>
                <a:cs typeface="+mn-cs"/>
              </a:defRPr>
            </a:pPr>
            <a:endParaRPr lang="en-US"/>
          </a:p>
        </c:txPr>
        <c:crossAx val="640712304"/>
        <c:crossesAt val="1"/>
        <c:crossBetween val="between"/>
        <c:majorUnit val="2"/>
      </c:valAx>
      <c:spPr>
        <a:noFill/>
        <a:ln>
          <a:noFill/>
        </a:ln>
        <a:effectLst/>
      </c:spPr>
    </c:plotArea>
    <c:plotVisOnly val="1"/>
    <c:dispBlanksAs val="gap"/>
    <c:showDLblsOverMax val="0"/>
  </c:chart>
  <c:spPr>
    <a:solidFill>
      <a:schemeClr val="accent1">
        <a:lumMod val="20000"/>
        <a:lumOff val="80000"/>
      </a:schemeClr>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u="sng"/>
              <a:t>Total</a:t>
            </a:r>
            <a:r>
              <a:rPr lang="en-GB" u="sng" baseline="0"/>
              <a:t> resistive power and Max power available against distance </a:t>
            </a:r>
            <a:endParaRPr lang="en-GB" u="sng"/>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'HERO SHEET'!$AC$1</c:f>
              <c:strCache>
                <c:ptCount val="1"/>
                <c:pt idx="0">
                  <c:v>Total Resistive Power (W)</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'HERO SHEET'!$L$2:$L$28</c:f>
              <c:numCache>
                <c:formatCode>0.00</c:formatCode>
                <c:ptCount val="27"/>
                <c:pt idx="0">
                  <c:v>0</c:v>
                </c:pt>
                <c:pt idx="1">
                  <c:v>54</c:v>
                </c:pt>
                <c:pt idx="2">
                  <c:v>120</c:v>
                </c:pt>
                <c:pt idx="3">
                  <c:v>162</c:v>
                </c:pt>
                <c:pt idx="4">
                  <c:v>176</c:v>
                </c:pt>
                <c:pt idx="5">
                  <c:v>181</c:v>
                </c:pt>
                <c:pt idx="6">
                  <c:v>187</c:v>
                </c:pt>
                <c:pt idx="7">
                  <c:v>193</c:v>
                </c:pt>
                <c:pt idx="8">
                  <c:v>262</c:v>
                </c:pt>
                <c:pt idx="9">
                  <c:v>287</c:v>
                </c:pt>
                <c:pt idx="10">
                  <c:v>307</c:v>
                </c:pt>
                <c:pt idx="11">
                  <c:v>360</c:v>
                </c:pt>
                <c:pt idx="12">
                  <c:v>372</c:v>
                </c:pt>
                <c:pt idx="13">
                  <c:v>377</c:v>
                </c:pt>
                <c:pt idx="14">
                  <c:v>383</c:v>
                </c:pt>
                <c:pt idx="15">
                  <c:v>433</c:v>
                </c:pt>
                <c:pt idx="16">
                  <c:v>479</c:v>
                </c:pt>
                <c:pt idx="17">
                  <c:v>504</c:v>
                </c:pt>
                <c:pt idx="18">
                  <c:v>544</c:v>
                </c:pt>
                <c:pt idx="19">
                  <c:v>554</c:v>
                </c:pt>
                <c:pt idx="20">
                  <c:v>564</c:v>
                </c:pt>
                <c:pt idx="21">
                  <c:v>574</c:v>
                </c:pt>
                <c:pt idx="22">
                  <c:v>574</c:v>
                </c:pt>
                <c:pt idx="23">
                  <c:v>600</c:v>
                </c:pt>
                <c:pt idx="24">
                  <c:v>628</c:v>
                </c:pt>
                <c:pt idx="25">
                  <c:v>718</c:v>
                </c:pt>
                <c:pt idx="26">
                  <c:v>719</c:v>
                </c:pt>
              </c:numCache>
            </c:numRef>
          </c:xVal>
          <c:yVal>
            <c:numRef>
              <c:f>'HERO SHEET'!$AC$2:$AC$28</c:f>
              <c:numCache>
                <c:formatCode>0.00</c:formatCode>
                <c:ptCount val="27"/>
                <c:pt idx="0">
                  <c:v>0</c:v>
                </c:pt>
                <c:pt idx="1">
                  <c:v>25261.045506687758</c:v>
                </c:pt>
                <c:pt idx="2">
                  <c:v>16572.054404609589</c:v>
                </c:pt>
                <c:pt idx="3">
                  <c:v>873.48472328924379</c:v>
                </c:pt>
                <c:pt idx="4">
                  <c:v>275.46297083136136</c:v>
                </c:pt>
                <c:pt idx="5">
                  <c:v>-851.24868557819525</c:v>
                </c:pt>
                <c:pt idx="6">
                  <c:v>-968.91049254218103</c:v>
                </c:pt>
                <c:pt idx="7">
                  <c:v>684.95335052217274</c:v>
                </c:pt>
                <c:pt idx="8">
                  <c:v>-3472.184452851991</c:v>
                </c:pt>
                <c:pt idx="9">
                  <c:v>-2487.3544107550752</c:v>
                </c:pt>
                <c:pt idx="10">
                  <c:v>3525.6507106672179</c:v>
                </c:pt>
                <c:pt idx="11">
                  <c:v>25743.095534380951</c:v>
                </c:pt>
                <c:pt idx="12">
                  <c:v>20955.730797505923</c:v>
                </c:pt>
                <c:pt idx="13">
                  <c:v>17297.628428261396</c:v>
                </c:pt>
                <c:pt idx="14">
                  <c:v>7986.0951247298808</c:v>
                </c:pt>
                <c:pt idx="15">
                  <c:v>24796.524570910671</c:v>
                </c:pt>
                <c:pt idx="16">
                  <c:v>2826.9119786251113</c:v>
                </c:pt>
                <c:pt idx="17">
                  <c:v>-653.67175002366378</c:v>
                </c:pt>
                <c:pt idx="18">
                  <c:v>-3902.7375753148208</c:v>
                </c:pt>
                <c:pt idx="19">
                  <c:v>-4848.3569668631299</c:v>
                </c:pt>
                <c:pt idx="20">
                  <c:v>15675.022559287961</c:v>
                </c:pt>
                <c:pt idx="21">
                  <c:v>-15110.046729938676</c:v>
                </c:pt>
                <c:pt idx="22">
                  <c:v>1992.7695418539008</c:v>
                </c:pt>
                <c:pt idx="23">
                  <c:v>-2583.2202524823128</c:v>
                </c:pt>
                <c:pt idx="24">
                  <c:v>3100.7146578136339</c:v>
                </c:pt>
                <c:pt idx="25">
                  <c:v>20109.086037160116</c:v>
                </c:pt>
                <c:pt idx="26">
                  <c:v>22516.149068004997</c:v>
                </c:pt>
              </c:numCache>
            </c:numRef>
          </c:yVal>
          <c:smooth val="0"/>
          <c:extLst>
            <c:ext xmlns:c16="http://schemas.microsoft.com/office/drawing/2014/chart" uri="{C3380CC4-5D6E-409C-BE32-E72D297353CC}">
              <c16:uniqueId val="{00000000-397A-4EE7-941F-17FB58ACEE62}"/>
            </c:ext>
          </c:extLst>
        </c:ser>
        <c:ser>
          <c:idx val="1"/>
          <c:order val="1"/>
          <c:tx>
            <c:strRef>
              <c:f>'HERO SHEET'!$D$18</c:f>
              <c:strCache>
                <c:ptCount val="1"/>
                <c:pt idx="0">
                  <c:v>Max Kw output </c:v>
                </c:pt>
              </c:strCache>
            </c:strRef>
          </c:tx>
          <c:spPr>
            <a:ln w="19050" cap="rnd">
              <a:solidFill>
                <a:srgbClr val="002060"/>
              </a:solidFill>
              <a:round/>
            </a:ln>
            <a:effectLst/>
          </c:spPr>
          <c:marker>
            <c:symbol val="circle"/>
            <c:size val="5"/>
            <c:spPr>
              <a:noFill/>
              <a:ln w="9525">
                <a:noFill/>
              </a:ln>
              <a:effectLst/>
            </c:spPr>
          </c:marker>
          <c:xVal>
            <c:numRef>
              <c:f>'HERO SHEET'!$L$2:$L$28</c:f>
              <c:numCache>
                <c:formatCode>0.00</c:formatCode>
                <c:ptCount val="27"/>
                <c:pt idx="0">
                  <c:v>0</c:v>
                </c:pt>
                <c:pt idx="1">
                  <c:v>54</c:v>
                </c:pt>
                <c:pt idx="2">
                  <c:v>120</c:v>
                </c:pt>
                <c:pt idx="3">
                  <c:v>162</c:v>
                </c:pt>
                <c:pt idx="4">
                  <c:v>176</c:v>
                </c:pt>
                <c:pt idx="5">
                  <c:v>181</c:v>
                </c:pt>
                <c:pt idx="6">
                  <c:v>187</c:v>
                </c:pt>
                <c:pt idx="7">
                  <c:v>193</c:v>
                </c:pt>
                <c:pt idx="8">
                  <c:v>262</c:v>
                </c:pt>
                <c:pt idx="9">
                  <c:v>287</c:v>
                </c:pt>
                <c:pt idx="10">
                  <c:v>307</c:v>
                </c:pt>
                <c:pt idx="11">
                  <c:v>360</c:v>
                </c:pt>
                <c:pt idx="12">
                  <c:v>372</c:v>
                </c:pt>
                <c:pt idx="13">
                  <c:v>377</c:v>
                </c:pt>
                <c:pt idx="14">
                  <c:v>383</c:v>
                </c:pt>
                <c:pt idx="15">
                  <c:v>433</c:v>
                </c:pt>
                <c:pt idx="16">
                  <c:v>479</c:v>
                </c:pt>
                <c:pt idx="17">
                  <c:v>504</c:v>
                </c:pt>
                <c:pt idx="18">
                  <c:v>544</c:v>
                </c:pt>
                <c:pt idx="19">
                  <c:v>554</c:v>
                </c:pt>
                <c:pt idx="20">
                  <c:v>564</c:v>
                </c:pt>
                <c:pt idx="21">
                  <c:v>574</c:v>
                </c:pt>
                <c:pt idx="22">
                  <c:v>574</c:v>
                </c:pt>
                <c:pt idx="23">
                  <c:v>600</c:v>
                </c:pt>
                <c:pt idx="24">
                  <c:v>628</c:v>
                </c:pt>
                <c:pt idx="25">
                  <c:v>718</c:v>
                </c:pt>
                <c:pt idx="26">
                  <c:v>719</c:v>
                </c:pt>
              </c:numCache>
            </c:numRef>
          </c:xVal>
          <c:yVal>
            <c:numRef>
              <c:f>'HERO SHEET'!$AE$2:$AE$28</c:f>
              <c:numCache>
                <c:formatCode>0.00</c:formatCode>
                <c:ptCount val="27"/>
                <c:pt idx="0">
                  <c:v>147200</c:v>
                </c:pt>
                <c:pt idx="1">
                  <c:v>147200</c:v>
                </c:pt>
                <c:pt idx="2">
                  <c:v>147200</c:v>
                </c:pt>
                <c:pt idx="3">
                  <c:v>147200</c:v>
                </c:pt>
                <c:pt idx="4">
                  <c:v>147200</c:v>
                </c:pt>
                <c:pt idx="5">
                  <c:v>147200</c:v>
                </c:pt>
                <c:pt idx="6">
                  <c:v>147200</c:v>
                </c:pt>
                <c:pt idx="7">
                  <c:v>147200</c:v>
                </c:pt>
                <c:pt idx="8">
                  <c:v>147200</c:v>
                </c:pt>
                <c:pt idx="9">
                  <c:v>147200</c:v>
                </c:pt>
                <c:pt idx="10">
                  <c:v>147200</c:v>
                </c:pt>
                <c:pt idx="11">
                  <c:v>147200</c:v>
                </c:pt>
                <c:pt idx="12">
                  <c:v>147200</c:v>
                </c:pt>
                <c:pt idx="13">
                  <c:v>147200</c:v>
                </c:pt>
                <c:pt idx="14">
                  <c:v>147200</c:v>
                </c:pt>
                <c:pt idx="15">
                  <c:v>147200</c:v>
                </c:pt>
                <c:pt idx="16">
                  <c:v>147200</c:v>
                </c:pt>
                <c:pt idx="17">
                  <c:v>147200</c:v>
                </c:pt>
                <c:pt idx="18">
                  <c:v>147200</c:v>
                </c:pt>
                <c:pt idx="19">
                  <c:v>147200</c:v>
                </c:pt>
                <c:pt idx="20">
                  <c:v>147200</c:v>
                </c:pt>
                <c:pt idx="21">
                  <c:v>147200</c:v>
                </c:pt>
                <c:pt idx="22">
                  <c:v>147200</c:v>
                </c:pt>
                <c:pt idx="23">
                  <c:v>147200</c:v>
                </c:pt>
                <c:pt idx="24">
                  <c:v>147200</c:v>
                </c:pt>
                <c:pt idx="25">
                  <c:v>147200</c:v>
                </c:pt>
                <c:pt idx="26">
                  <c:v>147200</c:v>
                </c:pt>
              </c:numCache>
            </c:numRef>
          </c:yVal>
          <c:smooth val="0"/>
          <c:extLst>
            <c:ext xmlns:c16="http://schemas.microsoft.com/office/drawing/2014/chart" uri="{C3380CC4-5D6E-409C-BE32-E72D297353CC}">
              <c16:uniqueId val="{00000003-397A-4EE7-941F-17FB58ACEE62}"/>
            </c:ext>
          </c:extLst>
        </c:ser>
        <c:dLbls>
          <c:showLegendKey val="0"/>
          <c:showVal val="0"/>
          <c:showCatName val="0"/>
          <c:showSerName val="0"/>
          <c:showPercent val="0"/>
          <c:showBubbleSize val="0"/>
        </c:dLbls>
        <c:axId val="569464360"/>
        <c:axId val="569465016"/>
      </c:scatterChart>
      <c:valAx>
        <c:axId val="569464360"/>
        <c:scaling>
          <c:orientation val="minMax"/>
          <c:max val="72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9465016"/>
        <c:crosses val="autoZero"/>
        <c:crossBetween val="midCat"/>
      </c:valAx>
      <c:valAx>
        <c:axId val="569465016"/>
        <c:scaling>
          <c:orientation val="minMax"/>
          <c:min val="-20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9464360"/>
        <c:crossesAt val="0"/>
        <c:crossBetween val="midCat"/>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accent1">
        <a:lumMod val="20000"/>
        <a:lumOff val="80000"/>
      </a:schemeClr>
    </a:solidFill>
    <a:ln w="9525" cap="flat" cmpd="sng" algn="ctr">
      <a:solidFill>
        <a:schemeClr val="accent1">
          <a:lumMod val="20000"/>
          <a:lumOff val="80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time graph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1"/>
          <c:tx>
            <c:strRef>
              <c:f>Sheet1!$T$4</c:f>
              <c:strCache>
                <c:ptCount val="1"/>
                <c:pt idx="0">
                  <c:v>Velocity (m/s)</c:v>
                </c:pt>
              </c:strCache>
            </c:strRef>
          </c:tx>
          <c:spPr>
            <a:ln w="28575" cap="rnd">
              <a:solidFill>
                <a:schemeClr val="accent1"/>
              </a:solidFill>
              <a:round/>
            </a:ln>
            <a:effectLst/>
          </c:spPr>
          <c:marker>
            <c:symbol val="circle"/>
            <c:size val="5"/>
            <c:spPr>
              <a:noFill/>
              <a:ln w="9525">
                <a:solidFill>
                  <a:schemeClr val="accent1"/>
                </a:solidFill>
              </a:ln>
              <a:effectLst/>
            </c:spPr>
          </c:marker>
          <c:cat>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cat>
          <c:val>
            <c:numRef>
              <c:f>Sheet1!$T$5:$T$31</c:f>
              <c:numCache>
                <c:formatCode>General</c:formatCode>
                <c:ptCount val="27"/>
                <c:pt idx="0">
                  <c:v>0</c:v>
                </c:pt>
                <c:pt idx="1">
                  <c:v>17.881090746535538</c:v>
                </c:pt>
                <c:pt idx="2">
                  <c:v>15.645954403218596</c:v>
                </c:pt>
                <c:pt idx="3">
                  <c:v>8.9405453732677689</c:v>
                </c:pt>
                <c:pt idx="4">
                  <c:v>4.4702726866338844</c:v>
                </c:pt>
                <c:pt idx="5">
                  <c:v>2.2351363433169422</c:v>
                </c:pt>
                <c:pt idx="6">
                  <c:v>0.89405453732677687</c:v>
                </c:pt>
                <c:pt idx="7">
                  <c:v>1.3410818059901652</c:v>
                </c:pt>
                <c:pt idx="8">
                  <c:v>13.410818059901654</c:v>
                </c:pt>
                <c:pt idx="9">
                  <c:v>8.9405453732677689</c:v>
                </c:pt>
                <c:pt idx="10">
                  <c:v>6.7054090299508271</c:v>
                </c:pt>
                <c:pt idx="11">
                  <c:v>17.881090746535538</c:v>
                </c:pt>
                <c:pt idx="12">
                  <c:v>15.645954403218596</c:v>
                </c:pt>
                <c:pt idx="13">
                  <c:v>15.645954403218596</c:v>
                </c:pt>
                <c:pt idx="14">
                  <c:v>15.645954403218596</c:v>
                </c:pt>
                <c:pt idx="15">
                  <c:v>17.881090746535538</c:v>
                </c:pt>
                <c:pt idx="16">
                  <c:v>8.9405453732677689</c:v>
                </c:pt>
                <c:pt idx="17">
                  <c:v>11.175681716584711</c:v>
                </c:pt>
                <c:pt idx="18">
                  <c:v>15.645954403218596</c:v>
                </c:pt>
                <c:pt idx="19">
                  <c:v>17.881090746535538</c:v>
                </c:pt>
                <c:pt idx="20">
                  <c:v>17.881090746535538</c:v>
                </c:pt>
                <c:pt idx="21">
                  <c:v>17.881090746535538</c:v>
                </c:pt>
                <c:pt idx="22">
                  <c:v>17.881090746535538</c:v>
                </c:pt>
                <c:pt idx="23">
                  <c:v>11.175681716584711</c:v>
                </c:pt>
                <c:pt idx="24">
                  <c:v>13.410818059901654</c:v>
                </c:pt>
                <c:pt idx="25">
                  <c:v>17.881090746535538</c:v>
                </c:pt>
                <c:pt idx="26">
                  <c:v>17.881090746535538</c:v>
                </c:pt>
              </c:numCache>
            </c:numRef>
          </c:val>
          <c:smooth val="0"/>
          <c:extLst>
            <c:ext xmlns:c16="http://schemas.microsoft.com/office/drawing/2014/chart" uri="{C3380CC4-5D6E-409C-BE32-E72D297353CC}">
              <c16:uniqueId val="{00000000-E807-4284-B8EC-2BE09BD83D25}"/>
            </c:ext>
          </c:extLst>
        </c:ser>
        <c:ser>
          <c:idx val="2"/>
          <c:order val="2"/>
          <c:tx>
            <c:strRef>
              <c:f>Sheet1!$U$4</c:f>
              <c:strCache>
                <c:ptCount val="1"/>
                <c:pt idx="0">
                  <c:v>Max Velocity m/s</c:v>
                </c:pt>
              </c:strCache>
            </c:strRef>
          </c:tx>
          <c:spPr>
            <a:ln w="28575" cap="rnd">
              <a:solidFill>
                <a:schemeClr val="accent2"/>
              </a:solidFill>
              <a:round/>
            </a:ln>
            <a:effectLst/>
          </c:spPr>
          <c:marker>
            <c:symbol val="none"/>
          </c:marker>
          <c:val>
            <c:numRef>
              <c:f>Sheet1!$U$5:$U$31</c:f>
              <c:numCache>
                <c:formatCode>General</c:formatCode>
                <c:ptCount val="27"/>
                <c:pt idx="0">
                  <c:v>53.644799999999996</c:v>
                </c:pt>
                <c:pt idx="1">
                  <c:v>53.644799999999996</c:v>
                </c:pt>
                <c:pt idx="2">
                  <c:v>53.644799999999996</c:v>
                </c:pt>
                <c:pt idx="3">
                  <c:v>53.644799999999996</c:v>
                </c:pt>
                <c:pt idx="4">
                  <c:v>53.644799999999996</c:v>
                </c:pt>
                <c:pt idx="5">
                  <c:v>53.644799999999996</c:v>
                </c:pt>
                <c:pt idx="6">
                  <c:v>53.644799999999996</c:v>
                </c:pt>
                <c:pt idx="7">
                  <c:v>53.644799999999996</c:v>
                </c:pt>
                <c:pt idx="8">
                  <c:v>53.644799999999996</c:v>
                </c:pt>
                <c:pt idx="9">
                  <c:v>53.644799999999996</c:v>
                </c:pt>
                <c:pt idx="10">
                  <c:v>53.644799999999996</c:v>
                </c:pt>
                <c:pt idx="11">
                  <c:v>53.644799999999996</c:v>
                </c:pt>
                <c:pt idx="12">
                  <c:v>53.644799999999996</c:v>
                </c:pt>
                <c:pt idx="13">
                  <c:v>53.644799999999996</c:v>
                </c:pt>
                <c:pt idx="14">
                  <c:v>53.644799999999996</c:v>
                </c:pt>
                <c:pt idx="15">
                  <c:v>53.644799999999996</c:v>
                </c:pt>
                <c:pt idx="16">
                  <c:v>53.644799999999996</c:v>
                </c:pt>
                <c:pt idx="17">
                  <c:v>53.644799999999996</c:v>
                </c:pt>
                <c:pt idx="18">
                  <c:v>53.644799999999996</c:v>
                </c:pt>
                <c:pt idx="19">
                  <c:v>53.644799999999996</c:v>
                </c:pt>
                <c:pt idx="20">
                  <c:v>53.644799999999996</c:v>
                </c:pt>
                <c:pt idx="21">
                  <c:v>53.644799999999996</c:v>
                </c:pt>
                <c:pt idx="22">
                  <c:v>53.644799999999996</c:v>
                </c:pt>
                <c:pt idx="23">
                  <c:v>53.644799999999996</c:v>
                </c:pt>
                <c:pt idx="24">
                  <c:v>53.644799999999996</c:v>
                </c:pt>
                <c:pt idx="25">
                  <c:v>53.644799999999996</c:v>
                </c:pt>
                <c:pt idx="26">
                  <c:v>53.644799999999996</c:v>
                </c:pt>
              </c:numCache>
            </c:numRef>
          </c:val>
          <c:smooth val="0"/>
          <c:extLst>
            <c:ext xmlns:c16="http://schemas.microsoft.com/office/drawing/2014/chart" uri="{C3380CC4-5D6E-409C-BE32-E72D297353CC}">
              <c16:uniqueId val="{00000001-24DA-44D1-8E66-B005AD6EA11C}"/>
            </c:ext>
          </c:extLst>
        </c:ser>
        <c:dLbls>
          <c:showLegendKey val="0"/>
          <c:showVal val="0"/>
          <c:showCatName val="0"/>
          <c:showSerName val="0"/>
          <c:showPercent val="0"/>
          <c:showBubbleSize val="0"/>
        </c:dLbls>
        <c:marker val="1"/>
        <c:smooth val="0"/>
        <c:axId val="373845256"/>
        <c:axId val="373845648"/>
        <c:extLst>
          <c:ext xmlns:c15="http://schemas.microsoft.com/office/drawing/2012/chart" uri="{02D57815-91ED-43cb-92C2-25804820EDAC}">
            <c15:filteredLineSeries>
              <c15:ser>
                <c:idx val="1"/>
                <c:order val="0"/>
                <c:tx>
                  <c:strRef>
                    <c:extLst>
                      <c:ext uri="{02D57815-91ED-43cb-92C2-25804820EDAC}">
                        <c15:formulaRef>
                          <c15:sqref>Sheet1!$E$25</c15:sqref>
                        </c15:formulaRef>
                      </c:ext>
                    </c:extLst>
                    <c:strCache>
                      <c:ptCount val="1"/>
                      <c:pt idx="0">
                        <c:v>Max Acceleration m/s²</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extLst>
                      <c:ext uri="{02D57815-91ED-43cb-92C2-25804820EDAC}">
                        <c15:formulaRef>
                          <c15:sqref>Sheet1!$F$25</c15:sqref>
                        </c15:formulaRef>
                      </c:ext>
                    </c:extLst>
                    <c:numCache>
                      <c:formatCode>General</c:formatCode>
                      <c:ptCount val="1"/>
                      <c:pt idx="0">
                        <c:v>7.6639999999999997</c:v>
                      </c:pt>
                    </c:numCache>
                  </c:numRef>
                </c:val>
                <c:smooth val="0"/>
                <c:extLst>
                  <c:ext xmlns:c16="http://schemas.microsoft.com/office/drawing/2014/chart" uri="{C3380CC4-5D6E-409C-BE32-E72D297353CC}">
                    <c16:uniqueId val="{00000000-24DA-44D1-8E66-B005AD6EA11C}"/>
                  </c:ext>
                </c:extLst>
              </c15:ser>
            </c15:filteredLineSeries>
          </c:ext>
        </c:extLst>
      </c:lineChart>
      <c:catAx>
        <c:axId val="373845256"/>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Time </a:t>
                </a:r>
                <a:r>
                  <a:rPr lang="en-GB"/>
                  <a:t> </a:t>
                </a:r>
                <a:r>
                  <a:rPr lang="en-GB" baseline="0"/>
                  <a:t>(S)</a:t>
                </a:r>
                <a:endParaRPr lang="en-GB"/>
              </a:p>
            </c:rich>
          </c:tx>
          <c:layout>
            <c:manualLayout>
              <c:xMode val="edge"/>
              <c:yMode val="edge"/>
              <c:x val="0.49753207969592339"/>
              <c:y val="0.87387709748157705"/>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3845648"/>
        <c:crosses val="autoZero"/>
        <c:auto val="1"/>
        <c:lblAlgn val="ctr"/>
        <c:lblOffset val="100"/>
        <c:noMultiLvlLbl val="0"/>
      </c:catAx>
      <c:valAx>
        <c:axId val="373845648"/>
        <c:scaling>
          <c:orientation val="minMax"/>
          <c:max val="55"/>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3845256"/>
        <c:crosses val="autoZero"/>
        <c:crossBetween val="between"/>
      </c:valAx>
      <c:spPr>
        <a:noFill/>
        <a:ln>
          <a:noFill/>
        </a:ln>
        <a:effectLst/>
      </c:spPr>
    </c:plotArea>
    <c:legend>
      <c:legendPos val="b"/>
      <c:layout>
        <c:manualLayout>
          <c:xMode val="edge"/>
          <c:yMode val="edge"/>
          <c:x val="0.87960851628861692"/>
          <c:y val="0.34675361887222145"/>
          <c:w val="0.10725216495771771"/>
          <c:h val="0.14987557481791755"/>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numRef>
              <c:f>Sheet1!$L$5:$L$31</c:f>
              <c:numCache>
                <c:formatCode>General</c:formatCode>
                <c:ptCount val="27"/>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0</c:v>
                </c:pt>
              </c:numCache>
            </c:numRef>
          </c:cat>
          <c:val>
            <c:numRef>
              <c:f>Sheet1!$Z$5:$Z$31</c:f>
              <c:numCache>
                <c:formatCode>General</c:formatCode>
                <c:ptCount val="27"/>
                <c:pt idx="0">
                  <c:v>0</c:v>
                </c:pt>
                <c:pt idx="1">
                  <c:v>1</c:v>
                </c:pt>
                <c:pt idx="2">
                  <c:v>0</c:v>
                </c:pt>
                <c:pt idx="3">
                  <c:v>0</c:v>
                </c:pt>
                <c:pt idx="4">
                  <c:v>0</c:v>
                </c:pt>
                <c:pt idx="5">
                  <c:v>1</c:v>
                </c:pt>
                <c:pt idx="6">
                  <c:v>1</c:v>
                </c:pt>
                <c:pt idx="7">
                  <c:v>1</c:v>
                </c:pt>
                <c:pt idx="8">
                  <c:v>1</c:v>
                </c:pt>
                <c:pt idx="9">
                  <c:v>0</c:v>
                </c:pt>
                <c:pt idx="10">
                  <c:v>1</c:v>
                </c:pt>
                <c:pt idx="11">
                  <c:v>1</c:v>
                </c:pt>
                <c:pt idx="12">
                  <c:v>0</c:v>
                </c:pt>
                <c:pt idx="13">
                  <c:v>1</c:v>
                </c:pt>
                <c:pt idx="14">
                  <c:v>0</c:v>
                </c:pt>
                <c:pt idx="15">
                  <c:v>1</c:v>
                </c:pt>
                <c:pt idx="16">
                  <c:v>0</c:v>
                </c:pt>
                <c:pt idx="17">
                  <c:v>1</c:v>
                </c:pt>
                <c:pt idx="18">
                  <c:v>1</c:v>
                </c:pt>
                <c:pt idx="19">
                  <c:v>1</c:v>
                </c:pt>
                <c:pt idx="20">
                  <c:v>0</c:v>
                </c:pt>
                <c:pt idx="21">
                  <c:v>0</c:v>
                </c:pt>
                <c:pt idx="22">
                  <c:v>0</c:v>
                </c:pt>
                <c:pt idx="23">
                  <c:v>0</c:v>
                </c:pt>
                <c:pt idx="24">
                  <c:v>1</c:v>
                </c:pt>
                <c:pt idx="25">
                  <c:v>0</c:v>
                </c:pt>
                <c:pt idx="26">
                  <c:v>0</c:v>
                </c:pt>
              </c:numCache>
            </c:numRef>
          </c:val>
          <c:extLst>
            <c:ext xmlns:c16="http://schemas.microsoft.com/office/drawing/2014/chart" uri="{C3380CC4-5D6E-409C-BE32-E72D297353CC}">
              <c16:uniqueId val="{00000000-4F8B-4D0E-B483-EB608F3BBD41}"/>
            </c:ext>
          </c:extLst>
        </c:ser>
        <c:dLbls>
          <c:showLegendKey val="0"/>
          <c:showVal val="0"/>
          <c:showCatName val="0"/>
          <c:showSerName val="0"/>
          <c:showPercent val="0"/>
          <c:showBubbleSize val="0"/>
        </c:dLbls>
        <c:gapWidth val="150"/>
        <c:axId val="373846040"/>
        <c:axId val="373846432"/>
      </c:barChart>
      <c:catAx>
        <c:axId val="373846040"/>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3846432"/>
        <c:crosses val="autoZero"/>
        <c:auto val="1"/>
        <c:lblAlgn val="ctr"/>
        <c:lblOffset val="100"/>
        <c:noMultiLvlLbl val="0"/>
      </c:catAx>
      <c:valAx>
        <c:axId val="373846432"/>
        <c:scaling>
          <c:orientation val="minMax"/>
        </c:scaling>
        <c:delete val="0"/>
        <c:axPos val="l"/>
        <c:majorGridlines>
          <c:spPr>
            <a:ln w="9525" cap="flat" cmpd="sng" algn="ctr">
              <a:solidFill>
                <a:schemeClr val="tx1">
                  <a:lumMod val="15000"/>
                  <a:lumOff val="85000"/>
                </a:schemeClr>
              </a:solidFill>
              <a:round/>
            </a:ln>
            <a:effectLst/>
          </c:spPr>
        </c:majorGridlines>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384604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u="sng"/>
              <a:t>Aerodynamic Resistance</a:t>
            </a:r>
            <a:r>
              <a:rPr lang="en-US" u="sng" baseline="0"/>
              <a:t> Time Graph </a:t>
            </a:r>
            <a:endParaRPr lang="en-US" u="sng"/>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Sheet1!$AA$4</c:f>
              <c:strCache>
                <c:ptCount val="1"/>
                <c:pt idx="0">
                  <c:v>Aerodynamic Resistance (N)</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Sheet1!$AA$5:$AA$31</c:f>
              <c:numCache>
                <c:formatCode>General</c:formatCode>
                <c:ptCount val="27"/>
                <c:pt idx="0">
                  <c:v>0</c:v>
                </c:pt>
                <c:pt idx="1">
                  <c:v>111.44563662817941</c:v>
                </c:pt>
                <c:pt idx="2">
                  <c:v>85.325565543449869</c:v>
                </c:pt>
                <c:pt idx="3">
                  <c:v>27.861409157044854</c:v>
                </c:pt>
                <c:pt idx="4">
                  <c:v>6.9653522892612134</c:v>
                </c:pt>
                <c:pt idx="5">
                  <c:v>1.7413380723153034</c:v>
                </c:pt>
                <c:pt idx="6">
                  <c:v>0.27861409157044853</c:v>
                </c:pt>
                <c:pt idx="7">
                  <c:v>0.62688170603350912</c:v>
                </c:pt>
                <c:pt idx="8">
                  <c:v>62.688170603350926</c:v>
                </c:pt>
                <c:pt idx="9">
                  <c:v>27.861409157044854</c:v>
                </c:pt>
                <c:pt idx="10">
                  <c:v>15.672042650837732</c:v>
                </c:pt>
                <c:pt idx="11">
                  <c:v>111.44563662817941</c:v>
                </c:pt>
                <c:pt idx="12">
                  <c:v>85.325565543449869</c:v>
                </c:pt>
                <c:pt idx="13">
                  <c:v>85.325565543449869</c:v>
                </c:pt>
                <c:pt idx="14">
                  <c:v>85.325565543449869</c:v>
                </c:pt>
                <c:pt idx="15">
                  <c:v>111.44563662817941</c:v>
                </c:pt>
                <c:pt idx="16">
                  <c:v>27.861409157044854</c:v>
                </c:pt>
                <c:pt idx="17">
                  <c:v>43.533451807882578</c:v>
                </c:pt>
                <c:pt idx="18">
                  <c:v>85.325565543449869</c:v>
                </c:pt>
                <c:pt idx="19">
                  <c:v>111.44563662817941</c:v>
                </c:pt>
                <c:pt idx="20">
                  <c:v>111.44563662817941</c:v>
                </c:pt>
                <c:pt idx="21">
                  <c:v>111.44563662817941</c:v>
                </c:pt>
                <c:pt idx="22">
                  <c:v>111.44563662817941</c:v>
                </c:pt>
                <c:pt idx="23">
                  <c:v>43.533451807882578</c:v>
                </c:pt>
                <c:pt idx="24">
                  <c:v>62.688170603350926</c:v>
                </c:pt>
                <c:pt idx="25">
                  <c:v>111.44563662817941</c:v>
                </c:pt>
                <c:pt idx="26">
                  <c:v>111.44563662817941</c:v>
                </c:pt>
              </c:numCache>
            </c:numRef>
          </c:yVal>
          <c:smooth val="0"/>
          <c:extLst>
            <c:ext xmlns:c16="http://schemas.microsoft.com/office/drawing/2014/chart" uri="{C3380CC4-5D6E-409C-BE32-E72D297353CC}">
              <c16:uniqueId val="{00000000-5056-4596-B245-971CE40A9A8B}"/>
            </c:ext>
          </c:extLst>
        </c:ser>
        <c:dLbls>
          <c:showLegendKey val="0"/>
          <c:showVal val="0"/>
          <c:showCatName val="0"/>
          <c:showSerName val="0"/>
          <c:showPercent val="0"/>
          <c:showBubbleSize val="0"/>
        </c:dLbls>
        <c:axId val="373849568"/>
        <c:axId val="373849960"/>
      </c:scatterChart>
      <c:valAx>
        <c:axId val="373849568"/>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3849960"/>
        <c:crosses val="autoZero"/>
        <c:crossBetween val="midCat"/>
        <c:majorUnit val="5"/>
      </c:valAx>
      <c:valAx>
        <c:axId val="3738499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Resistance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384956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u="sng"/>
              <a:t>Rolling</a:t>
            </a:r>
            <a:r>
              <a:rPr lang="en-GB" u="sng" baseline="0"/>
              <a:t> Resistance Time Graph </a:t>
            </a:r>
            <a:endParaRPr lang="en-GB" u="sng"/>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Sheet1!$AB$4</c:f>
              <c:strCache>
                <c:ptCount val="1"/>
                <c:pt idx="0">
                  <c:v>Rolling Drag (N)</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Sheet1!$AB$5:$AB$31</c:f>
              <c:numCache>
                <c:formatCode>General</c:formatCode>
                <c:ptCount val="27"/>
                <c:pt idx="0">
                  <c:v>451.26</c:v>
                </c:pt>
                <c:pt idx="1">
                  <c:v>451.26</c:v>
                </c:pt>
                <c:pt idx="2">
                  <c:v>451.26</c:v>
                </c:pt>
                <c:pt idx="3">
                  <c:v>451.26</c:v>
                </c:pt>
                <c:pt idx="4">
                  <c:v>451.26</c:v>
                </c:pt>
                <c:pt idx="5">
                  <c:v>451.26</c:v>
                </c:pt>
                <c:pt idx="6">
                  <c:v>451.26</c:v>
                </c:pt>
                <c:pt idx="7">
                  <c:v>451.26</c:v>
                </c:pt>
                <c:pt idx="8">
                  <c:v>451.26</c:v>
                </c:pt>
                <c:pt idx="9">
                  <c:v>451.26</c:v>
                </c:pt>
                <c:pt idx="10">
                  <c:v>451.26</c:v>
                </c:pt>
                <c:pt idx="11">
                  <c:v>451.26</c:v>
                </c:pt>
                <c:pt idx="12">
                  <c:v>451.26</c:v>
                </c:pt>
                <c:pt idx="13">
                  <c:v>0</c:v>
                </c:pt>
                <c:pt idx="14">
                  <c:v>0</c:v>
                </c:pt>
                <c:pt idx="15">
                  <c:v>451.26</c:v>
                </c:pt>
                <c:pt idx="16">
                  <c:v>451.26</c:v>
                </c:pt>
                <c:pt idx="17">
                  <c:v>451.26</c:v>
                </c:pt>
                <c:pt idx="18">
                  <c:v>451.26</c:v>
                </c:pt>
                <c:pt idx="19">
                  <c:v>451.26</c:v>
                </c:pt>
                <c:pt idx="20">
                  <c:v>0</c:v>
                </c:pt>
                <c:pt idx="21">
                  <c:v>0</c:v>
                </c:pt>
                <c:pt idx="22">
                  <c:v>0</c:v>
                </c:pt>
                <c:pt idx="23">
                  <c:v>451.26</c:v>
                </c:pt>
                <c:pt idx="24">
                  <c:v>451.26</c:v>
                </c:pt>
                <c:pt idx="25">
                  <c:v>451.26</c:v>
                </c:pt>
                <c:pt idx="26">
                  <c:v>451.26</c:v>
                </c:pt>
              </c:numCache>
            </c:numRef>
          </c:yVal>
          <c:smooth val="0"/>
          <c:extLst>
            <c:ext xmlns:c16="http://schemas.microsoft.com/office/drawing/2014/chart" uri="{C3380CC4-5D6E-409C-BE32-E72D297353CC}">
              <c16:uniqueId val="{00000000-0CC4-436C-BA5E-F6B2EE6ADBD7}"/>
            </c:ext>
          </c:extLst>
        </c:ser>
        <c:dLbls>
          <c:showLegendKey val="0"/>
          <c:showVal val="0"/>
          <c:showCatName val="0"/>
          <c:showSerName val="0"/>
          <c:showPercent val="0"/>
          <c:showBubbleSize val="0"/>
        </c:dLbls>
        <c:axId val="161561096"/>
        <c:axId val="161559528"/>
      </c:scatterChart>
      <c:valAx>
        <c:axId val="161561096"/>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1559528"/>
        <c:crosses val="autoZero"/>
        <c:crossBetween val="midCat"/>
        <c:majorUnit val="5"/>
      </c:valAx>
      <c:valAx>
        <c:axId val="1615595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Rolling</a:t>
                </a:r>
                <a:r>
                  <a:rPr lang="en-GB" baseline="0"/>
                  <a:t> Resistance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156109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u="sng"/>
              <a:t>Gradient</a:t>
            </a:r>
            <a:r>
              <a:rPr lang="en-GB" u="sng" baseline="0"/>
              <a:t>  Time  Graph </a:t>
            </a:r>
            <a:endParaRPr lang="en-GB" u="sng"/>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Sheet1!$Q$4</c:f>
              <c:strCache>
                <c:ptCount val="1"/>
                <c:pt idx="0">
                  <c:v>Gradiant (°)</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cat>
          <c:val>
            <c:numRef>
              <c:f>Sheet1!$Q$5:$Q$31</c:f>
              <c:numCache>
                <c:formatCode>General</c:formatCode>
                <c:ptCount val="27"/>
                <c:pt idx="0">
                  <c:v>0</c:v>
                </c:pt>
                <c:pt idx="1">
                  <c:v>7.1272878819970913</c:v>
                </c:pt>
                <c:pt idx="2">
                  <c:v>4.1706479118615389</c:v>
                </c:pt>
                <c:pt idx="3">
                  <c:v>-3.9592874494513626</c:v>
                </c:pt>
                <c:pt idx="4">
                  <c:v>-4.0960437581523328</c:v>
                </c:pt>
                <c:pt idx="5">
                  <c:v>-8.0478462473115151</c:v>
                </c:pt>
                <c:pt idx="6">
                  <c:v>-14.477512185929925</c:v>
                </c:pt>
                <c:pt idx="7">
                  <c:v>0</c:v>
                </c:pt>
                <c:pt idx="8">
                  <c:v>-7.4947174539266861</c:v>
                </c:pt>
                <c:pt idx="9">
                  <c:v>-7.3540352103988331</c:v>
                </c:pt>
                <c:pt idx="10">
                  <c:v>0</c:v>
                </c:pt>
                <c:pt idx="11">
                  <c:v>7.3714758533336164</c:v>
                </c:pt>
                <c:pt idx="12">
                  <c:v>6.6997651777601872</c:v>
                </c:pt>
                <c:pt idx="13">
                  <c:v>9.2068962213459002</c:v>
                </c:pt>
                <c:pt idx="14">
                  <c:v>3.8225537292743441</c:v>
                </c:pt>
                <c:pt idx="15">
                  <c:v>6.8921025793463802</c:v>
                </c:pt>
                <c:pt idx="16">
                  <c:v>-1.9932987419679011</c:v>
                </c:pt>
                <c:pt idx="17">
                  <c:v>-5.5088786712030746</c:v>
                </c:pt>
                <c:pt idx="18">
                  <c:v>-7.6140817395938853</c:v>
                </c:pt>
                <c:pt idx="19">
                  <c:v>-8.0478462473115151</c:v>
                </c:pt>
                <c:pt idx="20">
                  <c:v>6.3153155693573835</c:v>
                </c:pt>
                <c:pt idx="21">
                  <c:v>-8.6269265586786386</c:v>
                </c:pt>
                <c:pt idx="22">
                  <c:v>0</c:v>
                </c:pt>
                <c:pt idx="23">
                  <c:v>-6.8477101777828731</c:v>
                </c:pt>
                <c:pt idx="24">
                  <c:v>-3.0708868110748648</c:v>
                </c:pt>
                <c:pt idx="25">
                  <c:v>4.5247019004531444</c:v>
                </c:pt>
                <c:pt idx="26">
                  <c:v>5.7391704772667866</c:v>
                </c:pt>
              </c:numCache>
            </c:numRef>
          </c:val>
          <c:smooth val="0"/>
          <c:extLst>
            <c:ext xmlns:c16="http://schemas.microsoft.com/office/drawing/2014/chart" uri="{C3380CC4-5D6E-409C-BE32-E72D297353CC}">
              <c16:uniqueId val="{00000000-D658-43DE-9A43-8A9FBA052C8D}"/>
            </c:ext>
          </c:extLst>
        </c:ser>
        <c:dLbls>
          <c:showLegendKey val="0"/>
          <c:showVal val="0"/>
          <c:showCatName val="0"/>
          <c:showSerName val="0"/>
          <c:showPercent val="0"/>
          <c:showBubbleSize val="0"/>
        </c:dLbls>
        <c:marker val="1"/>
        <c:smooth val="0"/>
        <c:axId val="376818680"/>
        <c:axId val="376815152"/>
      </c:lineChart>
      <c:catAx>
        <c:axId val="37681868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0"/>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6815152"/>
        <c:crosses val="autoZero"/>
        <c:auto val="1"/>
        <c:lblAlgn val="ctr"/>
        <c:lblOffset val="100"/>
        <c:noMultiLvlLbl val="0"/>
      </c:catAx>
      <c:valAx>
        <c:axId val="3768151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Gradient (</a:t>
                </a:r>
                <a:r>
                  <a:rPr lang="en-GB">
                    <a:latin typeface="Times New Roman" panose="02020603050405020304" pitchFamily="18" charset="0"/>
                    <a:cs typeface="Times New Roman" panose="02020603050405020304" pitchFamily="18" charset="0"/>
                  </a:rPr>
                  <a:t>º)</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681868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Total</a:t>
            </a:r>
            <a:r>
              <a:rPr lang="en-GB" baseline="0"/>
              <a:t> Vehicle resistance Time Graph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6229836412565369E-2"/>
          <c:y val="9.8706083469644254E-2"/>
          <c:w val="0.92846810727082474"/>
          <c:h val="0.78312523128852274"/>
        </c:manualLayout>
      </c:layout>
      <c:scatterChart>
        <c:scatterStyle val="lineMarker"/>
        <c:varyColors val="0"/>
        <c:ser>
          <c:idx val="1"/>
          <c:order val="0"/>
          <c:tx>
            <c:strRef>
              <c:f>Sheet1!$AA$4</c:f>
              <c:strCache>
                <c:ptCount val="1"/>
                <c:pt idx="0">
                  <c:v>Aerodynamic Resistance (N)</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Sheet1!$AA$5:$AA$31</c:f>
              <c:numCache>
                <c:formatCode>General</c:formatCode>
                <c:ptCount val="27"/>
                <c:pt idx="0">
                  <c:v>0</c:v>
                </c:pt>
                <c:pt idx="1">
                  <c:v>111.44563662817941</c:v>
                </c:pt>
                <c:pt idx="2">
                  <c:v>85.325565543449869</c:v>
                </c:pt>
                <c:pt idx="3">
                  <c:v>27.861409157044854</c:v>
                </c:pt>
                <c:pt idx="4">
                  <c:v>6.9653522892612134</c:v>
                </c:pt>
                <c:pt idx="5">
                  <c:v>1.7413380723153034</c:v>
                </c:pt>
                <c:pt idx="6">
                  <c:v>0.27861409157044853</c:v>
                </c:pt>
                <c:pt idx="7">
                  <c:v>0.62688170603350912</c:v>
                </c:pt>
                <c:pt idx="8">
                  <c:v>62.688170603350926</c:v>
                </c:pt>
                <c:pt idx="9">
                  <c:v>27.861409157044854</c:v>
                </c:pt>
                <c:pt idx="10">
                  <c:v>15.672042650837732</c:v>
                </c:pt>
                <c:pt idx="11">
                  <c:v>111.44563662817941</c:v>
                </c:pt>
                <c:pt idx="12">
                  <c:v>85.325565543449869</c:v>
                </c:pt>
                <c:pt idx="13">
                  <c:v>85.325565543449869</c:v>
                </c:pt>
                <c:pt idx="14">
                  <c:v>85.325565543449869</c:v>
                </c:pt>
                <c:pt idx="15">
                  <c:v>111.44563662817941</c:v>
                </c:pt>
                <c:pt idx="16">
                  <c:v>27.861409157044854</c:v>
                </c:pt>
                <c:pt idx="17">
                  <c:v>43.533451807882578</c:v>
                </c:pt>
                <c:pt idx="18">
                  <c:v>85.325565543449869</c:v>
                </c:pt>
                <c:pt idx="19">
                  <c:v>111.44563662817941</c:v>
                </c:pt>
                <c:pt idx="20">
                  <c:v>111.44563662817941</c:v>
                </c:pt>
                <c:pt idx="21">
                  <c:v>111.44563662817941</c:v>
                </c:pt>
                <c:pt idx="22">
                  <c:v>111.44563662817941</c:v>
                </c:pt>
                <c:pt idx="23">
                  <c:v>43.533451807882578</c:v>
                </c:pt>
                <c:pt idx="24">
                  <c:v>62.688170603350926</c:v>
                </c:pt>
                <c:pt idx="25">
                  <c:v>111.44563662817941</c:v>
                </c:pt>
                <c:pt idx="26">
                  <c:v>111.44563662817941</c:v>
                </c:pt>
              </c:numCache>
            </c:numRef>
          </c:yVal>
          <c:smooth val="0"/>
          <c:extLst>
            <c:ext xmlns:c16="http://schemas.microsoft.com/office/drawing/2014/chart" uri="{C3380CC4-5D6E-409C-BE32-E72D297353CC}">
              <c16:uniqueId val="{00000000-FFD1-41FF-92F5-79ABC59423A0}"/>
            </c:ext>
          </c:extLst>
        </c:ser>
        <c:ser>
          <c:idx val="2"/>
          <c:order val="1"/>
          <c:tx>
            <c:strRef>
              <c:f>Sheet1!$AB$4</c:f>
              <c:strCache>
                <c:ptCount val="1"/>
                <c:pt idx="0">
                  <c:v>Rolling Drag (N)</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Sheet1!$AB$5:$AB$31</c:f>
              <c:numCache>
                <c:formatCode>General</c:formatCode>
                <c:ptCount val="27"/>
                <c:pt idx="0">
                  <c:v>451.26</c:v>
                </c:pt>
                <c:pt idx="1">
                  <c:v>451.26</c:v>
                </c:pt>
                <c:pt idx="2">
                  <c:v>451.26</c:v>
                </c:pt>
                <c:pt idx="3">
                  <c:v>451.26</c:v>
                </c:pt>
                <c:pt idx="4">
                  <c:v>451.26</c:v>
                </c:pt>
                <c:pt idx="5">
                  <c:v>451.26</c:v>
                </c:pt>
                <c:pt idx="6">
                  <c:v>451.26</c:v>
                </c:pt>
                <c:pt idx="7">
                  <c:v>451.26</c:v>
                </c:pt>
                <c:pt idx="8">
                  <c:v>451.26</c:v>
                </c:pt>
                <c:pt idx="9">
                  <c:v>451.26</c:v>
                </c:pt>
                <c:pt idx="10">
                  <c:v>451.26</c:v>
                </c:pt>
                <c:pt idx="11">
                  <c:v>451.26</c:v>
                </c:pt>
                <c:pt idx="12">
                  <c:v>451.26</c:v>
                </c:pt>
                <c:pt idx="13">
                  <c:v>0</c:v>
                </c:pt>
                <c:pt idx="14">
                  <c:v>0</c:v>
                </c:pt>
                <c:pt idx="15">
                  <c:v>451.26</c:v>
                </c:pt>
                <c:pt idx="16">
                  <c:v>451.26</c:v>
                </c:pt>
                <c:pt idx="17">
                  <c:v>451.26</c:v>
                </c:pt>
                <c:pt idx="18">
                  <c:v>451.26</c:v>
                </c:pt>
                <c:pt idx="19">
                  <c:v>451.26</c:v>
                </c:pt>
                <c:pt idx="20">
                  <c:v>0</c:v>
                </c:pt>
                <c:pt idx="21">
                  <c:v>0</c:v>
                </c:pt>
                <c:pt idx="22">
                  <c:v>0</c:v>
                </c:pt>
                <c:pt idx="23">
                  <c:v>451.26</c:v>
                </c:pt>
                <c:pt idx="24">
                  <c:v>451.26</c:v>
                </c:pt>
                <c:pt idx="25">
                  <c:v>451.26</c:v>
                </c:pt>
                <c:pt idx="26">
                  <c:v>451.26</c:v>
                </c:pt>
              </c:numCache>
            </c:numRef>
          </c:yVal>
          <c:smooth val="0"/>
          <c:extLst>
            <c:ext xmlns:c16="http://schemas.microsoft.com/office/drawing/2014/chart" uri="{C3380CC4-5D6E-409C-BE32-E72D297353CC}">
              <c16:uniqueId val="{00000001-FFD1-41FF-92F5-79ABC59423A0}"/>
            </c:ext>
          </c:extLst>
        </c:ser>
        <c:ser>
          <c:idx val="3"/>
          <c:order val="2"/>
          <c:tx>
            <c:strRef>
              <c:f>Sheet1!$AC$4</c:f>
              <c:strCache>
                <c:ptCount val="1"/>
                <c:pt idx="0">
                  <c:v>Grading Resistance (N)</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Sheet1!$AC$5:$AC$31</c:f>
              <c:numCache>
                <c:formatCode>General</c:formatCode>
                <c:ptCount val="27"/>
                <c:pt idx="0">
                  <c:v>0</c:v>
                </c:pt>
                <c:pt idx="1">
                  <c:v>4215.7564444320333</c:v>
                </c:pt>
                <c:pt idx="2">
                  <c:v>1117.7775139003866</c:v>
                </c:pt>
                <c:pt idx="3">
                  <c:v>-3439.6464469519779</c:v>
                </c:pt>
                <c:pt idx="4">
                  <c:v>-4533.2743792821375</c:v>
                </c:pt>
                <c:pt idx="5">
                  <c:v>-3661.8193652087671</c:v>
                </c:pt>
                <c:pt idx="6">
                  <c:v>-674.6257173053757</c:v>
                </c:pt>
                <c:pt idx="7">
                  <c:v>0</c:v>
                </c:pt>
                <c:pt idx="8">
                  <c:v>-4692.5147501134306</c:v>
                </c:pt>
                <c:pt idx="9">
                  <c:v>-2101.5087666007935</c:v>
                </c:pt>
                <c:pt idx="10">
                  <c:v>0</c:v>
                </c:pt>
                <c:pt idx="11">
                  <c:v>5539.4993831094334</c:v>
                </c:pt>
                <c:pt idx="12">
                  <c:v>3156.8516748399102</c:v>
                </c:pt>
                <c:pt idx="13">
                  <c:v>-1511.4678362908319</c:v>
                </c:pt>
                <c:pt idx="14">
                  <c:v>-4401.987783478301</c:v>
                </c:pt>
                <c:pt idx="15">
                  <c:v>-4595.7575445978337</c:v>
                </c:pt>
                <c:pt idx="16">
                  <c:v>-5053.0886312467856</c:v>
                </c:pt>
                <c:pt idx="17">
                  <c:v>-5615.5480208433419</c:v>
                </c:pt>
                <c:pt idx="18">
                  <c:v>-2334.1733852444077</c:v>
                </c:pt>
                <c:pt idx="19">
                  <c:v>-3661.8193652087671</c:v>
                </c:pt>
                <c:pt idx="20">
                  <c:v>-2985.6391665973465</c:v>
                </c:pt>
                <c:pt idx="21">
                  <c:v>4910.8780972499144</c:v>
                </c:pt>
                <c:pt idx="22">
                  <c:v>0</c:v>
                </c:pt>
                <c:pt idx="23">
                  <c:v>-1956.381273631617</c:v>
                </c:pt>
                <c:pt idx="24">
                  <c:v>-110.91840226664013</c:v>
                </c:pt>
                <c:pt idx="25">
                  <c:v>5628.8642821861467</c:v>
                </c:pt>
                <c:pt idx="26">
                  <c:v>4855.9677915285847</c:v>
                </c:pt>
              </c:numCache>
            </c:numRef>
          </c:yVal>
          <c:smooth val="0"/>
          <c:extLst>
            <c:ext xmlns:c16="http://schemas.microsoft.com/office/drawing/2014/chart" uri="{C3380CC4-5D6E-409C-BE32-E72D297353CC}">
              <c16:uniqueId val="{00000002-FFD1-41FF-92F5-79ABC59423A0}"/>
            </c:ext>
          </c:extLst>
        </c:ser>
        <c:ser>
          <c:idx val="0"/>
          <c:order val="3"/>
          <c:tx>
            <c:strRef>
              <c:f>Sheet1!$AD$4</c:f>
              <c:strCache>
                <c:ptCount val="1"/>
                <c:pt idx="0">
                  <c:v>Total Vehicle Resistance (N)</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Sheet1!$AD$5:$AD$31</c:f>
              <c:numCache>
                <c:formatCode>General</c:formatCode>
                <c:ptCount val="27"/>
                <c:pt idx="0">
                  <c:v>451.26</c:v>
                </c:pt>
                <c:pt idx="1">
                  <c:v>4778.4620810602128</c:v>
                </c:pt>
                <c:pt idx="2">
                  <c:v>1654.3630794438363</c:v>
                </c:pt>
                <c:pt idx="3">
                  <c:v>-2960.5250377949328</c:v>
                </c:pt>
                <c:pt idx="4">
                  <c:v>-4075.0490269928764</c:v>
                </c:pt>
                <c:pt idx="5">
                  <c:v>-3208.8180271364517</c:v>
                </c:pt>
                <c:pt idx="6">
                  <c:v>-223.08710321380528</c:v>
                </c:pt>
                <c:pt idx="7">
                  <c:v>451.88688170603348</c:v>
                </c:pt>
                <c:pt idx="8">
                  <c:v>-4178.5665795100795</c:v>
                </c:pt>
                <c:pt idx="9">
                  <c:v>-1622.3873574437487</c:v>
                </c:pt>
                <c:pt idx="10">
                  <c:v>466.93204265083773</c:v>
                </c:pt>
                <c:pt idx="11">
                  <c:v>6102.2050197376129</c:v>
                </c:pt>
                <c:pt idx="12">
                  <c:v>3693.4372403833599</c:v>
                </c:pt>
                <c:pt idx="13">
                  <c:v>-1426.1422707473821</c:v>
                </c:pt>
                <c:pt idx="14">
                  <c:v>-4316.6622179348515</c:v>
                </c:pt>
                <c:pt idx="15">
                  <c:v>-4033.0519079696542</c:v>
                </c:pt>
                <c:pt idx="16">
                  <c:v>-4573.967222089741</c:v>
                </c:pt>
                <c:pt idx="17">
                  <c:v>-5120.7545690354591</c:v>
                </c:pt>
                <c:pt idx="18">
                  <c:v>-1797.5878197009579</c:v>
                </c:pt>
                <c:pt idx="19">
                  <c:v>-3099.1137285805876</c:v>
                </c:pt>
                <c:pt idx="20">
                  <c:v>-2874.1935299691672</c:v>
                </c:pt>
                <c:pt idx="21">
                  <c:v>5022.3237338780937</c:v>
                </c:pt>
                <c:pt idx="22">
                  <c:v>111.44563662817941</c:v>
                </c:pt>
                <c:pt idx="23">
                  <c:v>-1461.5878218237344</c:v>
                </c:pt>
                <c:pt idx="24">
                  <c:v>403.02976833671084</c:v>
                </c:pt>
                <c:pt idx="25">
                  <c:v>6191.5699188143262</c:v>
                </c:pt>
                <c:pt idx="26">
                  <c:v>5418.6734281567642</c:v>
                </c:pt>
              </c:numCache>
            </c:numRef>
          </c:yVal>
          <c:smooth val="0"/>
          <c:extLst>
            <c:ext xmlns:c16="http://schemas.microsoft.com/office/drawing/2014/chart" uri="{C3380CC4-5D6E-409C-BE32-E72D297353CC}">
              <c16:uniqueId val="{00000000-0108-473E-B520-31012608EF86}"/>
            </c:ext>
          </c:extLst>
        </c:ser>
        <c:dLbls>
          <c:showLegendKey val="0"/>
          <c:showVal val="0"/>
          <c:showCatName val="0"/>
          <c:showSerName val="0"/>
          <c:showPercent val="0"/>
          <c:showBubbleSize val="0"/>
        </c:dLbls>
        <c:axId val="376821816"/>
        <c:axId val="376819072"/>
      </c:scatterChart>
      <c:valAx>
        <c:axId val="376821816"/>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6819072"/>
        <c:crosses val="autoZero"/>
        <c:crossBetween val="midCat"/>
        <c:majorUnit val="5"/>
      </c:valAx>
      <c:valAx>
        <c:axId val="3768190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b="0" i="0" baseline="0">
                    <a:effectLst/>
                  </a:rPr>
                  <a:t>Total Vehicle resistance (N)</a:t>
                </a:r>
                <a:endParaRPr lang="en-GB" sz="7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6821816"/>
        <c:crosses val="autoZero"/>
        <c:crossBetween val="midCat"/>
      </c:valAx>
      <c:spPr>
        <a:noFill/>
        <a:ln>
          <a:noFill/>
        </a:ln>
        <a:effectLst/>
      </c:spPr>
    </c:plotArea>
    <c:legend>
      <c:legendPos val="r"/>
      <c:layout>
        <c:manualLayout>
          <c:xMode val="edge"/>
          <c:yMode val="edge"/>
          <c:x val="0.8557447059283988"/>
          <c:y val="0.63384727057540602"/>
          <c:w val="0.12535320580900344"/>
          <c:h val="0.19028125103464288"/>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800" b="0" i="0" u="sng" baseline="0">
                <a:effectLst/>
              </a:rPr>
              <a:t>Acceleration Time Graph </a:t>
            </a:r>
            <a:endParaRPr lang="en-GB" u="sng">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1722389649695999E-2"/>
          <c:y val="0.15375476731411478"/>
          <c:w val="0.9373621033509395"/>
          <c:h val="0.64780815315628426"/>
        </c:manualLayout>
      </c:layout>
      <c:scatterChart>
        <c:scatterStyle val="lineMarker"/>
        <c:varyColors val="0"/>
        <c:ser>
          <c:idx val="0"/>
          <c:order val="0"/>
          <c:tx>
            <c:strRef>
              <c:f>Sheet1!$X$4</c:f>
              <c:strCache>
                <c:ptCount val="1"/>
                <c:pt idx="0">
                  <c:v>Acceleration m/s²</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Sheet1!$X$5:$X$31</c:f>
              <c:numCache>
                <c:formatCode>General</c:formatCode>
                <c:ptCount val="27"/>
                <c:pt idx="0">
                  <c:v>0</c:v>
                </c:pt>
                <c:pt idx="1">
                  <c:v>5.9209890052933121</c:v>
                </c:pt>
                <c:pt idx="2">
                  <c:v>-0.52986123200778212</c:v>
                </c:pt>
                <c:pt idx="3">
                  <c:v>-1.4273812780617807</c:v>
                </c:pt>
                <c:pt idx="4">
                  <c:v>-1.4273812780617805</c:v>
                </c:pt>
                <c:pt idx="5">
                  <c:v>-0.99916689464324637</c:v>
                </c:pt>
                <c:pt idx="6">
                  <c:v>-0.19983337892864925</c:v>
                </c:pt>
                <c:pt idx="7">
                  <c:v>9.9916689464324623E-2</c:v>
                </c:pt>
                <c:pt idx="8">
                  <c:v>2.3458701004667528</c:v>
                </c:pt>
                <c:pt idx="9">
                  <c:v>-1.5986670314291944</c:v>
                </c:pt>
                <c:pt idx="10">
                  <c:v>-0.74937517098243467</c:v>
                </c:pt>
                <c:pt idx="11">
                  <c:v>3.7704411118613068</c:v>
                </c:pt>
                <c:pt idx="12">
                  <c:v>-2.9142367760428014</c:v>
                </c:pt>
                <c:pt idx="13">
                  <c:v>0</c:v>
                </c:pt>
                <c:pt idx="14">
                  <c:v>0</c:v>
                </c:pt>
                <c:pt idx="15">
                  <c:v>0.79933351571459699</c:v>
                </c:pt>
                <c:pt idx="16">
                  <c:v>-1.7376815559012981</c:v>
                </c:pt>
                <c:pt idx="17">
                  <c:v>0.99916689464324615</c:v>
                </c:pt>
                <c:pt idx="18">
                  <c:v>1.7485420656256816</c:v>
                </c:pt>
                <c:pt idx="19">
                  <c:v>3.9966675785729846</c:v>
                </c:pt>
                <c:pt idx="20">
                  <c:v>0</c:v>
                </c:pt>
                <c:pt idx="21">
                  <c:v>0</c:v>
                </c:pt>
                <c:pt idx="22">
                  <c:v>0</c:v>
                </c:pt>
                <c:pt idx="23">
                  <c:v>-2.8822121960862876</c:v>
                </c:pt>
                <c:pt idx="24">
                  <c:v>1.0705359585463361</c:v>
                </c:pt>
                <c:pt idx="25">
                  <c:v>0.88814835079399657</c:v>
                </c:pt>
                <c:pt idx="26">
                  <c:v>0</c:v>
                </c:pt>
              </c:numCache>
            </c:numRef>
          </c:yVal>
          <c:smooth val="0"/>
          <c:extLst>
            <c:ext xmlns:c16="http://schemas.microsoft.com/office/drawing/2014/chart" uri="{C3380CC4-5D6E-409C-BE32-E72D297353CC}">
              <c16:uniqueId val="{00000000-95ED-4C8B-A05D-6B31AC9CF203}"/>
            </c:ext>
          </c:extLst>
        </c:ser>
        <c:ser>
          <c:idx val="1"/>
          <c:order val="1"/>
          <c:tx>
            <c:strRef>
              <c:f>Sheet1!$E$25</c:f>
              <c:strCache>
                <c:ptCount val="1"/>
                <c:pt idx="0">
                  <c:v>Max Acceleration m/s²</c:v>
                </c:pt>
              </c:strCache>
            </c:strRef>
          </c:tx>
          <c:spPr>
            <a:ln w="19050" cap="rnd">
              <a:solidFill>
                <a:schemeClr val="accent2"/>
              </a:solidFill>
              <a:round/>
            </a:ln>
            <a:effectLst/>
          </c:spPr>
          <c:marker>
            <c:symbol val="none"/>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Sheet1!$Y$5:$Y$31</c:f>
              <c:numCache>
                <c:formatCode>General</c:formatCode>
                <c:ptCount val="27"/>
                <c:pt idx="0">
                  <c:v>7.6639999999999997</c:v>
                </c:pt>
                <c:pt idx="1">
                  <c:v>7.6639999999999997</c:v>
                </c:pt>
                <c:pt idx="2">
                  <c:v>7.6639999999999997</c:v>
                </c:pt>
                <c:pt idx="3">
                  <c:v>7.6639999999999997</c:v>
                </c:pt>
                <c:pt idx="4">
                  <c:v>7.6639999999999997</c:v>
                </c:pt>
                <c:pt idx="5">
                  <c:v>7.6639999999999997</c:v>
                </c:pt>
                <c:pt idx="6">
                  <c:v>7.6639999999999997</c:v>
                </c:pt>
                <c:pt idx="7">
                  <c:v>7.6639999999999997</c:v>
                </c:pt>
                <c:pt idx="8">
                  <c:v>7.6639999999999997</c:v>
                </c:pt>
                <c:pt idx="9">
                  <c:v>7.6639999999999997</c:v>
                </c:pt>
                <c:pt idx="10">
                  <c:v>7.6639999999999997</c:v>
                </c:pt>
                <c:pt idx="11">
                  <c:v>7.6639999999999997</c:v>
                </c:pt>
                <c:pt idx="12">
                  <c:v>7.6639999999999997</c:v>
                </c:pt>
                <c:pt idx="13">
                  <c:v>7.6639999999999997</c:v>
                </c:pt>
                <c:pt idx="14">
                  <c:v>7.6639999999999997</c:v>
                </c:pt>
                <c:pt idx="15">
                  <c:v>7.6639999999999997</c:v>
                </c:pt>
                <c:pt idx="16">
                  <c:v>7.6639999999999997</c:v>
                </c:pt>
                <c:pt idx="17">
                  <c:v>7.6639999999999997</c:v>
                </c:pt>
                <c:pt idx="18">
                  <c:v>7.6639999999999997</c:v>
                </c:pt>
                <c:pt idx="19">
                  <c:v>7.6639999999999997</c:v>
                </c:pt>
                <c:pt idx="20">
                  <c:v>7.6639999999999997</c:v>
                </c:pt>
                <c:pt idx="21">
                  <c:v>7.6639999999999997</c:v>
                </c:pt>
                <c:pt idx="22">
                  <c:v>7.6639999999999997</c:v>
                </c:pt>
                <c:pt idx="23">
                  <c:v>7.6639999999999997</c:v>
                </c:pt>
                <c:pt idx="24">
                  <c:v>7.6639999999999997</c:v>
                </c:pt>
                <c:pt idx="25">
                  <c:v>7.6639999999999997</c:v>
                </c:pt>
                <c:pt idx="26">
                  <c:v>7.6639999999999997</c:v>
                </c:pt>
              </c:numCache>
            </c:numRef>
          </c:yVal>
          <c:smooth val="0"/>
          <c:extLst>
            <c:ext xmlns:c16="http://schemas.microsoft.com/office/drawing/2014/chart" uri="{C3380CC4-5D6E-409C-BE32-E72D297353CC}">
              <c16:uniqueId val="{00000002-95ED-4C8B-A05D-6B31AC9CF203}"/>
            </c:ext>
          </c:extLst>
        </c:ser>
        <c:dLbls>
          <c:showLegendKey val="0"/>
          <c:showVal val="0"/>
          <c:showCatName val="0"/>
          <c:showSerName val="0"/>
          <c:showPercent val="0"/>
          <c:showBubbleSize val="0"/>
        </c:dLbls>
        <c:axId val="376820640"/>
        <c:axId val="376820248"/>
      </c:scatterChart>
      <c:valAx>
        <c:axId val="376820640"/>
        <c:scaling>
          <c:orientation val="minMax"/>
          <c:max val="68"/>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800" b="0" i="0" baseline="0">
                    <a:effectLst/>
                  </a:rPr>
                  <a:t>Time (s)</a:t>
                </a:r>
                <a:endParaRPr lang="en-GB">
                  <a:effectLst/>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6820248"/>
        <c:crosses val="autoZero"/>
        <c:crossBetween val="midCat"/>
        <c:majorUnit val="2"/>
      </c:valAx>
      <c:valAx>
        <c:axId val="3768202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800" b="0" i="0" baseline="0">
                    <a:effectLst/>
                  </a:rPr>
                  <a:t>Acceleration (m/s</a:t>
                </a:r>
                <a:r>
                  <a:rPr lang="en-GB" sz="1800" b="0" i="0" baseline="0">
                    <a:effectLst/>
                    <a:latin typeface="Times New Roman" panose="02020603050405020304" pitchFamily="18" charset="0"/>
                    <a:cs typeface="Times New Roman" panose="02020603050405020304" pitchFamily="18" charset="0"/>
                  </a:rPr>
                  <a:t>²</a:t>
                </a:r>
                <a:r>
                  <a:rPr lang="en-GB" sz="1800" b="0" i="0" baseline="0">
                    <a:effectLst/>
                  </a:rPr>
                  <a:t>)</a:t>
                </a:r>
                <a:endParaRPr lang="en-GB">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6820640"/>
        <c:crosses val="autoZero"/>
        <c:crossBetween val="midCat"/>
      </c:valAx>
      <c:spPr>
        <a:noFill/>
        <a:ln>
          <a:noFill/>
        </a:ln>
        <a:effectLst/>
      </c:spPr>
    </c:plotArea>
    <c:legend>
      <c:legendPos val="r"/>
      <c:layout>
        <c:manualLayout>
          <c:xMode val="edge"/>
          <c:yMode val="edge"/>
          <c:x val="0.87005860612217745"/>
          <c:y val="0.3154299891638514"/>
          <c:w val="0.10577475411449831"/>
          <c:h val="0.12362727456008613"/>
        </c:manualLayout>
      </c:layout>
      <c:overlay val="0"/>
      <c:spPr>
        <a:solidFill>
          <a:schemeClr val="bg1"/>
        </a:solidFill>
        <a:ln w="15875">
          <a:solidFill>
            <a:schemeClr val="tx1"/>
          </a:solid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u="sng"/>
              <a:t>Grading Resistance Time</a:t>
            </a:r>
            <a:r>
              <a:rPr lang="en-US" u="sng" baseline="0"/>
              <a:t> Graph</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Sheet1!$AC$4</c:f>
              <c:strCache>
                <c:ptCount val="1"/>
                <c:pt idx="0">
                  <c:v>Grading Resistance (N)</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Sheet1!$W$5:$W$31</c:f>
              <c:numCache>
                <c:formatCode>General</c:formatCode>
                <c:ptCount val="27"/>
                <c:pt idx="0">
                  <c:v>0</c:v>
                </c:pt>
                <c:pt idx="1">
                  <c:v>3.0199500000000001</c:v>
                </c:pt>
                <c:pt idx="2">
                  <c:v>7.2382928571428575</c:v>
                </c:pt>
                <c:pt idx="3">
                  <c:v>11.935992857142857</c:v>
                </c:pt>
                <c:pt idx="4">
                  <c:v>15.067792857142857</c:v>
                </c:pt>
                <c:pt idx="5">
                  <c:v>17.304792857142857</c:v>
                </c:pt>
                <c:pt idx="6">
                  <c:v>24.015792857142856</c:v>
                </c:pt>
                <c:pt idx="7">
                  <c:v>28.489792857142856</c:v>
                </c:pt>
                <c:pt idx="8">
                  <c:v>33.634892857142859</c:v>
                </c:pt>
                <c:pt idx="9">
                  <c:v>36.431142857142859</c:v>
                </c:pt>
                <c:pt idx="10">
                  <c:v>39.413809523809526</c:v>
                </c:pt>
                <c:pt idx="11">
                  <c:v>42.377834523809526</c:v>
                </c:pt>
                <c:pt idx="12">
                  <c:v>43.144805952380956</c:v>
                </c:pt>
                <c:pt idx="13">
                  <c:v>43.464377380952385</c:v>
                </c:pt>
                <c:pt idx="14">
                  <c:v>43.847863095238097</c:v>
                </c:pt>
                <c:pt idx="15">
                  <c:v>46.644113095238097</c:v>
                </c:pt>
                <c:pt idx="16">
                  <c:v>51.789213095238097</c:v>
                </c:pt>
                <c:pt idx="17">
                  <c:v>54.026213095238099</c:v>
                </c:pt>
                <c:pt idx="18">
                  <c:v>56.582784523809529</c:v>
                </c:pt>
                <c:pt idx="19">
                  <c:v>57.142034523809528</c:v>
                </c:pt>
                <c:pt idx="20">
                  <c:v>57.701284523809527</c:v>
                </c:pt>
                <c:pt idx="21">
                  <c:v>58.260534523809525</c:v>
                </c:pt>
                <c:pt idx="22">
                  <c:v>58.260534523809525</c:v>
                </c:pt>
                <c:pt idx="23">
                  <c:v>60.587014523809529</c:v>
                </c:pt>
                <c:pt idx="24">
                  <c:v>62.674881190476199</c:v>
                </c:pt>
                <c:pt idx="25">
                  <c:v>67.708131190476195</c:v>
                </c:pt>
                <c:pt idx="26">
                  <c:v>67.764056190476197</c:v>
                </c:pt>
              </c:numCache>
            </c:numRef>
          </c:xVal>
          <c:yVal>
            <c:numRef>
              <c:f>Sheet1!$AC$5:$AC$31</c:f>
              <c:numCache>
                <c:formatCode>General</c:formatCode>
                <c:ptCount val="27"/>
                <c:pt idx="0">
                  <c:v>0</c:v>
                </c:pt>
                <c:pt idx="1">
                  <c:v>4215.7564444320333</c:v>
                </c:pt>
                <c:pt idx="2">
                  <c:v>1117.7775139003866</c:v>
                </c:pt>
                <c:pt idx="3">
                  <c:v>-3439.6464469519779</c:v>
                </c:pt>
                <c:pt idx="4">
                  <c:v>-4533.2743792821375</c:v>
                </c:pt>
                <c:pt idx="5">
                  <c:v>-3661.8193652087671</c:v>
                </c:pt>
                <c:pt idx="6">
                  <c:v>-674.6257173053757</c:v>
                </c:pt>
                <c:pt idx="7">
                  <c:v>0</c:v>
                </c:pt>
                <c:pt idx="8">
                  <c:v>-4692.5147501134306</c:v>
                </c:pt>
                <c:pt idx="9">
                  <c:v>-2101.5087666007935</c:v>
                </c:pt>
                <c:pt idx="10">
                  <c:v>0</c:v>
                </c:pt>
                <c:pt idx="11">
                  <c:v>5539.4993831094334</c:v>
                </c:pt>
                <c:pt idx="12">
                  <c:v>3156.8516748399102</c:v>
                </c:pt>
                <c:pt idx="13">
                  <c:v>-1511.4678362908319</c:v>
                </c:pt>
                <c:pt idx="14">
                  <c:v>-4401.987783478301</c:v>
                </c:pt>
                <c:pt idx="15">
                  <c:v>-4595.7575445978337</c:v>
                </c:pt>
                <c:pt idx="16">
                  <c:v>-5053.0886312467856</c:v>
                </c:pt>
                <c:pt idx="17">
                  <c:v>-5615.5480208433419</c:v>
                </c:pt>
                <c:pt idx="18">
                  <c:v>-2334.1733852444077</c:v>
                </c:pt>
                <c:pt idx="19">
                  <c:v>-3661.8193652087671</c:v>
                </c:pt>
                <c:pt idx="20">
                  <c:v>-2985.6391665973465</c:v>
                </c:pt>
                <c:pt idx="21">
                  <c:v>4910.8780972499144</c:v>
                </c:pt>
                <c:pt idx="22">
                  <c:v>0</c:v>
                </c:pt>
                <c:pt idx="23">
                  <c:v>-1956.381273631617</c:v>
                </c:pt>
                <c:pt idx="24">
                  <c:v>-110.91840226664013</c:v>
                </c:pt>
                <c:pt idx="25">
                  <c:v>5628.8642821861467</c:v>
                </c:pt>
                <c:pt idx="26">
                  <c:v>4855.9677915285847</c:v>
                </c:pt>
              </c:numCache>
            </c:numRef>
          </c:yVal>
          <c:smooth val="0"/>
          <c:extLst>
            <c:ext xmlns:c16="http://schemas.microsoft.com/office/drawing/2014/chart" uri="{C3380CC4-5D6E-409C-BE32-E72D297353CC}">
              <c16:uniqueId val="{00000000-1109-4706-8AC5-1EF9CD84F824}"/>
            </c:ext>
          </c:extLst>
        </c:ser>
        <c:dLbls>
          <c:showLegendKey val="0"/>
          <c:showVal val="0"/>
          <c:showCatName val="0"/>
          <c:showSerName val="0"/>
          <c:showPercent val="0"/>
          <c:showBubbleSize val="0"/>
        </c:dLbls>
        <c:axId val="376819856"/>
        <c:axId val="376819464"/>
      </c:scatterChart>
      <c:valAx>
        <c:axId val="376819856"/>
        <c:scaling>
          <c:orientation val="minMax"/>
          <c:max val="7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a:t>
                </a:r>
                <a:r>
                  <a:rPr lang="en-GB" baseline="0"/>
                  <a:t> (s)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6819464"/>
        <c:crosses val="autoZero"/>
        <c:crossBetween val="midCat"/>
        <c:majorUnit val="5"/>
      </c:valAx>
      <c:valAx>
        <c:axId val="3768194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0" i="0" baseline="0">
                    <a:effectLst/>
                  </a:rPr>
                  <a:t>Grading Resistance (N)</a:t>
                </a:r>
                <a:endParaRPr lang="en-GB" sz="700">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768198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0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12" Type="http://schemas.openxmlformats.org/officeDocument/2006/relationships/chart" Target="../charts/chart9.xml"/><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chart" Target="../charts/chart5.xml"/><Relationship Id="rId11" Type="http://schemas.openxmlformats.org/officeDocument/2006/relationships/image" Target="../media/image3.png"/><Relationship Id="rId5" Type="http://schemas.openxmlformats.org/officeDocument/2006/relationships/chart" Target="../charts/chart4.xml"/><Relationship Id="rId10" Type="http://schemas.openxmlformats.org/officeDocument/2006/relationships/image" Target="../media/image2.jpeg"/><Relationship Id="rId4" Type="http://schemas.openxmlformats.org/officeDocument/2006/relationships/chart" Target="../charts/chart3.xml"/><Relationship Id="rId9" Type="http://schemas.openxmlformats.org/officeDocument/2006/relationships/chart" Target="../charts/chart8.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3.png"/><Relationship Id="rId3" Type="http://schemas.openxmlformats.org/officeDocument/2006/relationships/chart" Target="../charts/chart11.xml"/><Relationship Id="rId7" Type="http://schemas.openxmlformats.org/officeDocument/2006/relationships/chart" Target="../charts/chart15.xml"/><Relationship Id="rId2" Type="http://schemas.openxmlformats.org/officeDocument/2006/relationships/chart" Target="../charts/chart10.xml"/><Relationship Id="rId1" Type="http://schemas.openxmlformats.org/officeDocument/2006/relationships/image" Target="../media/image1.png"/><Relationship Id="rId6" Type="http://schemas.openxmlformats.org/officeDocument/2006/relationships/chart" Target="../charts/chart14.xml"/><Relationship Id="rId5" Type="http://schemas.openxmlformats.org/officeDocument/2006/relationships/chart" Target="../charts/chart13.xml"/><Relationship Id="rId10" Type="http://schemas.openxmlformats.org/officeDocument/2006/relationships/chart" Target="../charts/chart17.xml"/><Relationship Id="rId4" Type="http://schemas.openxmlformats.org/officeDocument/2006/relationships/chart" Target="../charts/chart12.xml"/><Relationship Id="rId9" Type="http://schemas.openxmlformats.org/officeDocument/2006/relationships/chart" Target="../charts/chart16.xml"/></Relationships>
</file>

<file path=xl/drawings/drawing1.xml><?xml version="1.0" encoding="utf-8"?>
<xdr:wsDr xmlns:xdr="http://schemas.openxmlformats.org/drawingml/2006/spreadsheetDrawing" xmlns:a="http://schemas.openxmlformats.org/drawingml/2006/main">
  <xdr:twoCellAnchor>
    <xdr:from>
      <xdr:col>6</xdr:col>
      <xdr:colOff>47625</xdr:colOff>
      <xdr:row>1</xdr:row>
      <xdr:rowOff>162706</xdr:rowOff>
    </xdr:from>
    <xdr:to>
      <xdr:col>6</xdr:col>
      <xdr:colOff>8202706</xdr:colOff>
      <xdr:row>20</xdr:row>
      <xdr:rowOff>200807</xdr:rowOff>
    </xdr:to>
    <xdr:grpSp>
      <xdr:nvGrpSpPr>
        <xdr:cNvPr id="2" name="Group 25">
          <a:extLst>
            <a:ext uri="{FF2B5EF4-FFF2-40B4-BE49-F238E27FC236}">
              <a16:creationId xmlns:a16="http://schemas.microsoft.com/office/drawing/2014/main" id="{00000000-0008-0000-0000-000019040000}"/>
            </a:ext>
          </a:extLst>
        </xdr:cNvPr>
        <xdr:cNvGrpSpPr>
          <a:grpSpLocks/>
        </xdr:cNvGrpSpPr>
      </xdr:nvGrpSpPr>
      <xdr:grpSpPr bwMode="auto">
        <a:xfrm>
          <a:off x="28775025" y="581806"/>
          <a:ext cx="8155081" cy="4457701"/>
          <a:chOff x="106860975" y="105289350"/>
          <a:chExt cx="6609369" cy="3656334"/>
        </a:xfrm>
      </xdr:grpSpPr>
      <xdr:pic>
        <xdr:nvPicPr>
          <xdr:cNvPr id="3" name="Picture 2">
            <a:extLst>
              <a:ext uri="{FF2B5EF4-FFF2-40B4-BE49-F238E27FC236}">
                <a16:creationId xmlns:a16="http://schemas.microsoft.com/office/drawing/2014/main" id="{00000000-0008-0000-00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7206" t="15160" r="16077" b="19225"/>
          <a:stretch>
            <a:fillRect/>
          </a:stretch>
        </xdr:blipFill>
        <xdr:spPr bwMode="auto">
          <a:xfrm>
            <a:off x="106860975" y="105289350"/>
            <a:ext cx="6609369" cy="365633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cxnSp macro="">
        <xdr:nvCxnSpPr>
          <xdr:cNvPr id="4" name="AutoShape 27">
            <a:extLst>
              <a:ext uri="{FF2B5EF4-FFF2-40B4-BE49-F238E27FC236}">
                <a16:creationId xmlns:a16="http://schemas.microsoft.com/office/drawing/2014/main" id="{00000000-0008-0000-0000-00001B040000}"/>
              </a:ext>
            </a:extLst>
          </xdr:cNvPr>
          <xdr:cNvCxnSpPr>
            <a:cxnSpLocks noChangeShapeType="1"/>
          </xdr:cNvCxnSpPr>
        </xdr:nvCxnSpPr>
        <xdr:spPr bwMode="auto">
          <a:xfrm flipV="1">
            <a:off x="107858743" y="105538878"/>
            <a:ext cx="4608000" cy="0"/>
          </a:xfrm>
          <a:prstGeom prst="straightConnector1">
            <a:avLst/>
          </a:prstGeom>
          <a:noFill/>
          <a:ln w="22225">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5" name="AutoShape 28">
            <a:extLst>
              <a:ext uri="{FF2B5EF4-FFF2-40B4-BE49-F238E27FC236}">
                <a16:creationId xmlns:a16="http://schemas.microsoft.com/office/drawing/2014/main" id="{00000000-0008-0000-0000-00001C040000}"/>
              </a:ext>
            </a:extLst>
          </xdr:cNvPr>
          <xdr:cNvCxnSpPr>
            <a:cxnSpLocks noChangeShapeType="1"/>
          </xdr:cNvCxnSpPr>
        </xdr:nvCxnSpPr>
        <xdr:spPr bwMode="auto">
          <a:xfrm flipV="1">
            <a:off x="107833405" y="108815290"/>
            <a:ext cx="4608000" cy="0"/>
          </a:xfrm>
          <a:prstGeom prst="straightConnector1">
            <a:avLst/>
          </a:prstGeom>
          <a:noFill/>
          <a:ln w="22225" algn="ctr">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6" name="AutoShape 29">
            <a:extLst>
              <a:ext uri="{FF2B5EF4-FFF2-40B4-BE49-F238E27FC236}">
                <a16:creationId xmlns:a16="http://schemas.microsoft.com/office/drawing/2014/main" id="{00000000-0008-0000-0000-00001D040000}"/>
              </a:ext>
            </a:extLst>
          </xdr:cNvPr>
          <xdr:cNvCxnSpPr>
            <a:cxnSpLocks noChangeShapeType="1"/>
          </xdr:cNvCxnSpPr>
        </xdr:nvCxnSpPr>
        <xdr:spPr bwMode="auto">
          <a:xfrm flipV="1">
            <a:off x="107849734" y="105538878"/>
            <a:ext cx="1" cy="3270183"/>
          </a:xfrm>
          <a:prstGeom prst="straightConnector1">
            <a:avLst/>
          </a:prstGeom>
          <a:noFill/>
          <a:ln w="22225"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7" name="AutoShape 30">
            <a:extLst>
              <a:ext uri="{FF2B5EF4-FFF2-40B4-BE49-F238E27FC236}">
                <a16:creationId xmlns:a16="http://schemas.microsoft.com/office/drawing/2014/main" id="{00000000-0008-0000-0000-00001E040000}"/>
              </a:ext>
            </a:extLst>
          </xdr:cNvPr>
          <xdr:cNvCxnSpPr>
            <a:cxnSpLocks noChangeShapeType="1"/>
          </xdr:cNvCxnSpPr>
        </xdr:nvCxnSpPr>
        <xdr:spPr bwMode="auto">
          <a:xfrm flipV="1">
            <a:off x="112417792" y="105545107"/>
            <a:ext cx="1" cy="3270183"/>
          </a:xfrm>
          <a:prstGeom prst="straightConnector1">
            <a:avLst/>
          </a:prstGeom>
          <a:noFill/>
          <a:ln w="22225"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sp macro="" textlink="">
        <xdr:nvSpPr>
          <xdr:cNvPr id="8" name="Text Box 31">
            <a:extLst>
              <a:ext uri="{FF2B5EF4-FFF2-40B4-BE49-F238E27FC236}">
                <a16:creationId xmlns:a16="http://schemas.microsoft.com/office/drawing/2014/main" id="{00000000-0008-0000-0000-00001F040000}"/>
              </a:ext>
            </a:extLst>
          </xdr:cNvPr>
          <xdr:cNvSpPr txBox="1">
            <a:spLocks noChangeArrowheads="1"/>
          </xdr:cNvSpPr>
        </xdr:nvSpPr>
        <xdr:spPr bwMode="auto">
          <a:xfrm>
            <a:off x="112597736" y="105496335"/>
            <a:ext cx="544300" cy="332864"/>
          </a:xfrm>
          <a:prstGeom prst="rect">
            <a:avLst/>
          </a:prstGeom>
          <a:solidFill>
            <a:srgbClr val="FFFFFF"/>
          </a:solidFill>
          <a:ln w="22225"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FF0000"/>
                </a:solidFill>
                <a:latin typeface="Calibri"/>
                <a:cs typeface="Calibri"/>
              </a:rPr>
              <a:t>1350mm</a:t>
            </a:r>
          </a:p>
          <a:p>
            <a:pPr algn="l" rtl="0">
              <a:defRPr sz="1000"/>
            </a:pPr>
            <a:r>
              <a:rPr lang="en-GB" sz="1000" b="0" i="0" u="none" strike="noStrike" baseline="0">
                <a:solidFill>
                  <a:srgbClr val="00B0F0"/>
                </a:solidFill>
                <a:latin typeface="Calibri"/>
                <a:cs typeface="Calibri"/>
              </a:rPr>
              <a:t>1820mm</a:t>
            </a:r>
          </a:p>
          <a:p>
            <a:pPr algn="l" rtl="0">
              <a:defRPr sz="1000"/>
            </a:pPr>
            <a:endParaRPr lang="en-GB" sz="1000" b="0" i="0" u="none" strike="noStrike" baseline="0">
              <a:solidFill>
                <a:srgbClr val="00B0F0"/>
              </a:solidFill>
              <a:latin typeface="Calibri"/>
              <a:cs typeface="Calibri"/>
            </a:endParaRPr>
          </a:p>
          <a:p>
            <a:pPr algn="l" rtl="0">
              <a:defRPr sz="1000"/>
            </a:pPr>
            <a:endParaRPr lang="en-GB" sz="1000" b="0" i="0" u="none" strike="noStrike" baseline="0">
              <a:solidFill>
                <a:srgbClr val="00B0F0"/>
              </a:solidFill>
              <a:latin typeface="Calibri"/>
              <a:cs typeface="Calibri"/>
            </a:endParaRPr>
          </a:p>
        </xdr:txBody>
      </xdr:sp>
    </xdr:grpSp>
    <xdr:clientData/>
  </xdr:twoCellAnchor>
  <xdr:twoCellAnchor>
    <xdr:from>
      <xdr:col>6</xdr:col>
      <xdr:colOff>133350</xdr:colOff>
      <xdr:row>20</xdr:row>
      <xdr:rowOff>169039</xdr:rowOff>
    </xdr:from>
    <xdr:to>
      <xdr:col>6</xdr:col>
      <xdr:colOff>7932964</xdr:colOff>
      <xdr:row>28</xdr:row>
      <xdr:rowOff>81644</xdr:rowOff>
    </xdr:to>
    <xdr:sp macro="" textlink="">
      <xdr:nvSpPr>
        <xdr:cNvPr id="9" name="Text Box 32">
          <a:extLst>
            <a:ext uri="{FF2B5EF4-FFF2-40B4-BE49-F238E27FC236}">
              <a16:creationId xmlns:a16="http://schemas.microsoft.com/office/drawing/2014/main" id="{00000000-0008-0000-0000-000020040000}"/>
            </a:ext>
          </a:extLst>
        </xdr:cNvPr>
        <xdr:cNvSpPr txBox="1">
          <a:spLocks noChangeArrowheads="1"/>
        </xdr:cNvSpPr>
      </xdr:nvSpPr>
      <xdr:spPr bwMode="auto">
        <a:xfrm>
          <a:off x="30980743" y="4972360"/>
          <a:ext cx="7799614" cy="1763177"/>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1350mm height of the Buggy is equivelent to </a:t>
          </a:r>
          <a:r>
            <a:rPr lang="en-GB" sz="1100" b="0" i="0" baseline="0">
              <a:effectLst/>
              <a:latin typeface="Arial" panose="020B0604020202020204" pitchFamily="34" charset="0"/>
              <a:ea typeface="+mn-ea"/>
              <a:cs typeface="Arial" panose="020B0604020202020204" pitchFamily="34" charset="0"/>
            </a:rPr>
            <a:t>31.8 blocks. Giving each</a:t>
          </a:r>
          <a:r>
            <a:rPr lang="en-GB" sz="1100" b="0" i="0" u="none" strike="noStrike" baseline="0">
              <a:solidFill>
                <a:srgbClr val="000000"/>
              </a:solidFill>
              <a:latin typeface="Arial" panose="020B0604020202020204" pitchFamily="34" charset="0"/>
              <a:cs typeface="Arial" panose="020B0604020202020204" pitchFamily="34" charset="0"/>
            </a:rPr>
            <a:t> block height of 42.45mm.</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1820mm width of the Buggy is equivelent to </a:t>
          </a:r>
          <a:r>
            <a:rPr lang="en-GB" sz="1100" b="0" i="0" baseline="0">
              <a:effectLst/>
              <a:latin typeface="Arial" panose="020B0604020202020204" pitchFamily="34" charset="0"/>
              <a:ea typeface="+mn-ea"/>
              <a:cs typeface="Arial" panose="020B0604020202020204" pitchFamily="34" charset="0"/>
            </a:rPr>
            <a:t>44.4 blocks. equaling each </a:t>
          </a:r>
          <a:r>
            <a:rPr lang="en-GB" sz="1100" b="0" i="0" u="none" strike="noStrike" baseline="0">
              <a:solidFill>
                <a:srgbClr val="000000"/>
              </a:solidFill>
              <a:latin typeface="Arial" panose="020B0604020202020204" pitchFamily="34" charset="0"/>
              <a:cs typeface="Arial" panose="020B0604020202020204" pitchFamily="34" charset="0"/>
            </a:rPr>
            <a:t>block width of 40.99mm.</a:t>
          </a:r>
        </a:p>
        <a:p>
          <a:pPr algn="l" rtl="0">
            <a:defRPr sz="1000"/>
          </a:pP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A single Block area is equivelent to = 42.45x40.99 = 1740mm²</a:t>
          </a:r>
        </a:p>
        <a:p>
          <a:pPr algn="l" rtl="0">
            <a:defRPr sz="1000"/>
          </a:pP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A single wheel = 82 blocks </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Half of the buggy (not including wheel) =400.5 blocks</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Half buggy with wheel = 482.5 blocks</a:t>
          </a: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Therefore whole buggy = 965 blocks (</a:t>
          </a:r>
          <a:r>
            <a:rPr lang="en-GB" sz="1100" b="0" i="0" baseline="0">
              <a:effectLst/>
              <a:latin typeface="Arial" panose="020B0604020202020204" pitchFamily="34" charset="0"/>
              <a:ea typeface="+mn-ea"/>
              <a:cs typeface="Arial" panose="020B0604020202020204" pitchFamily="34" charset="0"/>
            </a:rPr>
            <a:t>482.5 x 2)</a:t>
          </a:r>
          <a:endParaRPr lang="en-GB" sz="1100" b="0" i="0" u="none" strike="noStrike" baseline="0">
            <a:solidFill>
              <a:srgbClr val="000000"/>
            </a:solidFill>
            <a:latin typeface="Arial" panose="020B0604020202020204" pitchFamily="34" charset="0"/>
            <a:cs typeface="Arial" panose="020B0604020202020204" pitchFamily="34" charset="0"/>
          </a:endParaRPr>
        </a:p>
        <a:p>
          <a:pPr algn="l" rtl="0">
            <a:defRPr sz="1000"/>
          </a:pPr>
          <a:r>
            <a:rPr lang="en-GB" sz="1100" b="0" i="0" u="none" strike="noStrike" baseline="0">
              <a:solidFill>
                <a:srgbClr val="000000"/>
              </a:solidFill>
              <a:latin typeface="Arial" panose="020B0604020202020204" pitchFamily="34" charset="0"/>
              <a:cs typeface="Arial" panose="020B0604020202020204" pitchFamily="34" charset="0"/>
            </a:rPr>
            <a:t>965 Blocks x 1740mm²= 1659800mm² or 1.6598m² for the total frontal area of the Buggy.  </a:t>
          </a:r>
        </a:p>
        <a:p>
          <a:pPr algn="l" rtl="0">
            <a:defRPr sz="1000"/>
          </a:pPr>
          <a:endParaRPr lang="en-GB" sz="1000" b="0" i="0" u="none" strike="noStrike" baseline="0">
            <a:solidFill>
              <a:srgbClr val="000000"/>
            </a:solidFill>
            <a:latin typeface="+mn-lt"/>
            <a:cs typeface="Calibri"/>
          </a:endParaRPr>
        </a:p>
        <a:p>
          <a:pPr algn="l" rtl="0">
            <a:defRPr sz="1000"/>
          </a:pPr>
          <a:endParaRPr lang="en-GB" sz="1000" b="0" i="0" u="none" strike="noStrike" baseline="0">
            <a:solidFill>
              <a:srgbClr val="000000"/>
            </a:solidFill>
            <a:latin typeface="Calibri"/>
            <a:cs typeface="Calibri"/>
          </a:endParaRPr>
        </a:p>
        <a:p>
          <a:pPr algn="l" rtl="0">
            <a:defRPr sz="1000"/>
          </a:pPr>
          <a:endParaRPr lang="en-GB" sz="1000" b="0" i="0" u="none" strike="noStrike" baseline="0">
            <a:solidFill>
              <a:srgbClr val="000000"/>
            </a:solidFill>
            <a:latin typeface="Calibri"/>
            <a:cs typeface="Calibri"/>
          </a:endParaRPr>
        </a:p>
      </xdr:txBody>
    </xdr:sp>
    <xdr:clientData/>
  </xdr:twoCellAnchor>
  <xdr:twoCellAnchor>
    <xdr:from>
      <xdr:col>31</xdr:col>
      <xdr:colOff>557893</xdr:colOff>
      <xdr:row>1</xdr:row>
      <xdr:rowOff>87086</xdr:rowOff>
    </xdr:from>
    <xdr:to>
      <xdr:col>31</xdr:col>
      <xdr:colOff>14644687</xdr:colOff>
      <xdr:row>20</xdr:row>
      <xdr:rowOff>204106</xdr:rowOff>
    </xdr:to>
    <xdr:graphicFrame macro="">
      <xdr:nvGraphicFramePr>
        <xdr:cNvPr id="10" name="Chart 9">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31</xdr:col>
      <xdr:colOff>618361</xdr:colOff>
      <xdr:row>81</xdr:row>
      <xdr:rowOff>3969</xdr:rowOff>
    </xdr:from>
    <xdr:to>
      <xdr:col>31</xdr:col>
      <xdr:colOff>14484575</xdr:colOff>
      <xdr:row>105</xdr:row>
      <xdr:rowOff>109816</xdr:rowOff>
    </xdr:to>
    <xdr:graphicFrame macro="">
      <xdr:nvGraphicFramePr>
        <xdr:cNvPr id="12" name="Chart 11">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31</xdr:col>
      <xdr:colOff>617340</xdr:colOff>
      <xdr:row>60</xdr:row>
      <xdr:rowOff>7028</xdr:rowOff>
    </xdr:from>
    <xdr:to>
      <xdr:col>31</xdr:col>
      <xdr:colOff>14487279</xdr:colOff>
      <xdr:row>80</xdr:row>
      <xdr:rowOff>93517</xdr:rowOff>
    </xdr:to>
    <xdr:graphicFrame macro="">
      <xdr:nvGraphicFramePr>
        <xdr:cNvPr id="13" name="Chart 12">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31</xdr:col>
      <xdr:colOff>606517</xdr:colOff>
      <xdr:row>39</xdr:row>
      <xdr:rowOff>24091</xdr:rowOff>
    </xdr:from>
    <xdr:to>
      <xdr:col>31</xdr:col>
      <xdr:colOff>14515936</xdr:colOff>
      <xdr:row>58</xdr:row>
      <xdr:rowOff>171448</xdr:rowOff>
    </xdr:to>
    <xdr:graphicFrame macro="">
      <xdr:nvGraphicFramePr>
        <xdr:cNvPr id="14" name="Chart 13">
          <a:extLst>
            <a:ext uri="{FF2B5EF4-FFF2-40B4-BE49-F238E27FC236}">
              <a16:creationId xmlns:a16="http://schemas.microsoft.com/office/drawing/2014/main" id="{00000000-0008-0000-00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31</xdr:col>
      <xdr:colOff>670926</xdr:colOff>
      <xdr:row>131</xdr:row>
      <xdr:rowOff>39017</xdr:rowOff>
    </xdr:from>
    <xdr:to>
      <xdr:col>31</xdr:col>
      <xdr:colOff>14386270</xdr:colOff>
      <xdr:row>156</xdr:row>
      <xdr:rowOff>48695</xdr:rowOff>
    </xdr:to>
    <xdr:graphicFrame macro="">
      <xdr:nvGraphicFramePr>
        <xdr:cNvPr id="15" name="Chart 14">
          <a:extLst>
            <a:ext uri="{FF2B5EF4-FFF2-40B4-BE49-F238E27FC236}">
              <a16:creationId xmlns:a16="http://schemas.microsoft.com/office/drawing/2014/main" id="{00000000-0008-0000-00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31</xdr:col>
      <xdr:colOff>571499</xdr:colOff>
      <xdr:row>21</xdr:row>
      <xdr:rowOff>8165</xdr:rowOff>
    </xdr:from>
    <xdr:to>
      <xdr:col>31</xdr:col>
      <xdr:colOff>14608657</xdr:colOff>
      <xdr:row>38</xdr:row>
      <xdr:rowOff>103414</xdr:rowOff>
    </xdr:to>
    <xdr:graphicFrame macro="">
      <xdr:nvGraphicFramePr>
        <xdr:cNvPr id="131" name="Chart 130">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31</xdr:col>
      <xdr:colOff>649429</xdr:colOff>
      <xdr:row>106</xdr:row>
      <xdr:rowOff>38099</xdr:rowOff>
    </xdr:from>
    <xdr:to>
      <xdr:col>31</xdr:col>
      <xdr:colOff>14402317</xdr:colOff>
      <xdr:row>130</xdr:row>
      <xdr:rowOff>6927</xdr:rowOff>
    </xdr:to>
    <xdr:graphicFrame macro="">
      <xdr:nvGraphicFramePr>
        <xdr:cNvPr id="132" name="Chart 131">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31</xdr:col>
      <xdr:colOff>677956</xdr:colOff>
      <xdr:row>157</xdr:row>
      <xdr:rowOff>15687</xdr:rowOff>
    </xdr:from>
    <xdr:to>
      <xdr:col>31</xdr:col>
      <xdr:colOff>14409964</xdr:colOff>
      <xdr:row>199</xdr:row>
      <xdr:rowOff>68035</xdr:rowOff>
    </xdr:to>
    <xdr:graphicFrame macro="">
      <xdr:nvGraphicFramePr>
        <xdr:cNvPr id="138" name="Chart 13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5</xdr:col>
      <xdr:colOff>44822</xdr:colOff>
      <xdr:row>1</xdr:row>
      <xdr:rowOff>204985</xdr:rowOff>
    </xdr:from>
    <xdr:to>
      <xdr:col>5</xdr:col>
      <xdr:colOff>8530069</xdr:colOff>
      <xdr:row>25</xdr:row>
      <xdr:rowOff>323</xdr:rowOff>
    </xdr:to>
    <xdr:pic>
      <xdr:nvPicPr>
        <xdr:cNvPr id="141" name="Picture 140" descr="Image result for rage comet r buggy"/>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2333322" y="608397"/>
          <a:ext cx="8485247" cy="52074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68036</xdr:colOff>
      <xdr:row>1</xdr:row>
      <xdr:rowOff>123149</xdr:rowOff>
    </xdr:from>
    <xdr:to>
      <xdr:col>2</xdr:col>
      <xdr:colOff>7303634</xdr:colOff>
      <xdr:row>31</xdr:row>
      <xdr:rowOff>49791</xdr:rowOff>
    </xdr:to>
    <xdr:grpSp>
      <xdr:nvGrpSpPr>
        <xdr:cNvPr id="143" name="Group 142"/>
        <xdr:cNvGrpSpPr/>
      </xdr:nvGrpSpPr>
      <xdr:grpSpPr>
        <a:xfrm>
          <a:off x="4106636" y="542249"/>
          <a:ext cx="7235598" cy="6860842"/>
          <a:chOff x="4082143" y="517756"/>
          <a:chExt cx="7235598" cy="6907106"/>
        </a:xfrm>
      </xdr:grpSpPr>
      <xdr:grpSp>
        <xdr:nvGrpSpPr>
          <xdr:cNvPr id="16" name="Group 121">
            <a:extLst>
              <a:ext uri="{FF2B5EF4-FFF2-40B4-BE49-F238E27FC236}">
                <a16:creationId xmlns:a16="http://schemas.microsoft.com/office/drawing/2014/main" id="{00000000-0008-0000-0000-000079040000}"/>
              </a:ext>
            </a:extLst>
          </xdr:cNvPr>
          <xdr:cNvGrpSpPr>
            <a:grpSpLocks/>
          </xdr:cNvGrpSpPr>
        </xdr:nvGrpSpPr>
        <xdr:grpSpPr bwMode="auto">
          <a:xfrm>
            <a:off x="4082143" y="517756"/>
            <a:ext cx="7235598" cy="6907106"/>
            <a:chOff x="1208161" y="1138165"/>
            <a:chExt cx="66553" cy="65081"/>
          </a:xfrm>
        </xdr:grpSpPr>
        <xdr:sp macro="" textlink="">
          <xdr:nvSpPr>
            <xdr:cNvPr id="17" name="Rectangle 235">
              <a:extLst>
                <a:ext uri="{FF2B5EF4-FFF2-40B4-BE49-F238E27FC236}">
                  <a16:creationId xmlns:a16="http://schemas.microsoft.com/office/drawing/2014/main" id="{00000000-0008-0000-0000-0000EB040000}"/>
                </a:ext>
              </a:extLst>
            </xdr:cNvPr>
            <xdr:cNvSpPr>
              <a:spLocks noChangeArrowheads="1"/>
            </xdr:cNvSpPr>
          </xdr:nvSpPr>
          <xdr:spPr bwMode="auto">
            <a:xfrm>
              <a:off x="1208161" y="1138165"/>
              <a:ext cx="66553" cy="65081"/>
            </a:xfrm>
            <a:prstGeom prst="rect">
              <a:avLst/>
            </a:prstGeom>
            <a:solidFill>
              <a:srgbClr val="FFFFFF"/>
            </a:solidFill>
            <a:ln w="25400">
              <a:solidFill>
                <a:srgbClr val="808080"/>
              </a:solidFill>
              <a:prstDash val="dash"/>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nvGrpSpPr>
            <xdr:cNvPr id="18" name="Group 122">
              <a:extLst>
                <a:ext uri="{FF2B5EF4-FFF2-40B4-BE49-F238E27FC236}">
                  <a16:creationId xmlns:a16="http://schemas.microsoft.com/office/drawing/2014/main" id="{00000000-0008-0000-0000-00007A040000}"/>
                </a:ext>
              </a:extLst>
            </xdr:cNvPr>
            <xdr:cNvGrpSpPr>
              <a:grpSpLocks/>
            </xdr:cNvGrpSpPr>
          </xdr:nvGrpSpPr>
          <xdr:grpSpPr bwMode="auto">
            <a:xfrm>
              <a:off x="1210244" y="1140816"/>
              <a:ext cx="63311" cy="60722"/>
              <a:chOff x="1205702" y="1141521"/>
              <a:chExt cx="63310" cy="60721"/>
            </a:xfrm>
          </xdr:grpSpPr>
          <xdr:grpSp>
            <xdr:nvGrpSpPr>
              <xdr:cNvPr id="19" name="Group 133">
                <a:extLst>
                  <a:ext uri="{FF2B5EF4-FFF2-40B4-BE49-F238E27FC236}">
                    <a16:creationId xmlns:a16="http://schemas.microsoft.com/office/drawing/2014/main" id="{00000000-0008-0000-0000-000085040000}"/>
                  </a:ext>
                </a:extLst>
              </xdr:cNvPr>
              <xdr:cNvGrpSpPr>
                <a:grpSpLocks noChangeAspect="1"/>
              </xdr:cNvGrpSpPr>
            </xdr:nvGrpSpPr>
            <xdr:grpSpPr bwMode="auto">
              <a:xfrm>
                <a:off x="1205702" y="1141521"/>
                <a:ext cx="63307" cy="60721"/>
                <a:chOff x="1136185" y="1151158"/>
                <a:chExt cx="44209" cy="42404"/>
              </a:xfrm>
            </xdr:grpSpPr>
            <xdr:grpSp>
              <xdr:nvGrpSpPr>
                <xdr:cNvPr id="30" name="Group 160">
                  <a:extLst>
                    <a:ext uri="{FF2B5EF4-FFF2-40B4-BE49-F238E27FC236}">
                      <a16:creationId xmlns:a16="http://schemas.microsoft.com/office/drawing/2014/main" id="{00000000-0008-0000-0000-0000A0040000}"/>
                    </a:ext>
                  </a:extLst>
                </xdr:cNvPr>
                <xdr:cNvGrpSpPr>
                  <a:grpSpLocks noChangeAspect="1"/>
                </xdr:cNvGrpSpPr>
              </xdr:nvGrpSpPr>
              <xdr:grpSpPr bwMode="auto">
                <a:xfrm>
                  <a:off x="1136185" y="1151158"/>
                  <a:ext cx="44209" cy="42404"/>
                  <a:chOff x="1073558" y="1152056"/>
                  <a:chExt cx="44208" cy="42404"/>
                </a:xfrm>
              </xdr:grpSpPr>
              <xdr:grpSp>
                <xdr:nvGrpSpPr>
                  <xdr:cNvPr id="57" name="Group 182">
                    <a:extLst>
                      <a:ext uri="{FF2B5EF4-FFF2-40B4-BE49-F238E27FC236}">
                        <a16:creationId xmlns:a16="http://schemas.microsoft.com/office/drawing/2014/main" id="{00000000-0008-0000-0000-0000B6040000}"/>
                      </a:ext>
                    </a:extLst>
                  </xdr:cNvPr>
                  <xdr:cNvGrpSpPr>
                    <a:grpSpLocks noChangeAspect="1"/>
                  </xdr:cNvGrpSpPr>
                </xdr:nvGrpSpPr>
                <xdr:grpSpPr bwMode="auto">
                  <a:xfrm>
                    <a:off x="1076240" y="1152953"/>
                    <a:ext cx="41526" cy="40988"/>
                    <a:chOff x="1077795" y="1104147"/>
                    <a:chExt cx="41526" cy="40988"/>
                  </a:xfrm>
                </xdr:grpSpPr>
                <xdr:grpSp>
                  <xdr:nvGrpSpPr>
                    <xdr:cNvPr id="79" name="Group 184">
                      <a:extLst>
                        <a:ext uri="{FF2B5EF4-FFF2-40B4-BE49-F238E27FC236}">
                          <a16:creationId xmlns:a16="http://schemas.microsoft.com/office/drawing/2014/main" id="{00000000-0008-0000-0000-0000B8040000}"/>
                        </a:ext>
                      </a:extLst>
                    </xdr:cNvPr>
                    <xdr:cNvGrpSpPr>
                      <a:grpSpLocks noChangeAspect="1"/>
                    </xdr:cNvGrpSpPr>
                  </xdr:nvGrpSpPr>
                  <xdr:grpSpPr bwMode="auto">
                    <a:xfrm>
                      <a:off x="1077795" y="1104147"/>
                      <a:ext cx="41526" cy="40988"/>
                      <a:chOff x="1077795" y="1104147"/>
                      <a:chExt cx="41526" cy="40988"/>
                    </a:xfrm>
                  </xdr:grpSpPr>
                  <xdr:grpSp>
                    <xdr:nvGrpSpPr>
                      <xdr:cNvPr id="81" name="Group 201">
                        <a:extLst>
                          <a:ext uri="{FF2B5EF4-FFF2-40B4-BE49-F238E27FC236}">
                            <a16:creationId xmlns:a16="http://schemas.microsoft.com/office/drawing/2014/main" id="{00000000-0008-0000-0000-0000C9040000}"/>
                          </a:ext>
                        </a:extLst>
                      </xdr:cNvPr>
                      <xdr:cNvGrpSpPr>
                        <a:grpSpLocks noChangeAspect="1"/>
                      </xdr:cNvGrpSpPr>
                    </xdr:nvGrpSpPr>
                    <xdr:grpSpPr bwMode="auto">
                      <a:xfrm>
                        <a:off x="1077795" y="1104147"/>
                        <a:ext cx="41526" cy="40988"/>
                        <a:chOff x="1077843" y="1104147"/>
                        <a:chExt cx="41526" cy="40988"/>
                      </a:xfrm>
                    </xdr:grpSpPr>
                    <xdr:sp macro="" textlink="">
                      <xdr:nvSpPr>
                        <xdr:cNvPr id="98" name="Freeform 234">
                          <a:extLst>
                            <a:ext uri="{FF2B5EF4-FFF2-40B4-BE49-F238E27FC236}">
                              <a16:creationId xmlns:a16="http://schemas.microsoft.com/office/drawing/2014/main" id="{00000000-0008-0000-0000-0000EA040000}"/>
                            </a:ext>
                          </a:extLst>
                        </xdr:cNvPr>
                        <xdr:cNvSpPr>
                          <a:spLocks noChangeAspect="1"/>
                        </xdr:cNvSpPr>
                      </xdr:nvSpPr>
                      <xdr:spPr bwMode="auto">
                        <a:xfrm>
                          <a:off x="1084478" y="1105153"/>
                          <a:ext cx="27106" cy="38303"/>
                        </a:xfrm>
                        <a:custGeom>
                          <a:avLst/>
                          <a:gdLst>
                            <a:gd name="T0" fmla="*/ 0 w 2710618"/>
                            <a:gd name="T1" fmla="*/ 2094616 h 3830319"/>
                            <a:gd name="T2" fmla="*/ 18919 w 2710618"/>
                            <a:gd name="T3" fmla="*/ 1697325 h 3830319"/>
                            <a:gd name="T4" fmla="*/ 44143 w 2710618"/>
                            <a:gd name="T5" fmla="*/ 1022560 h 3830319"/>
                            <a:gd name="T6" fmla="*/ 229169 w 2710618"/>
                            <a:gd name="T7" fmla="*/ 646883 h 3830319"/>
                            <a:gd name="T8" fmla="*/ 964850 w 2710618"/>
                            <a:gd name="T9" fmla="*/ 108160 h 3830319"/>
                            <a:gd name="T10" fmla="*/ 1264983 w 2710618"/>
                            <a:gd name="T11" fmla="*/ 9459 h 3830319"/>
                            <a:gd name="T12" fmla="*/ 1519796 w 2710618"/>
                            <a:gd name="T13" fmla="*/ 51405 h 3830319"/>
                            <a:gd name="T14" fmla="*/ 1664839 w 2710618"/>
                            <a:gd name="T15" fmla="*/ 215366 h 3830319"/>
                            <a:gd name="T16" fmla="*/ 1576107 w 2710618"/>
                            <a:gd name="T17" fmla="*/ 498910 h 3830319"/>
                            <a:gd name="T18" fmla="*/ 1428133 w 2710618"/>
                            <a:gd name="T19" fmla="*/ 620324 h 3830319"/>
                            <a:gd name="T20" fmla="*/ 1196688 w 2710618"/>
                            <a:gd name="T21" fmla="*/ 756915 h 3830319"/>
                            <a:gd name="T22" fmla="*/ 1132187 w 2710618"/>
                            <a:gd name="T23" fmla="*/ 1068038 h 3830319"/>
                            <a:gd name="T24" fmla="*/ 1122505 w 2710618"/>
                            <a:gd name="T25" fmla="*/ 2397313 h 3830319"/>
                            <a:gd name="T26" fmla="*/ 1223404 w 2710618"/>
                            <a:gd name="T27" fmla="*/ 3210814 h 3830319"/>
                            <a:gd name="T28" fmla="*/ 1229710 w 2710618"/>
                            <a:gd name="T29" fmla="*/ 3488287 h 3830319"/>
                            <a:gd name="T30" fmla="*/ 1154036 w 2710618"/>
                            <a:gd name="T31" fmla="*/ 3652249 h 3830319"/>
                            <a:gd name="T32" fmla="*/ 1027912 w 2710618"/>
                            <a:gd name="T33" fmla="*/ 3677473 h 3830319"/>
                            <a:gd name="T34" fmla="*/ 938683 w 2710618"/>
                            <a:gd name="T35" fmla="*/ 3591175 h 3830319"/>
                            <a:gd name="T36" fmla="*/ 984213 w 2710618"/>
                            <a:gd name="T37" fmla="*/ 3242110 h 3830319"/>
                            <a:gd name="T38" fmla="*/ 1065749 w 2710618"/>
                            <a:gd name="T39" fmla="*/ 2882891 h 3830319"/>
                            <a:gd name="T40" fmla="*/ 1355834 w 2710618"/>
                            <a:gd name="T41" fmla="*/ 1918042 h 3830319"/>
                            <a:gd name="T42" fmla="*/ 1526102 w 2710618"/>
                            <a:gd name="T43" fmla="*/ 1211747 h 3830319"/>
                            <a:gd name="T44" fmla="*/ 1917087 w 2710618"/>
                            <a:gd name="T45" fmla="*/ 391940 h 3830319"/>
                            <a:gd name="T46" fmla="*/ 2434196 w 2710618"/>
                            <a:gd name="T47" fmla="*/ 246897 h 3830319"/>
                            <a:gd name="T48" fmla="*/ 2680138 w 2710618"/>
                            <a:gd name="T49" fmla="*/ 448696 h 3830319"/>
                            <a:gd name="T50" fmla="*/ 2617076 w 2710618"/>
                            <a:gd name="T51" fmla="*/ 726169 h 3830319"/>
                            <a:gd name="T52" fmla="*/ 2383746 w 2710618"/>
                            <a:gd name="T53" fmla="*/ 902742 h 3830319"/>
                            <a:gd name="T54" fmla="*/ 2181948 w 2710618"/>
                            <a:gd name="T55" fmla="*/ 1117153 h 3830319"/>
                            <a:gd name="T56" fmla="*/ 2125192 w 2710618"/>
                            <a:gd name="T57" fmla="*/ 1665793 h 3830319"/>
                            <a:gd name="T58" fmla="*/ 2062130 w 2710618"/>
                            <a:gd name="T59" fmla="*/ 2933341 h 3830319"/>
                            <a:gd name="T60" fmla="*/ 1910781 w 2710618"/>
                            <a:gd name="T61" fmla="*/ 3374776 h 3830319"/>
                            <a:gd name="T62" fmla="*/ 1651991 w 2710618"/>
                            <a:gd name="T63" fmla="*/ 3591175 h 3830319"/>
                            <a:gd name="T64" fmla="*/ 1401574 w 2710618"/>
                            <a:gd name="T65" fmla="*/ 3746737 h 3830319"/>
                            <a:gd name="T66" fmla="*/ 1147363 w 2710618"/>
                            <a:gd name="T67" fmla="*/ 3799856 h 3830319"/>
                            <a:gd name="T68" fmla="*/ 624314 w 2710618"/>
                            <a:gd name="T69" fmla="*/ 3563962 h 3830319"/>
                            <a:gd name="T70" fmla="*/ 392319 w 2710618"/>
                            <a:gd name="T71" fmla="*/ 3371112 h 3830319"/>
                            <a:gd name="T72" fmla="*/ 229169 w 2710618"/>
                            <a:gd name="T73" fmla="*/ 3143461 h 3830319"/>
                            <a:gd name="T74" fmla="*/ 107755 w 2710618"/>
                            <a:gd name="T75" fmla="*/ 2919603 h 3830319"/>
                            <a:gd name="T76" fmla="*/ 37837 w 2710618"/>
                            <a:gd name="T77" fmla="*/ 2725236 h 3830319"/>
                            <a:gd name="T78" fmla="*/ 6306 w 2710618"/>
                            <a:gd name="T79" fmla="*/ 2523438 h 3830319"/>
                            <a:gd name="T80" fmla="*/ 0 w 2710618"/>
                            <a:gd name="T81" fmla="*/ 2088309 h 383031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710618" h="3830319">
                              <a:moveTo>
                                <a:pt x="0" y="2094616"/>
                              </a:moveTo>
                              <a:cubicBezTo>
                                <a:pt x="4204" y="2029452"/>
                                <a:pt x="11562" y="1876001"/>
                                <a:pt x="18919" y="1697325"/>
                              </a:cubicBezTo>
                              <a:cubicBezTo>
                                <a:pt x="26276" y="1518649"/>
                                <a:pt x="9101" y="1197634"/>
                                <a:pt x="44143" y="1022560"/>
                              </a:cubicBezTo>
                              <a:cubicBezTo>
                                <a:pt x="79185" y="847486"/>
                                <a:pt x="75718" y="799283"/>
                                <a:pt x="229169" y="646883"/>
                              </a:cubicBezTo>
                              <a:cubicBezTo>
                                <a:pt x="382620" y="494483"/>
                                <a:pt x="792214" y="214397"/>
                                <a:pt x="964850" y="108160"/>
                              </a:cubicBezTo>
                              <a:cubicBezTo>
                                <a:pt x="1137486" y="1923"/>
                                <a:pt x="1172492" y="18918"/>
                                <a:pt x="1264983" y="9459"/>
                              </a:cubicBezTo>
                              <a:cubicBezTo>
                                <a:pt x="1357474" y="0"/>
                                <a:pt x="1453153" y="17087"/>
                                <a:pt x="1519796" y="51405"/>
                              </a:cubicBezTo>
                              <a:cubicBezTo>
                                <a:pt x="1586439" y="85723"/>
                                <a:pt x="1655454" y="140782"/>
                                <a:pt x="1664839" y="215366"/>
                              </a:cubicBezTo>
                              <a:cubicBezTo>
                                <a:pt x="1674224" y="289950"/>
                                <a:pt x="1615558" y="431417"/>
                                <a:pt x="1576107" y="498910"/>
                              </a:cubicBezTo>
                              <a:cubicBezTo>
                                <a:pt x="1536656" y="566403"/>
                                <a:pt x="1491369" y="577323"/>
                                <a:pt x="1428133" y="620324"/>
                              </a:cubicBezTo>
                              <a:cubicBezTo>
                                <a:pt x="1364897" y="663325"/>
                                <a:pt x="1246012" y="682296"/>
                                <a:pt x="1196688" y="756915"/>
                              </a:cubicBezTo>
                              <a:cubicBezTo>
                                <a:pt x="1147364" y="831534"/>
                                <a:pt x="1144551" y="794638"/>
                                <a:pt x="1132187" y="1068038"/>
                              </a:cubicBezTo>
                              <a:cubicBezTo>
                                <a:pt x="1119823" y="1341438"/>
                                <a:pt x="1107302" y="2040184"/>
                                <a:pt x="1122505" y="2397313"/>
                              </a:cubicBezTo>
                              <a:cubicBezTo>
                                <a:pt x="1137708" y="2754442"/>
                                <a:pt x="1205537" y="3028985"/>
                                <a:pt x="1223404" y="3210814"/>
                              </a:cubicBezTo>
                              <a:cubicBezTo>
                                <a:pt x="1241271" y="3392643"/>
                                <a:pt x="1241271" y="3414714"/>
                                <a:pt x="1229710" y="3488287"/>
                              </a:cubicBezTo>
                              <a:cubicBezTo>
                                <a:pt x="1218149" y="3561860"/>
                                <a:pt x="1187669" y="3620718"/>
                                <a:pt x="1154036" y="3652249"/>
                              </a:cubicBezTo>
                              <a:cubicBezTo>
                                <a:pt x="1120403" y="3683780"/>
                                <a:pt x="1063804" y="3687652"/>
                                <a:pt x="1027912" y="3677473"/>
                              </a:cubicBezTo>
                              <a:cubicBezTo>
                                <a:pt x="992020" y="3667294"/>
                                <a:pt x="945966" y="3663735"/>
                                <a:pt x="938683" y="3591175"/>
                              </a:cubicBezTo>
                              <a:cubicBezTo>
                                <a:pt x="931400" y="3518615"/>
                                <a:pt x="963035" y="3360157"/>
                                <a:pt x="984213" y="3242110"/>
                              </a:cubicBezTo>
                              <a:cubicBezTo>
                                <a:pt x="1005391" y="3124063"/>
                                <a:pt x="1003812" y="3103569"/>
                                <a:pt x="1065749" y="2882891"/>
                              </a:cubicBezTo>
                              <a:cubicBezTo>
                                <a:pt x="1127686" y="2662213"/>
                                <a:pt x="1279109" y="2196566"/>
                                <a:pt x="1355834" y="1918042"/>
                              </a:cubicBezTo>
                              <a:cubicBezTo>
                                <a:pt x="1432559" y="1639518"/>
                                <a:pt x="1432560" y="1466097"/>
                                <a:pt x="1526102" y="1211747"/>
                              </a:cubicBezTo>
                              <a:cubicBezTo>
                                <a:pt x="1619644" y="957397"/>
                                <a:pt x="1765738" y="552748"/>
                                <a:pt x="1917087" y="391940"/>
                              </a:cubicBezTo>
                              <a:cubicBezTo>
                                <a:pt x="2068436" y="231132"/>
                                <a:pt x="2307021" y="237438"/>
                                <a:pt x="2434196" y="246897"/>
                              </a:cubicBezTo>
                              <a:cubicBezTo>
                                <a:pt x="2561371" y="256356"/>
                                <a:pt x="2649658" y="368817"/>
                                <a:pt x="2680138" y="448696"/>
                              </a:cubicBezTo>
                              <a:cubicBezTo>
                                <a:pt x="2710618" y="528575"/>
                                <a:pt x="2666475" y="650495"/>
                                <a:pt x="2617076" y="726169"/>
                              </a:cubicBezTo>
                              <a:cubicBezTo>
                                <a:pt x="2567677" y="801843"/>
                                <a:pt x="2456267" y="837578"/>
                                <a:pt x="2383746" y="902742"/>
                              </a:cubicBezTo>
                              <a:cubicBezTo>
                                <a:pt x="2311225" y="967906"/>
                                <a:pt x="2225040" y="989978"/>
                                <a:pt x="2181948" y="1117153"/>
                              </a:cubicBezTo>
                              <a:cubicBezTo>
                                <a:pt x="2138856" y="1244328"/>
                                <a:pt x="2145162" y="1363095"/>
                                <a:pt x="2125192" y="1665793"/>
                              </a:cubicBezTo>
                              <a:cubicBezTo>
                                <a:pt x="2105222" y="1968491"/>
                                <a:pt x="2097865" y="2648511"/>
                                <a:pt x="2062130" y="2933341"/>
                              </a:cubicBezTo>
                              <a:cubicBezTo>
                                <a:pt x="2026395" y="3218171"/>
                                <a:pt x="1979138" y="3265137"/>
                                <a:pt x="1910781" y="3374776"/>
                              </a:cubicBezTo>
                              <a:cubicBezTo>
                                <a:pt x="1842424" y="3484415"/>
                                <a:pt x="1736859" y="3529181"/>
                                <a:pt x="1651991" y="3591175"/>
                              </a:cubicBezTo>
                              <a:cubicBezTo>
                                <a:pt x="1567123" y="3653169"/>
                                <a:pt x="1485679" y="3711957"/>
                                <a:pt x="1401574" y="3746737"/>
                              </a:cubicBezTo>
                              <a:cubicBezTo>
                                <a:pt x="1317469" y="3781517"/>
                                <a:pt x="1276906" y="3830319"/>
                                <a:pt x="1147363" y="3799856"/>
                              </a:cubicBezTo>
                              <a:cubicBezTo>
                                <a:pt x="1017820" y="3769393"/>
                                <a:pt x="750155" y="3635419"/>
                                <a:pt x="624314" y="3563962"/>
                              </a:cubicBezTo>
                              <a:cubicBezTo>
                                <a:pt x="498473" y="3492505"/>
                                <a:pt x="458176" y="3441195"/>
                                <a:pt x="392319" y="3371112"/>
                              </a:cubicBezTo>
                              <a:cubicBezTo>
                                <a:pt x="326462" y="3301029"/>
                                <a:pt x="276596" y="3218712"/>
                                <a:pt x="229169" y="3143461"/>
                              </a:cubicBezTo>
                              <a:cubicBezTo>
                                <a:pt x="181742" y="3068210"/>
                                <a:pt x="139644" y="2989307"/>
                                <a:pt x="107755" y="2919603"/>
                              </a:cubicBezTo>
                              <a:cubicBezTo>
                                <a:pt x="75866" y="2849899"/>
                                <a:pt x="54745" y="2791263"/>
                                <a:pt x="37837" y="2725236"/>
                              </a:cubicBezTo>
                              <a:cubicBezTo>
                                <a:pt x="20929" y="2659209"/>
                                <a:pt x="12612" y="2629593"/>
                                <a:pt x="6306" y="2523438"/>
                              </a:cubicBezTo>
                              <a:cubicBezTo>
                                <a:pt x="0" y="2417283"/>
                                <a:pt x="1314" y="2178961"/>
                                <a:pt x="0" y="2088309"/>
                              </a:cubicBezTo>
                            </a:path>
                          </a:pathLst>
                        </a:custGeom>
                        <a:noFill/>
                        <a:ln w="69850">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9" name="AutoShape 233">
                          <a:extLst>
                            <a:ext uri="{FF2B5EF4-FFF2-40B4-BE49-F238E27FC236}">
                              <a16:creationId xmlns:a16="http://schemas.microsoft.com/office/drawing/2014/main" id="{00000000-0008-0000-0000-0000E9040000}"/>
                            </a:ext>
                          </a:extLst>
                        </xdr:cNvPr>
                        <xdr:cNvSpPr>
                          <a:spLocks noChangeAspect="1" noChangeShapeType="1"/>
                        </xdr:cNvSpPr>
                      </xdr:nvSpPr>
                      <xdr:spPr bwMode="auto">
                        <a:xfrm>
                          <a:off x="1077848" y="1104147"/>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0" name="AutoShape 232">
                          <a:extLst>
                            <a:ext uri="{FF2B5EF4-FFF2-40B4-BE49-F238E27FC236}">
                              <a16:creationId xmlns:a16="http://schemas.microsoft.com/office/drawing/2014/main" id="{00000000-0008-0000-0000-0000E8040000}"/>
                            </a:ext>
                          </a:extLst>
                        </xdr:cNvPr>
                        <xdr:cNvSpPr>
                          <a:spLocks noChangeAspect="1" noChangeShapeType="1"/>
                        </xdr:cNvSpPr>
                      </xdr:nvSpPr>
                      <xdr:spPr bwMode="auto">
                        <a:xfrm>
                          <a:off x="1077848" y="1106192"/>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1" name="AutoShape 231">
                          <a:extLst>
                            <a:ext uri="{FF2B5EF4-FFF2-40B4-BE49-F238E27FC236}">
                              <a16:creationId xmlns:a16="http://schemas.microsoft.com/office/drawing/2014/main" id="{00000000-0008-0000-0000-0000E7040000}"/>
                            </a:ext>
                          </a:extLst>
                        </xdr:cNvPr>
                        <xdr:cNvSpPr>
                          <a:spLocks noChangeAspect="1" noChangeShapeType="1"/>
                        </xdr:cNvSpPr>
                      </xdr:nvSpPr>
                      <xdr:spPr bwMode="auto">
                        <a:xfrm>
                          <a:off x="1077848" y="110823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2" name="AutoShape 230">
                          <a:extLst>
                            <a:ext uri="{FF2B5EF4-FFF2-40B4-BE49-F238E27FC236}">
                              <a16:creationId xmlns:a16="http://schemas.microsoft.com/office/drawing/2014/main" id="{00000000-0008-0000-0000-0000E6040000}"/>
                            </a:ext>
                          </a:extLst>
                        </xdr:cNvPr>
                        <xdr:cNvSpPr>
                          <a:spLocks noChangeAspect="1" noChangeShapeType="1"/>
                        </xdr:cNvSpPr>
                      </xdr:nvSpPr>
                      <xdr:spPr bwMode="auto">
                        <a:xfrm>
                          <a:off x="1077848" y="111028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3" name="AutoShape 229">
                          <a:extLst>
                            <a:ext uri="{FF2B5EF4-FFF2-40B4-BE49-F238E27FC236}">
                              <a16:creationId xmlns:a16="http://schemas.microsoft.com/office/drawing/2014/main" id="{00000000-0008-0000-0000-0000E5040000}"/>
                            </a:ext>
                          </a:extLst>
                        </xdr:cNvPr>
                        <xdr:cNvSpPr>
                          <a:spLocks noChangeAspect="1" noChangeShapeType="1"/>
                        </xdr:cNvSpPr>
                      </xdr:nvSpPr>
                      <xdr:spPr bwMode="auto">
                        <a:xfrm>
                          <a:off x="1077848" y="111232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4" name="AutoShape 228">
                          <a:extLst>
                            <a:ext uri="{FF2B5EF4-FFF2-40B4-BE49-F238E27FC236}">
                              <a16:creationId xmlns:a16="http://schemas.microsoft.com/office/drawing/2014/main" id="{00000000-0008-0000-0000-0000E4040000}"/>
                            </a:ext>
                          </a:extLst>
                        </xdr:cNvPr>
                        <xdr:cNvSpPr>
                          <a:spLocks noChangeAspect="1" noChangeShapeType="1"/>
                        </xdr:cNvSpPr>
                      </xdr:nvSpPr>
                      <xdr:spPr bwMode="auto">
                        <a:xfrm>
                          <a:off x="1077848" y="1114373"/>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5" name="AutoShape 227">
                          <a:extLst>
                            <a:ext uri="{FF2B5EF4-FFF2-40B4-BE49-F238E27FC236}">
                              <a16:creationId xmlns:a16="http://schemas.microsoft.com/office/drawing/2014/main" id="{00000000-0008-0000-0000-0000E3040000}"/>
                            </a:ext>
                          </a:extLst>
                        </xdr:cNvPr>
                        <xdr:cNvSpPr>
                          <a:spLocks noChangeAspect="1" noChangeShapeType="1"/>
                        </xdr:cNvSpPr>
                      </xdr:nvSpPr>
                      <xdr:spPr bwMode="auto">
                        <a:xfrm>
                          <a:off x="1077848" y="1116418"/>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6" name="AutoShape 226">
                          <a:extLst>
                            <a:ext uri="{FF2B5EF4-FFF2-40B4-BE49-F238E27FC236}">
                              <a16:creationId xmlns:a16="http://schemas.microsoft.com/office/drawing/2014/main" id="{00000000-0008-0000-0000-0000E2040000}"/>
                            </a:ext>
                          </a:extLst>
                        </xdr:cNvPr>
                        <xdr:cNvSpPr>
                          <a:spLocks noChangeAspect="1" noChangeShapeType="1"/>
                        </xdr:cNvSpPr>
                      </xdr:nvSpPr>
                      <xdr:spPr bwMode="auto">
                        <a:xfrm>
                          <a:off x="1077848" y="1118464"/>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7" name="AutoShape 225">
                          <a:extLst>
                            <a:ext uri="{FF2B5EF4-FFF2-40B4-BE49-F238E27FC236}">
                              <a16:creationId xmlns:a16="http://schemas.microsoft.com/office/drawing/2014/main" id="{00000000-0008-0000-0000-0000E1040000}"/>
                            </a:ext>
                          </a:extLst>
                        </xdr:cNvPr>
                        <xdr:cNvSpPr>
                          <a:spLocks noChangeAspect="1" noChangeShapeType="1"/>
                        </xdr:cNvSpPr>
                      </xdr:nvSpPr>
                      <xdr:spPr bwMode="auto">
                        <a:xfrm>
                          <a:off x="1077848" y="1120462"/>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8" name="AutoShape 224">
                          <a:extLst>
                            <a:ext uri="{FF2B5EF4-FFF2-40B4-BE49-F238E27FC236}">
                              <a16:creationId xmlns:a16="http://schemas.microsoft.com/office/drawing/2014/main" id="{00000000-0008-0000-0000-0000E0040000}"/>
                            </a:ext>
                          </a:extLst>
                        </xdr:cNvPr>
                        <xdr:cNvSpPr>
                          <a:spLocks noChangeAspect="1" noChangeShapeType="1"/>
                        </xdr:cNvSpPr>
                      </xdr:nvSpPr>
                      <xdr:spPr bwMode="auto">
                        <a:xfrm>
                          <a:off x="1077843" y="112250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09" name="AutoShape 223">
                          <a:extLst>
                            <a:ext uri="{FF2B5EF4-FFF2-40B4-BE49-F238E27FC236}">
                              <a16:creationId xmlns:a16="http://schemas.microsoft.com/office/drawing/2014/main" id="{00000000-0008-0000-0000-0000DF040000}"/>
                            </a:ext>
                          </a:extLst>
                        </xdr:cNvPr>
                        <xdr:cNvSpPr>
                          <a:spLocks noChangeAspect="1" noChangeShapeType="1"/>
                        </xdr:cNvSpPr>
                      </xdr:nvSpPr>
                      <xdr:spPr bwMode="auto">
                        <a:xfrm>
                          <a:off x="1077848" y="112455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0" name="AutoShape 222">
                          <a:extLst>
                            <a:ext uri="{FF2B5EF4-FFF2-40B4-BE49-F238E27FC236}">
                              <a16:creationId xmlns:a16="http://schemas.microsoft.com/office/drawing/2014/main" id="{00000000-0008-0000-0000-0000DE040000}"/>
                            </a:ext>
                          </a:extLst>
                        </xdr:cNvPr>
                        <xdr:cNvSpPr>
                          <a:spLocks noChangeAspect="1" noChangeShapeType="1"/>
                        </xdr:cNvSpPr>
                      </xdr:nvSpPr>
                      <xdr:spPr bwMode="auto">
                        <a:xfrm>
                          <a:off x="1077848" y="112659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1" name="AutoShape 221">
                          <a:extLst>
                            <a:ext uri="{FF2B5EF4-FFF2-40B4-BE49-F238E27FC236}">
                              <a16:creationId xmlns:a16="http://schemas.microsoft.com/office/drawing/2014/main" id="{00000000-0008-0000-0000-0000DD040000}"/>
                            </a:ext>
                          </a:extLst>
                        </xdr:cNvPr>
                        <xdr:cNvSpPr>
                          <a:spLocks noChangeAspect="1" noChangeShapeType="1"/>
                        </xdr:cNvSpPr>
                      </xdr:nvSpPr>
                      <xdr:spPr bwMode="auto">
                        <a:xfrm>
                          <a:off x="1077848" y="1128529"/>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2" name="AutoShape 220">
                          <a:extLst>
                            <a:ext uri="{FF2B5EF4-FFF2-40B4-BE49-F238E27FC236}">
                              <a16:creationId xmlns:a16="http://schemas.microsoft.com/office/drawing/2014/main" id="{00000000-0008-0000-0000-0000DC040000}"/>
                            </a:ext>
                          </a:extLst>
                        </xdr:cNvPr>
                        <xdr:cNvSpPr>
                          <a:spLocks noChangeAspect="1" noChangeShapeType="1"/>
                        </xdr:cNvSpPr>
                      </xdr:nvSpPr>
                      <xdr:spPr bwMode="auto">
                        <a:xfrm>
                          <a:off x="1077848" y="1130574"/>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3" name="AutoShape 219">
                          <a:extLst>
                            <a:ext uri="{FF2B5EF4-FFF2-40B4-BE49-F238E27FC236}">
                              <a16:creationId xmlns:a16="http://schemas.microsoft.com/office/drawing/2014/main" id="{00000000-0008-0000-0000-0000DB040000}"/>
                            </a:ext>
                          </a:extLst>
                        </xdr:cNvPr>
                        <xdr:cNvSpPr>
                          <a:spLocks noChangeAspect="1" noChangeShapeType="1"/>
                        </xdr:cNvSpPr>
                      </xdr:nvSpPr>
                      <xdr:spPr bwMode="auto">
                        <a:xfrm>
                          <a:off x="1077848" y="1132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4" name="AutoShape 218">
                          <a:extLst>
                            <a:ext uri="{FF2B5EF4-FFF2-40B4-BE49-F238E27FC236}">
                              <a16:creationId xmlns:a16="http://schemas.microsoft.com/office/drawing/2014/main" id="{00000000-0008-0000-0000-0000DA040000}"/>
                            </a:ext>
                          </a:extLst>
                        </xdr:cNvPr>
                        <xdr:cNvSpPr>
                          <a:spLocks noChangeAspect="1" noChangeShapeType="1"/>
                        </xdr:cNvSpPr>
                      </xdr:nvSpPr>
                      <xdr:spPr bwMode="auto">
                        <a:xfrm>
                          <a:off x="1077848" y="113466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5" name="AutoShape 217">
                          <a:extLst>
                            <a:ext uri="{FF2B5EF4-FFF2-40B4-BE49-F238E27FC236}">
                              <a16:creationId xmlns:a16="http://schemas.microsoft.com/office/drawing/2014/main" id="{00000000-0008-0000-0000-0000D9040000}"/>
                            </a:ext>
                          </a:extLst>
                        </xdr:cNvPr>
                        <xdr:cNvSpPr>
                          <a:spLocks noChangeAspect="1" noChangeShapeType="1"/>
                        </xdr:cNvSpPr>
                      </xdr:nvSpPr>
                      <xdr:spPr bwMode="auto">
                        <a:xfrm>
                          <a:off x="1077860" y="113657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6" name="AutoShape 216">
                          <a:extLst>
                            <a:ext uri="{FF2B5EF4-FFF2-40B4-BE49-F238E27FC236}">
                              <a16:creationId xmlns:a16="http://schemas.microsoft.com/office/drawing/2014/main" id="{00000000-0008-0000-0000-0000D8040000}"/>
                            </a:ext>
                          </a:extLst>
                        </xdr:cNvPr>
                        <xdr:cNvSpPr>
                          <a:spLocks noChangeAspect="1" noChangeShapeType="1"/>
                        </xdr:cNvSpPr>
                      </xdr:nvSpPr>
                      <xdr:spPr bwMode="auto">
                        <a:xfrm>
                          <a:off x="1077860" y="1138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7" name="AutoShape 215">
                          <a:extLst>
                            <a:ext uri="{FF2B5EF4-FFF2-40B4-BE49-F238E27FC236}">
                              <a16:creationId xmlns:a16="http://schemas.microsoft.com/office/drawing/2014/main" id="{00000000-0008-0000-0000-0000D7040000}"/>
                            </a:ext>
                          </a:extLst>
                        </xdr:cNvPr>
                        <xdr:cNvSpPr>
                          <a:spLocks noChangeAspect="1" noChangeShapeType="1"/>
                        </xdr:cNvSpPr>
                      </xdr:nvSpPr>
                      <xdr:spPr bwMode="auto">
                        <a:xfrm>
                          <a:off x="1077860" y="1140665"/>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8" name="AutoShape 214">
                          <a:extLst>
                            <a:ext uri="{FF2B5EF4-FFF2-40B4-BE49-F238E27FC236}">
                              <a16:creationId xmlns:a16="http://schemas.microsoft.com/office/drawing/2014/main" id="{00000000-0008-0000-0000-0000D6040000}"/>
                            </a:ext>
                          </a:extLst>
                        </xdr:cNvPr>
                        <xdr:cNvSpPr>
                          <a:spLocks noChangeAspect="1" noChangeShapeType="1"/>
                        </xdr:cNvSpPr>
                      </xdr:nvSpPr>
                      <xdr:spPr bwMode="auto">
                        <a:xfrm>
                          <a:off x="1077860" y="1142710"/>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9" name="AutoShape 213">
                          <a:extLst>
                            <a:ext uri="{FF2B5EF4-FFF2-40B4-BE49-F238E27FC236}">
                              <a16:creationId xmlns:a16="http://schemas.microsoft.com/office/drawing/2014/main" id="{00000000-0008-0000-0000-0000D5040000}"/>
                            </a:ext>
                          </a:extLst>
                        </xdr:cNvPr>
                        <xdr:cNvSpPr>
                          <a:spLocks noChangeAspect="1" noChangeShapeType="1"/>
                        </xdr:cNvSpPr>
                      </xdr:nvSpPr>
                      <xdr:spPr bwMode="auto">
                        <a:xfrm>
                          <a:off x="1077860" y="1144756"/>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0" name="AutoShape 212">
                          <a:extLst>
                            <a:ext uri="{FF2B5EF4-FFF2-40B4-BE49-F238E27FC236}">
                              <a16:creationId xmlns:a16="http://schemas.microsoft.com/office/drawing/2014/main" id="{00000000-0008-0000-0000-0000D4040000}"/>
                            </a:ext>
                          </a:extLst>
                        </xdr:cNvPr>
                        <xdr:cNvSpPr>
                          <a:spLocks noChangeAspect="1" noChangeShapeType="1"/>
                        </xdr:cNvSpPr>
                      </xdr:nvSpPr>
                      <xdr:spPr bwMode="auto">
                        <a:xfrm flipH="1">
                          <a:off x="1095767" y="1113950"/>
                          <a:ext cx="106" cy="3095"/>
                        </a:xfrm>
                        <a:prstGeom prst="straightConnector1">
                          <a:avLst/>
                        </a:prstGeom>
                        <a:noFill/>
                        <a:ln w="88900">
                          <a:solidFill>
                            <a:srgbClr val="5B9BD5"/>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 name="AutoShape 211">
                          <a:extLst>
                            <a:ext uri="{FF2B5EF4-FFF2-40B4-BE49-F238E27FC236}">
                              <a16:creationId xmlns:a16="http://schemas.microsoft.com/office/drawing/2014/main" id="{00000000-0008-0000-0000-0000D3040000}"/>
                            </a:ext>
                          </a:extLst>
                        </xdr:cNvPr>
                        <xdr:cNvSpPr>
                          <a:spLocks noChangeAspect="1" noChangeShapeType="1"/>
                        </xdr:cNvSpPr>
                      </xdr:nvSpPr>
                      <xdr:spPr bwMode="auto">
                        <a:xfrm flipV="1">
                          <a:off x="1098071" y="1120986"/>
                          <a:ext cx="668" cy="3130"/>
                        </a:xfrm>
                        <a:prstGeom prst="straightConnector1">
                          <a:avLst/>
                        </a:prstGeom>
                        <a:noFill/>
                        <a:ln w="88900">
                          <a:solidFill>
                            <a:srgbClr val="ED7D31"/>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 name="AutoShape 210">
                          <a:extLst>
                            <a:ext uri="{FF2B5EF4-FFF2-40B4-BE49-F238E27FC236}">
                              <a16:creationId xmlns:a16="http://schemas.microsoft.com/office/drawing/2014/main" id="{00000000-0008-0000-0000-0000D2040000}"/>
                            </a:ext>
                          </a:extLst>
                        </xdr:cNvPr>
                        <xdr:cNvSpPr>
                          <a:spLocks noChangeAspect="1" noChangeShapeType="1"/>
                        </xdr:cNvSpPr>
                      </xdr:nvSpPr>
                      <xdr:spPr bwMode="auto">
                        <a:xfrm flipV="1">
                          <a:off x="1105193" y="1128635"/>
                          <a:ext cx="281" cy="5170"/>
                        </a:xfrm>
                        <a:prstGeom prst="straightConnector1">
                          <a:avLst/>
                        </a:prstGeom>
                        <a:noFill/>
                        <a:ln w="88900">
                          <a:solidFill>
                            <a:srgbClr val="FFC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 name="AutoShape 209">
                          <a:extLst>
                            <a:ext uri="{FF2B5EF4-FFF2-40B4-BE49-F238E27FC236}">
                              <a16:creationId xmlns:a16="http://schemas.microsoft.com/office/drawing/2014/main" id="{00000000-0008-0000-0000-0000D1040000}"/>
                            </a:ext>
                          </a:extLst>
                        </xdr:cNvPr>
                        <xdr:cNvSpPr>
                          <a:spLocks noChangeAspect="1" noChangeShapeType="1"/>
                        </xdr:cNvSpPr>
                      </xdr:nvSpPr>
                      <xdr:spPr bwMode="auto">
                        <a:xfrm flipV="1">
                          <a:off x="1083193" y="1128529"/>
                          <a:ext cx="2799" cy="2"/>
                        </a:xfrm>
                        <a:prstGeom prst="straightConnector1">
                          <a:avLst/>
                        </a:prstGeom>
                        <a:noFill/>
                        <a:ln w="31750">
                          <a:solidFill>
                            <a:srgbClr val="FF0000"/>
                          </a:solidFill>
                          <a:prstDash val="sysDot"/>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 name="AutoShape 208">
                          <a:extLst>
                            <a:ext uri="{FF2B5EF4-FFF2-40B4-BE49-F238E27FC236}">
                              <a16:creationId xmlns:a16="http://schemas.microsoft.com/office/drawing/2014/main" id="{00000000-0008-0000-0000-0000D0040000}"/>
                            </a:ext>
                          </a:extLst>
                        </xdr:cNvPr>
                        <xdr:cNvSpPr>
                          <a:spLocks noChangeAspect="1" noChangeShapeType="1"/>
                        </xdr:cNvSpPr>
                      </xdr:nvSpPr>
                      <xdr:spPr bwMode="auto">
                        <a:xfrm flipH="1">
                          <a:off x="1095725" y="11170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 name="AutoShape 207">
                          <a:extLst>
                            <a:ext uri="{FF2B5EF4-FFF2-40B4-BE49-F238E27FC236}">
                              <a16:creationId xmlns:a16="http://schemas.microsoft.com/office/drawing/2014/main" id="{00000000-0008-0000-0000-0000CF040000}"/>
                            </a:ext>
                          </a:extLst>
                        </xdr:cNvPr>
                        <xdr:cNvSpPr>
                          <a:spLocks noChangeAspect="1" noChangeShapeType="1"/>
                        </xdr:cNvSpPr>
                      </xdr:nvSpPr>
                      <xdr:spPr bwMode="auto">
                        <a:xfrm flipH="1">
                          <a:off x="1095767" y="111544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6" name="AutoShape 206">
                          <a:extLst>
                            <a:ext uri="{FF2B5EF4-FFF2-40B4-BE49-F238E27FC236}">
                              <a16:creationId xmlns:a16="http://schemas.microsoft.com/office/drawing/2014/main" id="{00000000-0008-0000-0000-0000CE040000}"/>
                            </a:ext>
                          </a:extLst>
                        </xdr:cNvPr>
                        <xdr:cNvSpPr>
                          <a:spLocks noChangeAspect="1" noChangeShapeType="1"/>
                        </xdr:cNvSpPr>
                      </xdr:nvSpPr>
                      <xdr:spPr bwMode="auto">
                        <a:xfrm flipH="1">
                          <a:off x="1095767" y="1113937"/>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7" name="AutoShape 205">
                          <a:extLst>
                            <a:ext uri="{FF2B5EF4-FFF2-40B4-BE49-F238E27FC236}">
                              <a16:creationId xmlns:a16="http://schemas.microsoft.com/office/drawing/2014/main" id="{00000000-0008-0000-0000-0000CD040000}"/>
                            </a:ext>
                          </a:extLst>
                        </xdr:cNvPr>
                        <xdr:cNvSpPr>
                          <a:spLocks noChangeAspect="1" noChangeShapeType="1"/>
                        </xdr:cNvSpPr>
                      </xdr:nvSpPr>
                      <xdr:spPr bwMode="auto">
                        <a:xfrm flipH="1">
                          <a:off x="1096319" y="1112707"/>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8" name="AutoShape 204">
                          <a:extLst>
                            <a:ext uri="{FF2B5EF4-FFF2-40B4-BE49-F238E27FC236}">
                              <a16:creationId xmlns:a16="http://schemas.microsoft.com/office/drawing/2014/main" id="{00000000-0008-0000-0000-0000CC040000}"/>
                            </a:ext>
                          </a:extLst>
                        </xdr:cNvPr>
                        <xdr:cNvSpPr>
                          <a:spLocks noChangeAspect="1" noChangeShapeType="1"/>
                        </xdr:cNvSpPr>
                      </xdr:nvSpPr>
                      <xdr:spPr bwMode="auto">
                        <a:xfrm flipH="1">
                          <a:off x="1098908" y="1111142"/>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9" name="AutoShape 203">
                          <a:extLst>
                            <a:ext uri="{FF2B5EF4-FFF2-40B4-BE49-F238E27FC236}">
                              <a16:creationId xmlns:a16="http://schemas.microsoft.com/office/drawing/2014/main" id="{00000000-0008-0000-0000-0000CB040000}"/>
                            </a:ext>
                          </a:extLst>
                        </xdr:cNvPr>
                        <xdr:cNvSpPr>
                          <a:spLocks noChangeAspect="1" noChangeShapeType="1"/>
                        </xdr:cNvSpPr>
                      </xdr:nvSpPr>
                      <xdr:spPr bwMode="auto">
                        <a:xfrm flipH="1">
                          <a:off x="1096110" y="110529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30" name="AutoShape 202">
                          <a:extLst>
                            <a:ext uri="{FF2B5EF4-FFF2-40B4-BE49-F238E27FC236}">
                              <a16:creationId xmlns:a16="http://schemas.microsoft.com/office/drawing/2014/main" id="{00000000-0008-0000-0000-0000CA040000}"/>
                            </a:ext>
                          </a:extLst>
                        </xdr:cNvPr>
                        <xdr:cNvSpPr>
                          <a:spLocks noChangeAspect="1" noChangeShapeType="1"/>
                        </xdr:cNvSpPr>
                      </xdr:nvSpPr>
                      <xdr:spPr bwMode="auto">
                        <a:xfrm flipH="1">
                          <a:off x="1084879" y="111501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82" name="AutoShape 200">
                        <a:extLst>
                          <a:ext uri="{FF2B5EF4-FFF2-40B4-BE49-F238E27FC236}">
                            <a16:creationId xmlns:a16="http://schemas.microsoft.com/office/drawing/2014/main" id="{00000000-0008-0000-0000-0000C8040000}"/>
                          </a:ext>
                        </a:extLst>
                      </xdr:cNvPr>
                      <xdr:cNvSpPr>
                        <a:spLocks noChangeAspect="1" noChangeShapeType="1"/>
                      </xdr:cNvSpPr>
                    </xdr:nvSpPr>
                    <xdr:spPr bwMode="auto">
                      <a:xfrm flipH="1">
                        <a:off x="1096670" y="114018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3" name="AutoShape 199">
                        <a:extLst>
                          <a:ext uri="{FF2B5EF4-FFF2-40B4-BE49-F238E27FC236}">
                            <a16:creationId xmlns:a16="http://schemas.microsoft.com/office/drawing/2014/main" id="{00000000-0008-0000-0000-0000C7040000}"/>
                          </a:ext>
                        </a:extLst>
                      </xdr:cNvPr>
                      <xdr:cNvSpPr>
                        <a:spLocks noChangeAspect="1" noChangeShapeType="1"/>
                      </xdr:cNvSpPr>
                    </xdr:nvSpPr>
                    <xdr:spPr bwMode="auto">
                      <a:xfrm flipH="1">
                        <a:off x="1096110" y="113391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4" name="AutoShape 198">
                        <a:extLst>
                          <a:ext uri="{FF2B5EF4-FFF2-40B4-BE49-F238E27FC236}">
                            <a16:creationId xmlns:a16="http://schemas.microsoft.com/office/drawing/2014/main" id="{00000000-0008-0000-0000-0000C6040000}"/>
                          </a:ext>
                        </a:extLst>
                      </xdr:cNvPr>
                      <xdr:cNvSpPr>
                        <a:spLocks noChangeAspect="1" noChangeShapeType="1"/>
                      </xdr:cNvSpPr>
                    </xdr:nvSpPr>
                    <xdr:spPr bwMode="auto">
                      <a:xfrm flipH="1">
                        <a:off x="1093691" y="1140208"/>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5" name="AutoShape 197">
                        <a:extLst>
                          <a:ext uri="{FF2B5EF4-FFF2-40B4-BE49-F238E27FC236}">
                            <a16:creationId xmlns:a16="http://schemas.microsoft.com/office/drawing/2014/main" id="{00000000-0008-0000-0000-0000C5040000}"/>
                          </a:ext>
                        </a:extLst>
                      </xdr:cNvPr>
                      <xdr:cNvSpPr>
                        <a:spLocks noChangeAspect="1" noChangeShapeType="1"/>
                      </xdr:cNvSpPr>
                    </xdr:nvSpPr>
                    <xdr:spPr bwMode="auto">
                      <a:xfrm flipH="1">
                        <a:off x="1097196" y="112670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6" name="AutoShape 196">
                        <a:extLst>
                          <a:ext uri="{FF2B5EF4-FFF2-40B4-BE49-F238E27FC236}">
                            <a16:creationId xmlns:a16="http://schemas.microsoft.com/office/drawing/2014/main" id="{00000000-0008-0000-0000-0000C4040000}"/>
                          </a:ext>
                        </a:extLst>
                      </xdr:cNvPr>
                      <xdr:cNvSpPr>
                        <a:spLocks noChangeAspect="1" noChangeShapeType="1"/>
                      </xdr:cNvSpPr>
                    </xdr:nvSpPr>
                    <xdr:spPr bwMode="auto">
                      <a:xfrm flipH="1">
                        <a:off x="1097980" y="112409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7" name="AutoShape 195">
                        <a:extLst>
                          <a:ext uri="{FF2B5EF4-FFF2-40B4-BE49-F238E27FC236}">
                            <a16:creationId xmlns:a16="http://schemas.microsoft.com/office/drawing/2014/main" id="{00000000-0008-0000-0000-0000C3040000}"/>
                          </a:ext>
                        </a:extLst>
                      </xdr:cNvPr>
                      <xdr:cNvSpPr>
                        <a:spLocks noChangeAspect="1" noChangeShapeType="1"/>
                      </xdr:cNvSpPr>
                    </xdr:nvSpPr>
                    <xdr:spPr bwMode="auto">
                      <a:xfrm flipH="1">
                        <a:off x="1098314" y="1122578"/>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8" name="AutoShape 194">
                        <a:extLst>
                          <a:ext uri="{FF2B5EF4-FFF2-40B4-BE49-F238E27FC236}">
                            <a16:creationId xmlns:a16="http://schemas.microsoft.com/office/drawing/2014/main" id="{00000000-0008-0000-0000-0000C2040000}"/>
                          </a:ext>
                        </a:extLst>
                      </xdr:cNvPr>
                      <xdr:cNvSpPr>
                        <a:spLocks noChangeAspect="1" noChangeShapeType="1"/>
                      </xdr:cNvSpPr>
                    </xdr:nvSpPr>
                    <xdr:spPr bwMode="auto">
                      <a:xfrm flipH="1">
                        <a:off x="1098607" y="1120841"/>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89" name="AutoShape 193">
                        <a:extLst>
                          <a:ext uri="{FF2B5EF4-FFF2-40B4-BE49-F238E27FC236}">
                            <a16:creationId xmlns:a16="http://schemas.microsoft.com/office/drawing/2014/main" id="{00000000-0008-0000-0000-0000C1040000}"/>
                          </a:ext>
                        </a:extLst>
                      </xdr:cNvPr>
                      <xdr:cNvSpPr>
                        <a:spLocks noChangeAspect="1" noChangeShapeType="1"/>
                      </xdr:cNvSpPr>
                    </xdr:nvSpPr>
                    <xdr:spPr bwMode="auto">
                      <a:xfrm flipH="1">
                        <a:off x="1103597" y="1109065"/>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0" name="AutoShape 192">
                        <a:extLst>
                          <a:ext uri="{FF2B5EF4-FFF2-40B4-BE49-F238E27FC236}">
                            <a16:creationId xmlns:a16="http://schemas.microsoft.com/office/drawing/2014/main" id="{00000000-0008-0000-0000-0000C0040000}"/>
                          </a:ext>
                        </a:extLst>
                      </xdr:cNvPr>
                      <xdr:cNvSpPr>
                        <a:spLocks noChangeAspect="1" noChangeShapeType="1"/>
                      </xdr:cNvSpPr>
                    </xdr:nvSpPr>
                    <xdr:spPr bwMode="auto">
                      <a:xfrm flipH="1">
                        <a:off x="1111078" y="111125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1" name="AutoShape 191">
                        <a:extLst>
                          <a:ext uri="{FF2B5EF4-FFF2-40B4-BE49-F238E27FC236}">
                            <a16:creationId xmlns:a16="http://schemas.microsoft.com/office/drawing/2014/main" id="{00000000-0008-0000-0000-0000BF040000}"/>
                          </a:ext>
                        </a:extLst>
                      </xdr:cNvPr>
                      <xdr:cNvSpPr>
                        <a:spLocks noChangeAspect="1" noChangeShapeType="1"/>
                      </xdr:cNvSpPr>
                    </xdr:nvSpPr>
                    <xdr:spPr bwMode="auto">
                      <a:xfrm flipH="1">
                        <a:off x="1106220" y="111612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2" name="AutoShape 190">
                        <a:extLst>
                          <a:ext uri="{FF2B5EF4-FFF2-40B4-BE49-F238E27FC236}">
                            <a16:creationId xmlns:a16="http://schemas.microsoft.com/office/drawing/2014/main" id="{00000000-0008-0000-0000-0000BE040000}"/>
                          </a:ext>
                        </a:extLst>
                      </xdr:cNvPr>
                      <xdr:cNvSpPr>
                        <a:spLocks noChangeAspect="1" noChangeShapeType="1"/>
                      </xdr:cNvSpPr>
                    </xdr:nvSpPr>
                    <xdr:spPr bwMode="auto">
                      <a:xfrm flipH="1">
                        <a:off x="1105393" y="1125976"/>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3" name="AutoShape 189">
                        <a:extLst>
                          <a:ext uri="{FF2B5EF4-FFF2-40B4-BE49-F238E27FC236}">
                            <a16:creationId xmlns:a16="http://schemas.microsoft.com/office/drawing/2014/main" id="{00000000-0008-0000-0000-0000BD040000}"/>
                          </a:ext>
                        </a:extLst>
                      </xdr:cNvPr>
                      <xdr:cNvSpPr>
                        <a:spLocks noChangeAspect="1" noChangeShapeType="1"/>
                      </xdr:cNvSpPr>
                    </xdr:nvSpPr>
                    <xdr:spPr bwMode="auto">
                      <a:xfrm flipH="1">
                        <a:off x="1105374" y="1128529"/>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4" name="AutoShape 188">
                        <a:extLst>
                          <a:ext uri="{FF2B5EF4-FFF2-40B4-BE49-F238E27FC236}">
                            <a16:creationId xmlns:a16="http://schemas.microsoft.com/office/drawing/2014/main" id="{00000000-0008-0000-0000-0000BC040000}"/>
                          </a:ext>
                        </a:extLst>
                      </xdr:cNvPr>
                      <xdr:cNvSpPr>
                        <a:spLocks noChangeAspect="1" noChangeShapeType="1"/>
                      </xdr:cNvSpPr>
                    </xdr:nvSpPr>
                    <xdr:spPr bwMode="auto">
                      <a:xfrm flipH="1">
                        <a:off x="1105231" y="1131082"/>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5" name="AutoShape 187">
                        <a:extLst>
                          <a:ext uri="{FF2B5EF4-FFF2-40B4-BE49-F238E27FC236}">
                            <a16:creationId xmlns:a16="http://schemas.microsoft.com/office/drawing/2014/main" id="{00000000-0008-0000-0000-0000BB040000}"/>
                          </a:ext>
                        </a:extLst>
                      </xdr:cNvPr>
                      <xdr:cNvSpPr>
                        <a:spLocks noChangeAspect="1" noChangeShapeType="1"/>
                      </xdr:cNvSpPr>
                    </xdr:nvSpPr>
                    <xdr:spPr bwMode="auto">
                      <a:xfrm flipH="1">
                        <a:off x="1105060" y="113377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6" name="AutoShape 186">
                        <a:extLst>
                          <a:ext uri="{FF2B5EF4-FFF2-40B4-BE49-F238E27FC236}">
                            <a16:creationId xmlns:a16="http://schemas.microsoft.com/office/drawing/2014/main" id="{00000000-0008-0000-0000-0000BA040000}"/>
                          </a:ext>
                        </a:extLst>
                      </xdr:cNvPr>
                      <xdr:cNvSpPr>
                        <a:spLocks noChangeAspect="1" noChangeShapeType="1"/>
                      </xdr:cNvSpPr>
                    </xdr:nvSpPr>
                    <xdr:spPr bwMode="auto">
                      <a:xfrm flipH="1">
                        <a:off x="1102969" y="11395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97" name="AutoShape 185">
                        <a:extLst>
                          <a:ext uri="{FF2B5EF4-FFF2-40B4-BE49-F238E27FC236}">
                            <a16:creationId xmlns:a16="http://schemas.microsoft.com/office/drawing/2014/main" id="{00000000-0008-0000-0000-0000B9040000}"/>
                          </a:ext>
                        </a:extLst>
                      </xdr:cNvPr>
                      <xdr:cNvSpPr>
                        <a:spLocks noChangeAspect="1" noChangeShapeType="1"/>
                      </xdr:cNvSpPr>
                    </xdr:nvSpPr>
                    <xdr:spPr bwMode="auto">
                      <a:xfrm flipH="1">
                        <a:off x="1096739" y="1143242"/>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80" name="AutoShape 183">
                      <a:extLst>
                        <a:ext uri="{FF2B5EF4-FFF2-40B4-BE49-F238E27FC236}">
                          <a16:creationId xmlns:a16="http://schemas.microsoft.com/office/drawing/2014/main" id="{00000000-0008-0000-0000-0000B7040000}"/>
                        </a:ext>
                      </a:extLst>
                    </xdr:cNvPr>
                    <xdr:cNvSpPr>
                      <a:spLocks noChangeAspect="1" noChangeShapeType="1"/>
                    </xdr:cNvSpPr>
                  </xdr:nvSpPr>
                  <xdr:spPr bwMode="auto">
                    <a:xfrm flipV="1">
                      <a:off x="1085943" y="1120841"/>
                      <a:ext cx="0" cy="7193"/>
                    </a:xfrm>
                    <a:prstGeom prst="straightConnector1">
                      <a:avLst/>
                    </a:prstGeom>
                    <a:noFill/>
                    <a:ln w="25400">
                      <a:solidFill>
                        <a:srgbClr val="FF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58" name="Text Box 181">
                    <a:extLst>
                      <a:ext uri="{FF2B5EF4-FFF2-40B4-BE49-F238E27FC236}">
                        <a16:creationId xmlns:a16="http://schemas.microsoft.com/office/drawing/2014/main" id="{00000000-0008-0000-0000-0000B5040000}"/>
                      </a:ext>
                    </a:extLst>
                  </xdr:cNvPr>
                  <xdr:cNvSpPr txBox="1">
                    <a:spLocks noChangeAspect="1" noChangeArrowheads="1"/>
                  </xdr:cNvSpPr>
                </xdr:nvSpPr>
                <xdr:spPr bwMode="auto">
                  <a:xfrm>
                    <a:off x="1073558" y="1172296"/>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a:t>
                    </a:r>
                  </a:p>
                </xdr:txBody>
              </xdr:sp>
              <xdr:sp macro="" textlink="">
                <xdr:nvSpPr>
                  <xdr:cNvPr id="59" name="Text Box 180">
                    <a:extLst>
                      <a:ext uri="{FF2B5EF4-FFF2-40B4-BE49-F238E27FC236}">
                        <a16:creationId xmlns:a16="http://schemas.microsoft.com/office/drawing/2014/main" id="{00000000-0008-0000-0000-0000B4040000}"/>
                      </a:ext>
                    </a:extLst>
                  </xdr:cNvPr>
                  <xdr:cNvSpPr txBox="1">
                    <a:spLocks noChangeAspect="1" noChangeArrowheads="1"/>
                  </xdr:cNvSpPr>
                </xdr:nvSpPr>
                <xdr:spPr bwMode="auto">
                  <a:xfrm>
                    <a:off x="1073870" y="1174333"/>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9m</a:t>
                    </a:r>
                  </a:p>
                </xdr:txBody>
              </xdr:sp>
              <xdr:sp macro="" textlink="">
                <xdr:nvSpPr>
                  <xdr:cNvPr id="60" name="Text Box 179">
                    <a:extLst>
                      <a:ext uri="{FF2B5EF4-FFF2-40B4-BE49-F238E27FC236}">
                        <a16:creationId xmlns:a16="http://schemas.microsoft.com/office/drawing/2014/main" id="{00000000-0008-0000-0000-0000B3040000}"/>
                      </a:ext>
                    </a:extLst>
                  </xdr:cNvPr>
                  <xdr:cNvSpPr txBox="1">
                    <a:spLocks noChangeAspect="1" noChangeArrowheads="1"/>
                  </xdr:cNvSpPr>
                </xdr:nvSpPr>
                <xdr:spPr bwMode="auto">
                  <a:xfrm>
                    <a:off x="1073870" y="1176370"/>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8m</a:t>
                    </a:r>
                  </a:p>
                </xdr:txBody>
              </xdr:sp>
              <xdr:sp macro="" textlink="">
                <xdr:nvSpPr>
                  <xdr:cNvPr id="61" name="Text Box 178">
                    <a:extLst>
                      <a:ext uri="{FF2B5EF4-FFF2-40B4-BE49-F238E27FC236}">
                        <a16:creationId xmlns:a16="http://schemas.microsoft.com/office/drawing/2014/main" id="{00000000-0008-0000-0000-0000B2040000}"/>
                      </a:ext>
                    </a:extLst>
                  </xdr:cNvPr>
                  <xdr:cNvSpPr txBox="1">
                    <a:spLocks noChangeAspect="1" noChangeArrowheads="1"/>
                  </xdr:cNvSpPr>
                </xdr:nvSpPr>
                <xdr:spPr bwMode="auto">
                  <a:xfrm>
                    <a:off x="1073870" y="117840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7m</a:t>
                    </a:r>
                  </a:p>
                </xdr:txBody>
              </xdr:sp>
              <xdr:sp macro="" textlink="">
                <xdr:nvSpPr>
                  <xdr:cNvPr id="62" name="Text Box 177">
                    <a:extLst>
                      <a:ext uri="{FF2B5EF4-FFF2-40B4-BE49-F238E27FC236}">
                        <a16:creationId xmlns:a16="http://schemas.microsoft.com/office/drawing/2014/main" id="{00000000-0008-0000-0000-0000B1040000}"/>
                      </a:ext>
                    </a:extLst>
                  </xdr:cNvPr>
                  <xdr:cNvSpPr txBox="1">
                    <a:spLocks noChangeAspect="1" noChangeArrowheads="1"/>
                  </xdr:cNvSpPr>
                </xdr:nvSpPr>
                <xdr:spPr bwMode="auto">
                  <a:xfrm>
                    <a:off x="1073870" y="118044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6m</a:t>
                    </a:r>
                  </a:p>
                </xdr:txBody>
              </xdr:sp>
              <xdr:sp macro="" textlink="">
                <xdr:nvSpPr>
                  <xdr:cNvPr id="63" name="Text Box 176">
                    <a:extLst>
                      <a:ext uri="{FF2B5EF4-FFF2-40B4-BE49-F238E27FC236}">
                        <a16:creationId xmlns:a16="http://schemas.microsoft.com/office/drawing/2014/main" id="{00000000-0008-0000-0000-0000B0040000}"/>
                      </a:ext>
                    </a:extLst>
                  </xdr:cNvPr>
                  <xdr:cNvSpPr txBox="1">
                    <a:spLocks noChangeAspect="1" noChangeArrowheads="1"/>
                  </xdr:cNvSpPr>
                </xdr:nvSpPr>
                <xdr:spPr bwMode="auto">
                  <a:xfrm>
                    <a:off x="1073870" y="1182480"/>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5m</a:t>
                    </a:r>
                  </a:p>
                </xdr:txBody>
              </xdr:sp>
              <xdr:sp macro="" textlink="">
                <xdr:nvSpPr>
                  <xdr:cNvPr id="64" name="Text Box 175">
                    <a:extLst>
                      <a:ext uri="{FF2B5EF4-FFF2-40B4-BE49-F238E27FC236}">
                        <a16:creationId xmlns:a16="http://schemas.microsoft.com/office/drawing/2014/main" id="{00000000-0008-0000-0000-0000AF040000}"/>
                      </a:ext>
                    </a:extLst>
                  </xdr:cNvPr>
                  <xdr:cNvSpPr txBox="1">
                    <a:spLocks noChangeAspect="1" noChangeArrowheads="1"/>
                  </xdr:cNvSpPr>
                </xdr:nvSpPr>
                <xdr:spPr bwMode="auto">
                  <a:xfrm>
                    <a:off x="1073870" y="118451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4m</a:t>
                    </a:r>
                  </a:p>
                </xdr:txBody>
              </xdr:sp>
              <xdr:sp macro="" textlink="">
                <xdr:nvSpPr>
                  <xdr:cNvPr id="65" name="Text Box 174">
                    <a:extLst>
                      <a:ext uri="{FF2B5EF4-FFF2-40B4-BE49-F238E27FC236}">
                        <a16:creationId xmlns:a16="http://schemas.microsoft.com/office/drawing/2014/main" id="{00000000-0008-0000-0000-0000AE040000}"/>
                      </a:ext>
                    </a:extLst>
                  </xdr:cNvPr>
                  <xdr:cNvSpPr txBox="1">
                    <a:spLocks noChangeAspect="1" noChangeArrowheads="1"/>
                  </xdr:cNvSpPr>
                </xdr:nvSpPr>
                <xdr:spPr bwMode="auto">
                  <a:xfrm>
                    <a:off x="1073870" y="118655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3m</a:t>
                    </a:r>
                  </a:p>
                </xdr:txBody>
              </xdr:sp>
              <xdr:sp macro="" textlink="">
                <xdr:nvSpPr>
                  <xdr:cNvPr id="66" name="Text Box 173">
                    <a:extLst>
                      <a:ext uri="{FF2B5EF4-FFF2-40B4-BE49-F238E27FC236}">
                        <a16:creationId xmlns:a16="http://schemas.microsoft.com/office/drawing/2014/main" id="{00000000-0008-0000-0000-0000AD040000}"/>
                      </a:ext>
                    </a:extLst>
                  </xdr:cNvPr>
                  <xdr:cNvSpPr txBox="1">
                    <a:spLocks noChangeAspect="1" noChangeArrowheads="1"/>
                  </xdr:cNvSpPr>
                </xdr:nvSpPr>
                <xdr:spPr bwMode="auto">
                  <a:xfrm>
                    <a:off x="1073870" y="1188591"/>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2m</a:t>
                    </a:r>
                  </a:p>
                </xdr:txBody>
              </xdr:sp>
              <xdr:sp macro="" textlink="">
                <xdr:nvSpPr>
                  <xdr:cNvPr id="67" name="Text Box 172">
                    <a:extLst>
                      <a:ext uri="{FF2B5EF4-FFF2-40B4-BE49-F238E27FC236}">
                        <a16:creationId xmlns:a16="http://schemas.microsoft.com/office/drawing/2014/main" id="{00000000-0008-0000-0000-0000AC040000}"/>
                      </a:ext>
                    </a:extLst>
                  </xdr:cNvPr>
                  <xdr:cNvSpPr txBox="1">
                    <a:spLocks noChangeAspect="1" noChangeArrowheads="1"/>
                  </xdr:cNvSpPr>
                </xdr:nvSpPr>
                <xdr:spPr bwMode="auto">
                  <a:xfrm>
                    <a:off x="1073870" y="1190627"/>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1m</a:t>
                    </a:r>
                  </a:p>
                </xdr:txBody>
              </xdr:sp>
              <xdr:sp macro="" textlink="">
                <xdr:nvSpPr>
                  <xdr:cNvPr id="68" name="Text Box 171">
                    <a:extLst>
                      <a:ext uri="{FF2B5EF4-FFF2-40B4-BE49-F238E27FC236}">
                        <a16:creationId xmlns:a16="http://schemas.microsoft.com/office/drawing/2014/main" id="{00000000-0008-0000-0000-0000AB040000}"/>
                      </a:ext>
                    </a:extLst>
                  </xdr:cNvPr>
                  <xdr:cNvSpPr txBox="1">
                    <a:spLocks noChangeAspect="1" noChangeArrowheads="1"/>
                  </xdr:cNvSpPr>
                </xdr:nvSpPr>
                <xdr:spPr bwMode="auto">
                  <a:xfrm>
                    <a:off x="1073870" y="1192664"/>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0m</a:t>
                    </a:r>
                  </a:p>
                </xdr:txBody>
              </xdr:sp>
              <xdr:sp macro="" textlink="">
                <xdr:nvSpPr>
                  <xdr:cNvPr id="69" name="Text Box 170">
                    <a:extLst>
                      <a:ext uri="{FF2B5EF4-FFF2-40B4-BE49-F238E27FC236}">
                        <a16:creationId xmlns:a16="http://schemas.microsoft.com/office/drawing/2014/main" id="{00000000-0008-0000-0000-0000AA040000}"/>
                      </a:ext>
                    </a:extLst>
                  </xdr:cNvPr>
                  <xdr:cNvSpPr txBox="1">
                    <a:spLocks noChangeAspect="1" noChangeArrowheads="1"/>
                  </xdr:cNvSpPr>
                </xdr:nvSpPr>
                <xdr:spPr bwMode="auto">
                  <a:xfrm>
                    <a:off x="1073558" y="1152056"/>
                    <a:ext cx="2545" cy="1668"/>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a:t>
                    </a:r>
                  </a:p>
                </xdr:txBody>
              </xdr:sp>
              <xdr:sp macro="" textlink="">
                <xdr:nvSpPr>
                  <xdr:cNvPr id="70" name="Text Box 169">
                    <a:extLst>
                      <a:ext uri="{FF2B5EF4-FFF2-40B4-BE49-F238E27FC236}">
                        <a16:creationId xmlns:a16="http://schemas.microsoft.com/office/drawing/2014/main" id="{00000000-0008-0000-0000-0000A9040000}"/>
                      </a:ext>
                    </a:extLst>
                  </xdr:cNvPr>
                  <xdr:cNvSpPr txBox="1">
                    <a:spLocks noChangeAspect="1" noChangeArrowheads="1"/>
                  </xdr:cNvSpPr>
                </xdr:nvSpPr>
                <xdr:spPr bwMode="auto">
                  <a:xfrm>
                    <a:off x="1073558" y="1153965"/>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19m</a:t>
                    </a:r>
                  </a:p>
                </xdr:txBody>
              </xdr:sp>
              <xdr:sp macro="" textlink="">
                <xdr:nvSpPr>
                  <xdr:cNvPr id="71" name="Text Box 168">
                    <a:extLst>
                      <a:ext uri="{FF2B5EF4-FFF2-40B4-BE49-F238E27FC236}">
                        <a16:creationId xmlns:a16="http://schemas.microsoft.com/office/drawing/2014/main" id="{00000000-0008-0000-0000-0000A8040000}"/>
                      </a:ext>
                    </a:extLst>
                  </xdr:cNvPr>
                  <xdr:cNvSpPr txBox="1">
                    <a:spLocks noChangeAspect="1" noChangeArrowheads="1"/>
                  </xdr:cNvSpPr>
                </xdr:nvSpPr>
                <xdr:spPr bwMode="auto">
                  <a:xfrm>
                    <a:off x="1073558" y="1156002"/>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18m</a:t>
                    </a:r>
                  </a:p>
                </xdr:txBody>
              </xdr:sp>
              <xdr:sp macro="" textlink="">
                <xdr:nvSpPr>
                  <xdr:cNvPr id="72" name="Text Box 167">
                    <a:extLst>
                      <a:ext uri="{FF2B5EF4-FFF2-40B4-BE49-F238E27FC236}">
                        <a16:creationId xmlns:a16="http://schemas.microsoft.com/office/drawing/2014/main" id="{00000000-0008-0000-0000-0000A7040000}"/>
                      </a:ext>
                    </a:extLst>
                  </xdr:cNvPr>
                  <xdr:cNvSpPr txBox="1">
                    <a:spLocks noChangeAspect="1" noChangeArrowheads="1"/>
                  </xdr:cNvSpPr>
                </xdr:nvSpPr>
                <xdr:spPr bwMode="auto">
                  <a:xfrm>
                    <a:off x="1073558" y="1158039"/>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17m</a:t>
                    </a:r>
                  </a:p>
                </xdr:txBody>
              </xdr:sp>
              <xdr:sp macro="" textlink="">
                <xdr:nvSpPr>
                  <xdr:cNvPr id="73" name="Text Box 166">
                    <a:extLst>
                      <a:ext uri="{FF2B5EF4-FFF2-40B4-BE49-F238E27FC236}">
                        <a16:creationId xmlns:a16="http://schemas.microsoft.com/office/drawing/2014/main" id="{00000000-0008-0000-0000-0000A6040000}"/>
                      </a:ext>
                    </a:extLst>
                  </xdr:cNvPr>
                  <xdr:cNvSpPr txBox="1">
                    <a:spLocks noChangeAspect="1" noChangeArrowheads="1"/>
                  </xdr:cNvSpPr>
                </xdr:nvSpPr>
                <xdr:spPr bwMode="auto">
                  <a:xfrm>
                    <a:off x="1073558" y="116007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16m</a:t>
                    </a:r>
                  </a:p>
                </xdr:txBody>
              </xdr:sp>
              <xdr:sp macro="" textlink="">
                <xdr:nvSpPr>
                  <xdr:cNvPr id="74" name="Text Box 165">
                    <a:extLst>
                      <a:ext uri="{FF2B5EF4-FFF2-40B4-BE49-F238E27FC236}">
                        <a16:creationId xmlns:a16="http://schemas.microsoft.com/office/drawing/2014/main" id="{00000000-0008-0000-0000-0000A5040000}"/>
                      </a:ext>
                    </a:extLst>
                  </xdr:cNvPr>
                  <xdr:cNvSpPr txBox="1">
                    <a:spLocks noChangeAspect="1" noChangeArrowheads="1"/>
                  </xdr:cNvSpPr>
                </xdr:nvSpPr>
                <xdr:spPr bwMode="auto">
                  <a:xfrm>
                    <a:off x="1073558" y="1162112"/>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15m</a:t>
                    </a:r>
                  </a:p>
                </xdr:txBody>
              </xdr:sp>
              <xdr:sp macro="" textlink="">
                <xdr:nvSpPr>
                  <xdr:cNvPr id="75" name="Text Box 164">
                    <a:extLst>
                      <a:ext uri="{FF2B5EF4-FFF2-40B4-BE49-F238E27FC236}">
                        <a16:creationId xmlns:a16="http://schemas.microsoft.com/office/drawing/2014/main" id="{00000000-0008-0000-0000-0000A4040000}"/>
                      </a:ext>
                    </a:extLst>
                  </xdr:cNvPr>
                  <xdr:cNvSpPr txBox="1">
                    <a:spLocks noChangeAspect="1" noChangeArrowheads="1"/>
                  </xdr:cNvSpPr>
                </xdr:nvSpPr>
                <xdr:spPr bwMode="auto">
                  <a:xfrm>
                    <a:off x="1073558" y="1164149"/>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14m</a:t>
                    </a:r>
                  </a:p>
                </xdr:txBody>
              </xdr:sp>
              <xdr:sp macro="" textlink="">
                <xdr:nvSpPr>
                  <xdr:cNvPr id="76" name="Text Box 163">
                    <a:extLst>
                      <a:ext uri="{FF2B5EF4-FFF2-40B4-BE49-F238E27FC236}">
                        <a16:creationId xmlns:a16="http://schemas.microsoft.com/office/drawing/2014/main" id="{00000000-0008-0000-0000-0000A3040000}"/>
                      </a:ext>
                    </a:extLst>
                  </xdr:cNvPr>
                  <xdr:cNvSpPr txBox="1">
                    <a:spLocks noChangeAspect="1" noChangeArrowheads="1"/>
                  </xdr:cNvSpPr>
                </xdr:nvSpPr>
                <xdr:spPr bwMode="auto">
                  <a:xfrm>
                    <a:off x="1073558" y="116618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13m</a:t>
                    </a:r>
                  </a:p>
                </xdr:txBody>
              </xdr:sp>
              <xdr:sp macro="" textlink="">
                <xdr:nvSpPr>
                  <xdr:cNvPr id="77" name="Text Box 162">
                    <a:extLst>
                      <a:ext uri="{FF2B5EF4-FFF2-40B4-BE49-F238E27FC236}">
                        <a16:creationId xmlns:a16="http://schemas.microsoft.com/office/drawing/2014/main" id="{00000000-0008-0000-0000-0000A2040000}"/>
                      </a:ext>
                    </a:extLst>
                  </xdr:cNvPr>
                  <xdr:cNvSpPr txBox="1">
                    <a:spLocks noChangeAspect="1" noChangeArrowheads="1"/>
                  </xdr:cNvSpPr>
                </xdr:nvSpPr>
                <xdr:spPr bwMode="auto">
                  <a:xfrm>
                    <a:off x="1073558" y="1168223"/>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12m</a:t>
                    </a:r>
                  </a:p>
                </xdr:txBody>
              </xdr:sp>
              <xdr:sp macro="" textlink="">
                <xdr:nvSpPr>
                  <xdr:cNvPr id="78" name="Text Box 161">
                    <a:extLst>
                      <a:ext uri="{FF2B5EF4-FFF2-40B4-BE49-F238E27FC236}">
                        <a16:creationId xmlns:a16="http://schemas.microsoft.com/office/drawing/2014/main" id="{00000000-0008-0000-0000-0000A1040000}"/>
                      </a:ext>
                    </a:extLst>
                  </xdr:cNvPr>
                  <xdr:cNvSpPr txBox="1">
                    <a:spLocks noChangeAspect="1" noChangeArrowheads="1"/>
                  </xdr:cNvSpPr>
                </xdr:nvSpPr>
                <xdr:spPr bwMode="auto">
                  <a:xfrm>
                    <a:off x="1073558" y="1170260"/>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11m</a:t>
                    </a:r>
                  </a:p>
                </xdr:txBody>
              </xdr:sp>
            </xdr:grpSp>
            <xdr:sp macro="" textlink="">
              <xdr:nvSpPr>
                <xdr:cNvPr id="31" name="Text Box 159">
                  <a:extLst>
                    <a:ext uri="{FF2B5EF4-FFF2-40B4-BE49-F238E27FC236}">
                      <a16:creationId xmlns:a16="http://schemas.microsoft.com/office/drawing/2014/main" id="{00000000-0008-0000-0000-00009F040000}"/>
                    </a:ext>
                  </a:extLst>
                </xdr:cNvPr>
                <xdr:cNvSpPr txBox="1">
                  <a:spLocks noChangeAspect="1" noChangeArrowheads="1"/>
                </xdr:cNvSpPr>
              </xdr:nvSpPr>
              <xdr:spPr bwMode="auto">
                <a:xfrm>
                  <a:off x="1156760" y="1153246"/>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a:t>
                  </a:r>
                </a:p>
              </xdr:txBody>
            </xdr:sp>
            <xdr:sp macro="" textlink="">
              <xdr:nvSpPr>
                <xdr:cNvPr id="32" name="Text Box 158">
                  <a:extLst>
                    <a:ext uri="{FF2B5EF4-FFF2-40B4-BE49-F238E27FC236}">
                      <a16:creationId xmlns:a16="http://schemas.microsoft.com/office/drawing/2014/main" id="{00000000-0008-0000-0000-00009E040000}"/>
                    </a:ext>
                  </a:extLst>
                </xdr:cNvPr>
                <xdr:cNvSpPr txBox="1">
                  <a:spLocks noChangeAspect="1" noChangeArrowheads="1"/>
                </xdr:cNvSpPr>
              </xdr:nvSpPr>
              <xdr:spPr bwMode="auto">
                <a:xfrm>
                  <a:off x="1159855" y="115875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3</a:t>
                  </a:r>
                </a:p>
              </xdr:txBody>
            </xdr:sp>
            <xdr:sp macro="" textlink="">
              <xdr:nvSpPr>
                <xdr:cNvPr id="33" name="Text Box 157">
                  <a:extLst>
                    <a:ext uri="{FF2B5EF4-FFF2-40B4-BE49-F238E27FC236}">
                      <a16:creationId xmlns:a16="http://schemas.microsoft.com/office/drawing/2014/main" id="{00000000-0008-0000-0000-00009D040000}"/>
                    </a:ext>
                  </a:extLst>
                </xdr:cNvPr>
                <xdr:cNvSpPr txBox="1">
                  <a:spLocks noChangeAspect="1" noChangeArrowheads="1"/>
                </xdr:cNvSpPr>
              </xdr:nvSpPr>
              <xdr:spPr bwMode="auto">
                <a:xfrm>
                  <a:off x="1156284" y="1158967"/>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4</a:t>
                  </a:r>
                </a:p>
              </xdr:txBody>
            </xdr:sp>
            <xdr:sp macro="" textlink="">
              <xdr:nvSpPr>
                <xdr:cNvPr id="34" name="Text Box 156">
                  <a:extLst>
                    <a:ext uri="{FF2B5EF4-FFF2-40B4-BE49-F238E27FC236}">
                      <a16:creationId xmlns:a16="http://schemas.microsoft.com/office/drawing/2014/main" id="{00000000-0008-0000-0000-00009C040000}"/>
                    </a:ext>
                  </a:extLst>
                </xdr:cNvPr>
                <xdr:cNvSpPr txBox="1">
                  <a:spLocks noChangeAspect="1" noChangeArrowheads="1"/>
                </xdr:cNvSpPr>
              </xdr:nvSpPr>
              <xdr:spPr bwMode="auto">
                <a:xfrm>
                  <a:off x="1155463" y="1160880"/>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5</a:t>
                  </a:r>
                </a:p>
              </xdr:txBody>
            </xdr:sp>
            <xdr:sp macro="" textlink="">
              <xdr:nvSpPr>
                <xdr:cNvPr id="35" name="Text Box 155">
                  <a:extLst>
                    <a:ext uri="{FF2B5EF4-FFF2-40B4-BE49-F238E27FC236}">
                      <a16:creationId xmlns:a16="http://schemas.microsoft.com/office/drawing/2014/main" id="{00000000-0008-0000-0000-00009B040000}"/>
                    </a:ext>
                  </a:extLst>
                </xdr:cNvPr>
                <xdr:cNvSpPr txBox="1">
                  <a:spLocks noChangeAspect="1" noChangeArrowheads="1"/>
                </xdr:cNvSpPr>
              </xdr:nvSpPr>
              <xdr:spPr bwMode="auto">
                <a:xfrm>
                  <a:off x="1157089" y="116237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6</a:t>
                  </a:r>
                </a:p>
              </xdr:txBody>
            </xdr:sp>
            <xdr:sp macro="" textlink="">
              <xdr:nvSpPr>
                <xdr:cNvPr id="36" name="Text Box 154">
                  <a:extLst>
                    <a:ext uri="{FF2B5EF4-FFF2-40B4-BE49-F238E27FC236}">
                      <a16:creationId xmlns:a16="http://schemas.microsoft.com/office/drawing/2014/main" id="{00000000-0008-0000-0000-00009A040000}"/>
                    </a:ext>
                  </a:extLst>
                </xdr:cNvPr>
                <xdr:cNvSpPr txBox="1">
                  <a:spLocks noChangeAspect="1" noChangeArrowheads="1"/>
                </xdr:cNvSpPr>
              </xdr:nvSpPr>
              <xdr:spPr bwMode="auto">
                <a:xfrm>
                  <a:off x="1146251" y="11620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a:t>
                  </a:r>
                </a:p>
              </xdr:txBody>
            </xdr:sp>
            <xdr:sp macro="" textlink="">
              <xdr:nvSpPr>
                <xdr:cNvPr id="37" name="Text Box 153">
                  <a:extLst>
                    <a:ext uri="{FF2B5EF4-FFF2-40B4-BE49-F238E27FC236}">
                      <a16:creationId xmlns:a16="http://schemas.microsoft.com/office/drawing/2014/main" id="{00000000-0008-0000-0000-000099040000}"/>
                    </a:ext>
                  </a:extLst>
                </xdr:cNvPr>
                <xdr:cNvSpPr txBox="1">
                  <a:spLocks noChangeAspect="1" noChangeArrowheads="1"/>
                </xdr:cNvSpPr>
              </xdr:nvSpPr>
              <xdr:spPr bwMode="auto">
                <a:xfrm>
                  <a:off x="1156986" y="116420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7</a:t>
                  </a:r>
                </a:p>
              </xdr:txBody>
            </xdr:sp>
            <xdr:sp macro="" textlink="">
              <xdr:nvSpPr>
                <xdr:cNvPr id="38" name="Text Box 152">
                  <a:extLst>
                    <a:ext uri="{FF2B5EF4-FFF2-40B4-BE49-F238E27FC236}">
                      <a16:creationId xmlns:a16="http://schemas.microsoft.com/office/drawing/2014/main" id="{00000000-0008-0000-0000-000098040000}"/>
                    </a:ext>
                  </a:extLst>
                </xdr:cNvPr>
                <xdr:cNvSpPr txBox="1">
                  <a:spLocks noChangeAspect="1" noChangeArrowheads="1"/>
                </xdr:cNvSpPr>
              </xdr:nvSpPr>
              <xdr:spPr bwMode="auto">
                <a:xfrm>
                  <a:off x="1157266" y="118090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8</a:t>
                  </a:r>
                </a:p>
              </xdr:txBody>
            </xdr:sp>
            <xdr:sp macro="" textlink="">
              <xdr:nvSpPr>
                <xdr:cNvPr id="39" name="Text Box 151">
                  <a:extLst>
                    <a:ext uri="{FF2B5EF4-FFF2-40B4-BE49-F238E27FC236}">
                      <a16:creationId xmlns:a16="http://schemas.microsoft.com/office/drawing/2014/main" id="{00000000-0008-0000-0000-000097040000}"/>
                    </a:ext>
                  </a:extLst>
                </xdr:cNvPr>
                <xdr:cNvSpPr txBox="1">
                  <a:spLocks noChangeAspect="1" noChangeArrowheads="1"/>
                </xdr:cNvSpPr>
              </xdr:nvSpPr>
              <xdr:spPr bwMode="auto">
                <a:xfrm>
                  <a:off x="1157968" y="1187287"/>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9</a:t>
                  </a:r>
                </a:p>
              </xdr:txBody>
            </xdr:sp>
            <xdr:sp macro="" textlink="">
              <xdr:nvSpPr>
                <xdr:cNvPr id="40" name="Text Box 150">
                  <a:extLst>
                    <a:ext uri="{FF2B5EF4-FFF2-40B4-BE49-F238E27FC236}">
                      <a16:creationId xmlns:a16="http://schemas.microsoft.com/office/drawing/2014/main" id="{00000000-0008-0000-0000-000096040000}"/>
                    </a:ext>
                  </a:extLst>
                </xdr:cNvPr>
                <xdr:cNvSpPr txBox="1">
                  <a:spLocks noChangeAspect="1" noChangeArrowheads="1"/>
                </xdr:cNvSpPr>
              </xdr:nvSpPr>
              <xdr:spPr bwMode="auto">
                <a:xfrm>
                  <a:off x="1153011"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10</a:t>
                  </a:r>
                </a:p>
              </xdr:txBody>
            </xdr:sp>
            <xdr:sp macro="" textlink="">
              <xdr:nvSpPr>
                <xdr:cNvPr id="41" name="Text Box 149">
                  <a:extLst>
                    <a:ext uri="{FF2B5EF4-FFF2-40B4-BE49-F238E27FC236}">
                      <a16:creationId xmlns:a16="http://schemas.microsoft.com/office/drawing/2014/main" id="{00000000-0008-0000-0000-000095040000}"/>
                    </a:ext>
                  </a:extLst>
                </xdr:cNvPr>
                <xdr:cNvSpPr txBox="1">
                  <a:spLocks noChangeAspect="1" noChangeArrowheads="1"/>
                </xdr:cNvSpPr>
              </xdr:nvSpPr>
              <xdr:spPr bwMode="auto">
                <a:xfrm>
                  <a:off x="1158487" y="1174075"/>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11</a:t>
                  </a:r>
                </a:p>
              </xdr:txBody>
            </xdr:sp>
            <xdr:sp macro="" textlink="">
              <xdr:nvSpPr>
                <xdr:cNvPr id="42" name="Text Box 148">
                  <a:extLst>
                    <a:ext uri="{FF2B5EF4-FFF2-40B4-BE49-F238E27FC236}">
                      <a16:creationId xmlns:a16="http://schemas.microsoft.com/office/drawing/2014/main" id="{00000000-0008-0000-0000-000094040000}"/>
                    </a:ext>
                  </a:extLst>
                </xdr:cNvPr>
                <xdr:cNvSpPr txBox="1">
                  <a:spLocks noChangeAspect="1" noChangeArrowheads="1"/>
                </xdr:cNvSpPr>
              </xdr:nvSpPr>
              <xdr:spPr bwMode="auto">
                <a:xfrm>
                  <a:off x="1159323" y="1171313"/>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12</a:t>
                  </a:r>
                </a:p>
              </xdr:txBody>
            </xdr:sp>
            <xdr:sp macro="" textlink="">
              <xdr:nvSpPr>
                <xdr:cNvPr id="43" name="Text Box 147">
                  <a:extLst>
                    <a:ext uri="{FF2B5EF4-FFF2-40B4-BE49-F238E27FC236}">
                      <a16:creationId xmlns:a16="http://schemas.microsoft.com/office/drawing/2014/main" id="{00000000-0008-0000-0000-000093040000}"/>
                    </a:ext>
                  </a:extLst>
                </xdr:cNvPr>
                <xdr:cNvSpPr txBox="1">
                  <a:spLocks noChangeAspect="1" noChangeArrowheads="1"/>
                </xdr:cNvSpPr>
              </xdr:nvSpPr>
              <xdr:spPr bwMode="auto">
                <a:xfrm>
                  <a:off x="1159679" y="116979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13</a:t>
                  </a:r>
                </a:p>
              </xdr:txBody>
            </xdr:sp>
            <xdr:sp macro="" textlink="">
              <xdr:nvSpPr>
                <xdr:cNvPr id="44" name="Text Box 146">
                  <a:extLst>
                    <a:ext uri="{FF2B5EF4-FFF2-40B4-BE49-F238E27FC236}">
                      <a16:creationId xmlns:a16="http://schemas.microsoft.com/office/drawing/2014/main" id="{00000000-0008-0000-0000-000092040000}"/>
                    </a:ext>
                  </a:extLst>
                </xdr:cNvPr>
                <xdr:cNvSpPr txBox="1">
                  <a:spLocks noChangeAspect="1" noChangeArrowheads="1"/>
                </xdr:cNvSpPr>
              </xdr:nvSpPr>
              <xdr:spPr bwMode="auto">
                <a:xfrm>
                  <a:off x="1159931" y="1168098"/>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14</a:t>
                  </a:r>
                </a:p>
              </xdr:txBody>
            </xdr:sp>
            <xdr:sp macro="" textlink="">
              <xdr:nvSpPr>
                <xdr:cNvPr id="45" name="Text Box 145">
                  <a:extLst>
                    <a:ext uri="{FF2B5EF4-FFF2-40B4-BE49-F238E27FC236}">
                      <a16:creationId xmlns:a16="http://schemas.microsoft.com/office/drawing/2014/main" id="{00000000-0008-0000-0000-000091040000}"/>
                    </a:ext>
                  </a:extLst>
                </xdr:cNvPr>
                <xdr:cNvSpPr txBox="1">
                  <a:spLocks noChangeAspect="1" noChangeArrowheads="1"/>
                </xdr:cNvSpPr>
              </xdr:nvSpPr>
              <xdr:spPr bwMode="auto">
                <a:xfrm>
                  <a:off x="1164669" y="11566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15</a:t>
                  </a:r>
                </a:p>
              </xdr:txBody>
            </xdr:sp>
            <xdr:sp macro="" textlink="">
              <xdr:nvSpPr>
                <xdr:cNvPr id="46" name="Text Box 144">
                  <a:extLst>
                    <a:ext uri="{FF2B5EF4-FFF2-40B4-BE49-F238E27FC236}">
                      <a16:creationId xmlns:a16="http://schemas.microsoft.com/office/drawing/2014/main" id="{00000000-0008-0000-0000-000090040000}"/>
                    </a:ext>
                  </a:extLst>
                </xdr:cNvPr>
                <xdr:cNvSpPr txBox="1">
                  <a:spLocks noChangeAspect="1" noChangeArrowheads="1"/>
                </xdr:cNvSpPr>
              </xdr:nvSpPr>
              <xdr:spPr bwMode="auto">
                <a:xfrm>
                  <a:off x="1172365" y="1158571"/>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16</a:t>
                  </a:r>
                </a:p>
              </xdr:txBody>
            </xdr:sp>
            <xdr:sp macro="" textlink="">
              <xdr:nvSpPr>
                <xdr:cNvPr id="47" name="Text Box 143">
                  <a:extLst>
                    <a:ext uri="{FF2B5EF4-FFF2-40B4-BE49-F238E27FC236}">
                      <a16:creationId xmlns:a16="http://schemas.microsoft.com/office/drawing/2014/main" id="{00000000-0008-0000-0000-00008F040000}"/>
                    </a:ext>
                  </a:extLst>
                </xdr:cNvPr>
                <xdr:cNvSpPr txBox="1">
                  <a:spLocks noChangeAspect="1" noChangeArrowheads="1"/>
                </xdr:cNvSpPr>
              </xdr:nvSpPr>
              <xdr:spPr bwMode="auto">
                <a:xfrm>
                  <a:off x="1167708" y="1163559"/>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17</a:t>
                  </a:r>
                </a:p>
              </xdr:txBody>
            </xdr:sp>
            <xdr:sp macro="" textlink="">
              <xdr:nvSpPr>
                <xdr:cNvPr id="48" name="Text Box 142">
                  <a:extLst>
                    <a:ext uri="{FF2B5EF4-FFF2-40B4-BE49-F238E27FC236}">
                      <a16:creationId xmlns:a16="http://schemas.microsoft.com/office/drawing/2014/main" id="{00000000-0008-0000-0000-00008E040000}"/>
                    </a:ext>
                  </a:extLst>
                </xdr:cNvPr>
                <xdr:cNvSpPr txBox="1">
                  <a:spLocks noChangeAspect="1" noChangeArrowheads="1"/>
                </xdr:cNvSpPr>
              </xdr:nvSpPr>
              <xdr:spPr bwMode="auto">
                <a:xfrm>
                  <a:off x="1166727" y="1173069"/>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18</a:t>
                  </a:r>
                </a:p>
              </xdr:txBody>
            </xdr:sp>
            <xdr:sp macro="" textlink="">
              <xdr:nvSpPr>
                <xdr:cNvPr id="49" name="Text Box 141">
                  <a:extLst>
                    <a:ext uri="{FF2B5EF4-FFF2-40B4-BE49-F238E27FC236}">
                      <a16:creationId xmlns:a16="http://schemas.microsoft.com/office/drawing/2014/main" id="{00000000-0008-0000-0000-00008D040000}"/>
                    </a:ext>
                  </a:extLst>
                </xdr:cNvPr>
                <xdr:cNvSpPr txBox="1">
                  <a:spLocks noChangeAspect="1" noChangeArrowheads="1"/>
                </xdr:cNvSpPr>
              </xdr:nvSpPr>
              <xdr:spPr bwMode="auto">
                <a:xfrm>
                  <a:off x="1166923" y="117540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19</a:t>
                  </a:r>
                </a:p>
              </xdr:txBody>
            </xdr:sp>
            <xdr:sp macro="" textlink="">
              <xdr:nvSpPr>
                <xdr:cNvPr id="50" name="Text Box 140">
                  <a:extLst>
                    <a:ext uri="{FF2B5EF4-FFF2-40B4-BE49-F238E27FC236}">
                      <a16:creationId xmlns:a16="http://schemas.microsoft.com/office/drawing/2014/main" id="{00000000-0008-0000-0000-00008C040000}"/>
                    </a:ext>
                  </a:extLst>
                </xdr:cNvPr>
                <xdr:cNvSpPr txBox="1">
                  <a:spLocks noChangeAspect="1" noChangeArrowheads="1"/>
                </xdr:cNvSpPr>
              </xdr:nvSpPr>
              <xdr:spPr bwMode="auto">
                <a:xfrm>
                  <a:off x="1166727" y="1178009"/>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20</a:t>
                  </a:r>
                </a:p>
              </xdr:txBody>
            </xdr:sp>
            <xdr:sp macro="" textlink="">
              <xdr:nvSpPr>
                <xdr:cNvPr id="51" name="Text Box 139">
                  <a:extLst>
                    <a:ext uri="{FF2B5EF4-FFF2-40B4-BE49-F238E27FC236}">
                      <a16:creationId xmlns:a16="http://schemas.microsoft.com/office/drawing/2014/main" id="{00000000-0008-0000-0000-00008B040000}"/>
                    </a:ext>
                  </a:extLst>
                </xdr:cNvPr>
                <xdr:cNvSpPr txBox="1">
                  <a:spLocks noChangeAspect="1" noChangeArrowheads="1"/>
                </xdr:cNvSpPr>
              </xdr:nvSpPr>
              <xdr:spPr bwMode="auto">
                <a:xfrm>
                  <a:off x="1166394" y="118052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21</a:t>
                  </a:r>
                </a:p>
              </xdr:txBody>
            </xdr:sp>
            <xdr:sp macro="" textlink="">
              <xdr:nvSpPr>
                <xdr:cNvPr id="52" name="Text Box 138">
                  <a:extLst>
                    <a:ext uri="{FF2B5EF4-FFF2-40B4-BE49-F238E27FC236}">
                      <a16:creationId xmlns:a16="http://schemas.microsoft.com/office/drawing/2014/main" id="{00000000-0008-0000-0000-00008A040000}"/>
                    </a:ext>
                  </a:extLst>
                </xdr:cNvPr>
                <xdr:cNvSpPr txBox="1">
                  <a:spLocks noChangeAspect="1" noChangeArrowheads="1"/>
                </xdr:cNvSpPr>
              </xdr:nvSpPr>
              <xdr:spPr bwMode="auto">
                <a:xfrm>
                  <a:off x="1166394" y="1181333"/>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22</a:t>
                  </a:r>
                </a:p>
              </xdr:txBody>
            </xdr:sp>
            <xdr:sp macro="" textlink="">
              <xdr:nvSpPr>
                <xdr:cNvPr id="53" name="Text Box 137">
                  <a:extLst>
                    <a:ext uri="{FF2B5EF4-FFF2-40B4-BE49-F238E27FC236}">
                      <a16:creationId xmlns:a16="http://schemas.microsoft.com/office/drawing/2014/main" id="{00000000-0008-0000-0000-000089040000}"/>
                    </a:ext>
                  </a:extLst>
                </xdr:cNvPr>
                <xdr:cNvSpPr txBox="1">
                  <a:spLocks noChangeAspect="1" noChangeArrowheads="1"/>
                </xdr:cNvSpPr>
              </xdr:nvSpPr>
              <xdr:spPr bwMode="auto">
                <a:xfrm>
                  <a:off x="1164125"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23</a:t>
                  </a:r>
                </a:p>
              </xdr:txBody>
            </xdr:sp>
            <xdr:sp macro="" textlink="">
              <xdr:nvSpPr>
                <xdr:cNvPr id="54" name="Text Box 136">
                  <a:extLst>
                    <a:ext uri="{FF2B5EF4-FFF2-40B4-BE49-F238E27FC236}">
                      <a16:creationId xmlns:a16="http://schemas.microsoft.com/office/drawing/2014/main" id="{00000000-0008-0000-0000-000088040000}"/>
                    </a:ext>
                  </a:extLst>
                </xdr:cNvPr>
                <xdr:cNvSpPr txBox="1">
                  <a:spLocks noChangeAspect="1" noChangeArrowheads="1"/>
                </xdr:cNvSpPr>
              </xdr:nvSpPr>
              <xdr:spPr bwMode="auto">
                <a:xfrm>
                  <a:off x="1157217" y="1191026"/>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24</a:t>
                  </a:r>
                </a:p>
              </xdr:txBody>
            </xdr:sp>
            <xdr:sp macro="" textlink="">
              <xdr:nvSpPr>
                <xdr:cNvPr id="55" name="Text Box 135">
                  <a:extLst>
                    <a:ext uri="{FF2B5EF4-FFF2-40B4-BE49-F238E27FC236}">
                      <a16:creationId xmlns:a16="http://schemas.microsoft.com/office/drawing/2014/main" id="{00000000-0008-0000-0000-000087040000}"/>
                    </a:ext>
                  </a:extLst>
                </xdr:cNvPr>
                <xdr:cNvSpPr txBox="1">
                  <a:spLocks noChangeAspect="1" noChangeArrowheads="1"/>
                </xdr:cNvSpPr>
              </xdr:nvSpPr>
              <xdr:spPr bwMode="auto">
                <a:xfrm>
                  <a:off x="1147233" y="117612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25</a:t>
                  </a:r>
                </a:p>
              </xdr:txBody>
            </xdr:sp>
            <xdr:sp macro="" textlink="">
              <xdr:nvSpPr>
                <xdr:cNvPr id="56" name="Text Box 134">
                  <a:extLst>
                    <a:ext uri="{FF2B5EF4-FFF2-40B4-BE49-F238E27FC236}">
                      <a16:creationId xmlns:a16="http://schemas.microsoft.com/office/drawing/2014/main" id="{00000000-0008-0000-0000-000086040000}"/>
                    </a:ext>
                  </a:extLst>
                </xdr:cNvPr>
                <xdr:cNvSpPr txBox="1">
                  <a:spLocks noChangeAspect="1" noChangeArrowheads="1"/>
                </xdr:cNvSpPr>
              </xdr:nvSpPr>
              <xdr:spPr bwMode="auto">
                <a:xfrm>
                  <a:off x="1147167" y="1175234"/>
                  <a:ext cx="2636" cy="1583"/>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0</a:t>
                  </a:r>
                </a:p>
              </xdr:txBody>
            </xdr:sp>
          </xdr:grpSp>
          <xdr:grpSp>
            <xdr:nvGrpSpPr>
              <xdr:cNvPr id="20" name="Group 124">
                <a:extLst>
                  <a:ext uri="{FF2B5EF4-FFF2-40B4-BE49-F238E27FC236}">
                    <a16:creationId xmlns:a16="http://schemas.microsoft.com/office/drawing/2014/main" id="{00000000-0008-0000-0000-00007C040000}"/>
                  </a:ext>
                </a:extLst>
              </xdr:cNvPr>
              <xdr:cNvGrpSpPr>
                <a:grpSpLocks/>
              </xdr:cNvGrpSpPr>
            </xdr:nvGrpSpPr>
            <xdr:grpSpPr bwMode="auto">
              <a:xfrm>
                <a:off x="1246535" y="1194128"/>
                <a:ext cx="22459" cy="7411"/>
                <a:chOff x="1210860" y="1183945"/>
                <a:chExt cx="22458" cy="7411"/>
              </a:xfrm>
            </xdr:grpSpPr>
            <xdr:sp macro="" textlink="">
              <xdr:nvSpPr>
                <xdr:cNvPr id="22" name="Rectangle 132">
                  <a:extLst>
                    <a:ext uri="{FF2B5EF4-FFF2-40B4-BE49-F238E27FC236}">
                      <a16:creationId xmlns:a16="http://schemas.microsoft.com/office/drawing/2014/main" id="{00000000-0008-0000-0000-000084040000}"/>
                    </a:ext>
                  </a:extLst>
                </xdr:cNvPr>
                <xdr:cNvSpPr>
                  <a:spLocks noChangeArrowheads="1"/>
                </xdr:cNvSpPr>
              </xdr:nvSpPr>
              <xdr:spPr bwMode="auto">
                <a:xfrm>
                  <a:off x="1210860" y="1183945"/>
                  <a:ext cx="22458" cy="7411"/>
                </a:xfrm>
                <a:prstGeom prst="rect">
                  <a:avLst/>
                </a:prstGeom>
                <a:solidFill>
                  <a:srgbClr val="FFFFFF"/>
                </a:solidFill>
                <a:ln w="1270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3" name="AutoShape 131">
                  <a:extLst>
                    <a:ext uri="{FF2B5EF4-FFF2-40B4-BE49-F238E27FC236}">
                      <a16:creationId xmlns:a16="http://schemas.microsoft.com/office/drawing/2014/main" id="{00000000-0008-0000-0000-000083040000}"/>
                    </a:ext>
                  </a:extLst>
                </xdr:cNvPr>
                <xdr:cNvSpPr>
                  <a:spLocks noChangeShapeType="1"/>
                </xdr:cNvSpPr>
              </xdr:nvSpPr>
              <xdr:spPr bwMode="auto">
                <a:xfrm flipV="1">
                  <a:off x="1229160" y="1187547"/>
                  <a:ext cx="36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4" name="AutoShape 130">
                  <a:extLst>
                    <a:ext uri="{FF2B5EF4-FFF2-40B4-BE49-F238E27FC236}">
                      <a16:creationId xmlns:a16="http://schemas.microsoft.com/office/drawing/2014/main" id="{00000000-0008-0000-0000-000082040000}"/>
                    </a:ext>
                  </a:extLst>
                </xdr:cNvPr>
                <xdr:cNvSpPr>
                  <a:spLocks noChangeShapeType="1"/>
                </xdr:cNvSpPr>
              </xdr:nvSpPr>
              <xdr:spPr bwMode="auto">
                <a:xfrm flipV="1">
                  <a:off x="1214760" y="1190344"/>
                  <a:ext cx="180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5" name="AutoShape 129">
                  <a:extLst>
                    <a:ext uri="{FF2B5EF4-FFF2-40B4-BE49-F238E27FC236}">
                      <a16:creationId xmlns:a16="http://schemas.microsoft.com/office/drawing/2014/main" id="{00000000-0008-0000-0000-000081040000}"/>
                    </a:ext>
                  </a:extLst>
                </xdr:cNvPr>
                <xdr:cNvSpPr>
                  <a:spLocks noChangeShapeType="1"/>
                </xdr:cNvSpPr>
              </xdr:nvSpPr>
              <xdr:spPr bwMode="auto">
                <a:xfrm flipV="1">
                  <a:off x="1225560" y="1188882"/>
                  <a:ext cx="72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26" name="Text Box 128">
                  <a:extLst>
                    <a:ext uri="{FF2B5EF4-FFF2-40B4-BE49-F238E27FC236}">
                      <a16:creationId xmlns:a16="http://schemas.microsoft.com/office/drawing/2014/main" id="{00000000-0008-0000-0000-000080040000}"/>
                    </a:ext>
                  </a:extLst>
                </xdr:cNvPr>
                <xdr:cNvSpPr txBox="1">
                  <a:spLocks noChangeArrowheads="1"/>
                </xdr:cNvSpPr>
              </xdr:nvSpPr>
              <xdr:spPr bwMode="auto">
                <a:xfrm>
                  <a:off x="1226252" y="1186554"/>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 =</a:t>
                  </a:r>
                </a:p>
              </xdr:txBody>
            </xdr:sp>
            <xdr:sp macro="" textlink="">
              <xdr:nvSpPr>
                <xdr:cNvPr id="27" name="Text Box 127">
                  <a:extLst>
                    <a:ext uri="{FF2B5EF4-FFF2-40B4-BE49-F238E27FC236}">
                      <a16:creationId xmlns:a16="http://schemas.microsoft.com/office/drawing/2014/main" id="{00000000-0008-0000-0000-00007F040000}"/>
                    </a:ext>
                  </a:extLst>
                </xdr:cNvPr>
                <xdr:cNvSpPr txBox="1">
                  <a:spLocks noChangeArrowheads="1"/>
                </xdr:cNvSpPr>
              </xdr:nvSpPr>
              <xdr:spPr bwMode="auto">
                <a:xfrm>
                  <a:off x="1222571" y="1187899"/>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 =</a:t>
                  </a:r>
                </a:p>
              </xdr:txBody>
            </xdr:sp>
            <xdr:sp macro="" textlink="">
              <xdr:nvSpPr>
                <xdr:cNvPr id="28" name="Text Box 126">
                  <a:extLst>
                    <a:ext uri="{FF2B5EF4-FFF2-40B4-BE49-F238E27FC236}">
                      <a16:creationId xmlns:a16="http://schemas.microsoft.com/office/drawing/2014/main" id="{00000000-0008-0000-0000-00007E040000}"/>
                    </a:ext>
                  </a:extLst>
                </xdr:cNvPr>
                <xdr:cNvSpPr txBox="1">
                  <a:spLocks noChangeArrowheads="1"/>
                </xdr:cNvSpPr>
              </xdr:nvSpPr>
              <xdr:spPr bwMode="auto">
                <a:xfrm>
                  <a:off x="1211855" y="1189328"/>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50m =</a:t>
                  </a:r>
                </a:p>
              </xdr:txBody>
            </xdr:sp>
            <xdr:sp macro="" textlink="">
              <xdr:nvSpPr>
                <xdr:cNvPr id="29" name="Text Box 125">
                  <a:extLst>
                    <a:ext uri="{FF2B5EF4-FFF2-40B4-BE49-F238E27FC236}">
                      <a16:creationId xmlns:a16="http://schemas.microsoft.com/office/drawing/2014/main" id="{00000000-0008-0000-0000-00007D040000}"/>
                    </a:ext>
                  </a:extLst>
                </xdr:cNvPr>
                <xdr:cNvSpPr txBox="1">
                  <a:spLocks noChangeArrowheads="1"/>
                </xdr:cNvSpPr>
              </xdr:nvSpPr>
              <xdr:spPr bwMode="auto">
                <a:xfrm>
                  <a:off x="1211664" y="1184526"/>
                  <a:ext cx="21654" cy="2230"/>
                </a:xfrm>
                <a:prstGeom prst="rect">
                  <a:avLst/>
                </a:prstGeom>
                <a:noFill/>
                <a:ln w="12700">
                  <a:solidFill>
                    <a:srgbClr val="808080"/>
                  </a:solidFill>
                  <a:miter lim="800000"/>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000000"/>
                      </a:solidFill>
                      <a:latin typeface="Calibri"/>
                      <a:cs typeface="Calibri"/>
                    </a:rPr>
                    <a:t>Scale </a:t>
                  </a:r>
                </a:p>
              </xdr:txBody>
            </xdr:sp>
          </xdr:grpSp>
          <xdr:pic>
            <xdr:nvPicPr>
              <xdr:cNvPr id="21" name="Picture 20" descr="key for track infomation">
                <a:extLst>
                  <a:ext uri="{FF2B5EF4-FFF2-40B4-BE49-F238E27FC236}">
                    <a16:creationId xmlns:a16="http://schemas.microsoft.com/office/drawing/2014/main" id="{00000000-0008-0000-0000-00000301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254350" y="1171699"/>
                <a:ext cx="14662" cy="2232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pic>
        </xdr:grpSp>
      </xdr:grpSp>
      <xdr:sp macro="" textlink="">
        <xdr:nvSpPr>
          <xdr:cNvPr id="142" name="TextBox 141"/>
          <xdr:cNvSpPr txBox="1"/>
        </xdr:nvSpPr>
        <xdr:spPr>
          <a:xfrm rot="16200000">
            <a:off x="3633109" y="3878037"/>
            <a:ext cx="1279072" cy="2993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50"/>
              <a:t>Height</a:t>
            </a:r>
            <a:r>
              <a:rPr lang="en-GB" sz="1050" baseline="0"/>
              <a:t> up Hill (m)</a:t>
            </a:r>
            <a:endParaRPr lang="en-GB" sz="1050"/>
          </a:p>
        </xdr:txBody>
      </xdr:sp>
    </xdr:grpSp>
    <xdr:clientData/>
  </xdr:twoCellAnchor>
  <xdr:twoCellAnchor>
    <xdr:from>
      <xdr:col>31</xdr:col>
      <xdr:colOff>582384</xdr:colOff>
      <xdr:row>202</xdr:row>
      <xdr:rowOff>92537</xdr:rowOff>
    </xdr:from>
    <xdr:to>
      <xdr:col>31</xdr:col>
      <xdr:colOff>14363699</xdr:colOff>
      <xdr:row>237</xdr:row>
      <xdr:rowOff>0</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512123</xdr:colOff>
      <xdr:row>6</xdr:row>
      <xdr:rowOff>51461</xdr:rowOff>
    </xdr:from>
    <xdr:to>
      <xdr:col>6</xdr:col>
      <xdr:colOff>238621</xdr:colOff>
      <xdr:row>33</xdr:row>
      <xdr:rowOff>99086</xdr:rowOff>
    </xdr:to>
    <xdr:grpSp>
      <xdr:nvGrpSpPr>
        <xdr:cNvPr id="2739" name="Group 691">
          <a:extLst>
            <a:ext uri="{FF2B5EF4-FFF2-40B4-BE49-F238E27FC236}">
              <a16:creationId xmlns:a16="http://schemas.microsoft.com/office/drawing/2014/main" id="{00000000-0008-0000-0100-0000B30A0000}"/>
            </a:ext>
          </a:extLst>
        </xdr:cNvPr>
        <xdr:cNvGrpSpPr>
          <a:grpSpLocks/>
        </xdr:cNvGrpSpPr>
      </xdr:nvGrpSpPr>
      <xdr:grpSpPr bwMode="auto">
        <a:xfrm>
          <a:off x="9438409" y="1357747"/>
          <a:ext cx="6530069" cy="5925910"/>
          <a:chOff x="120816104" y="113816596"/>
          <a:chExt cx="6655296" cy="6508021"/>
        </a:xfrm>
      </xdr:grpSpPr>
      <xdr:sp macro="" textlink="">
        <xdr:nvSpPr>
          <xdr:cNvPr id="2740" name="Rectangle 692">
            <a:extLst>
              <a:ext uri="{FF2B5EF4-FFF2-40B4-BE49-F238E27FC236}">
                <a16:creationId xmlns:a16="http://schemas.microsoft.com/office/drawing/2014/main" id="{00000000-0008-0000-0100-0000B40A0000}"/>
              </a:ext>
            </a:extLst>
          </xdr:cNvPr>
          <xdr:cNvSpPr>
            <a:spLocks noChangeArrowheads="1"/>
          </xdr:cNvSpPr>
        </xdr:nvSpPr>
        <xdr:spPr bwMode="auto">
          <a:xfrm>
            <a:off x="120816104" y="113816596"/>
            <a:ext cx="6655296" cy="6508021"/>
          </a:xfrm>
          <a:prstGeom prst="rect">
            <a:avLst/>
          </a:prstGeom>
          <a:solidFill>
            <a:srgbClr val="FFFFFF"/>
          </a:solidFill>
          <a:ln w="25400" algn="ctr">
            <a:solidFill>
              <a:srgbClr val="808080"/>
            </a:solidFill>
            <a:prstDash val="dash"/>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sp>
      <xdr:grpSp>
        <xdr:nvGrpSpPr>
          <xdr:cNvPr id="2741" name="Group 693">
            <a:extLst>
              <a:ext uri="{FF2B5EF4-FFF2-40B4-BE49-F238E27FC236}">
                <a16:creationId xmlns:a16="http://schemas.microsoft.com/office/drawing/2014/main" id="{00000000-0008-0000-0100-0000B50A0000}"/>
              </a:ext>
            </a:extLst>
          </xdr:cNvPr>
          <xdr:cNvGrpSpPr>
            <a:grpSpLocks/>
          </xdr:cNvGrpSpPr>
        </xdr:nvGrpSpPr>
        <xdr:grpSpPr bwMode="auto">
          <a:xfrm>
            <a:off x="121025171" y="114081646"/>
            <a:ext cx="6330240" cy="6072077"/>
            <a:chOff x="120570964" y="114152179"/>
            <a:chExt cx="6330240" cy="6072077"/>
          </a:xfrm>
        </xdr:grpSpPr>
        <xdr:grpSp>
          <xdr:nvGrpSpPr>
            <xdr:cNvPr id="2742" name="Group 694">
              <a:extLst>
                <a:ext uri="{FF2B5EF4-FFF2-40B4-BE49-F238E27FC236}">
                  <a16:creationId xmlns:a16="http://schemas.microsoft.com/office/drawing/2014/main" id="{00000000-0008-0000-0100-0000B60A0000}"/>
                </a:ext>
              </a:extLst>
            </xdr:cNvPr>
            <xdr:cNvGrpSpPr>
              <a:grpSpLocks noChangeAspect="1"/>
            </xdr:cNvGrpSpPr>
          </xdr:nvGrpSpPr>
          <xdr:grpSpPr bwMode="auto">
            <a:xfrm>
              <a:off x="120570964" y="114152179"/>
              <a:ext cx="6330240" cy="6072077"/>
              <a:chOff x="113618533" y="115115833"/>
              <a:chExt cx="4420694" cy="4240408"/>
            </a:xfrm>
          </xdr:grpSpPr>
          <xdr:grpSp>
            <xdr:nvGrpSpPr>
              <xdr:cNvPr id="2743" name="Group 695">
                <a:extLst>
                  <a:ext uri="{FF2B5EF4-FFF2-40B4-BE49-F238E27FC236}">
                    <a16:creationId xmlns:a16="http://schemas.microsoft.com/office/drawing/2014/main" id="{00000000-0008-0000-0100-0000B70A0000}"/>
                  </a:ext>
                </a:extLst>
              </xdr:cNvPr>
              <xdr:cNvGrpSpPr>
                <a:grpSpLocks noChangeAspect="1"/>
              </xdr:cNvGrpSpPr>
            </xdr:nvGrpSpPr>
            <xdr:grpSpPr bwMode="auto">
              <a:xfrm>
                <a:off x="113618533" y="115115833"/>
                <a:ext cx="4420694" cy="4240408"/>
                <a:chOff x="107355854" y="115205603"/>
                <a:chExt cx="4420694" cy="4240408"/>
              </a:xfrm>
            </xdr:grpSpPr>
            <xdr:grpSp>
              <xdr:nvGrpSpPr>
                <xdr:cNvPr id="2744" name="Group 696">
                  <a:extLst>
                    <a:ext uri="{FF2B5EF4-FFF2-40B4-BE49-F238E27FC236}">
                      <a16:creationId xmlns:a16="http://schemas.microsoft.com/office/drawing/2014/main" id="{00000000-0008-0000-0100-0000B80A0000}"/>
                    </a:ext>
                  </a:extLst>
                </xdr:cNvPr>
                <xdr:cNvGrpSpPr>
                  <a:grpSpLocks noChangeAspect="1"/>
                </xdr:cNvGrpSpPr>
              </xdr:nvGrpSpPr>
              <xdr:grpSpPr bwMode="auto">
                <a:xfrm>
                  <a:off x="107624521" y="115295373"/>
                  <a:ext cx="4152027" cy="4098809"/>
                  <a:chOff x="107780011" y="110414749"/>
                  <a:chExt cx="4152027" cy="4098809"/>
                </a:xfrm>
              </xdr:grpSpPr>
              <xdr:grpSp>
                <xdr:nvGrpSpPr>
                  <xdr:cNvPr id="2745" name="Group 697">
                    <a:extLst>
                      <a:ext uri="{FF2B5EF4-FFF2-40B4-BE49-F238E27FC236}">
                        <a16:creationId xmlns:a16="http://schemas.microsoft.com/office/drawing/2014/main" id="{00000000-0008-0000-0100-0000B90A0000}"/>
                      </a:ext>
                    </a:extLst>
                  </xdr:cNvPr>
                  <xdr:cNvGrpSpPr>
                    <a:grpSpLocks noChangeAspect="1"/>
                  </xdr:cNvGrpSpPr>
                </xdr:nvGrpSpPr>
                <xdr:grpSpPr bwMode="auto">
                  <a:xfrm>
                    <a:off x="107780011" y="110414749"/>
                    <a:ext cx="4152027" cy="4098809"/>
                    <a:chOff x="107780011" y="110414749"/>
                    <a:chExt cx="4152027" cy="4098809"/>
                  </a:xfrm>
                </xdr:grpSpPr>
                <xdr:grpSp>
                  <xdr:nvGrpSpPr>
                    <xdr:cNvPr id="2746" name="Group 698">
                      <a:extLst>
                        <a:ext uri="{FF2B5EF4-FFF2-40B4-BE49-F238E27FC236}">
                          <a16:creationId xmlns:a16="http://schemas.microsoft.com/office/drawing/2014/main" id="{00000000-0008-0000-0100-0000BA0A0000}"/>
                        </a:ext>
                      </a:extLst>
                    </xdr:cNvPr>
                    <xdr:cNvGrpSpPr>
                      <a:grpSpLocks noChangeAspect="1"/>
                    </xdr:cNvGrpSpPr>
                  </xdr:nvGrpSpPr>
                  <xdr:grpSpPr bwMode="auto">
                    <a:xfrm>
                      <a:off x="107780011" y="110414749"/>
                      <a:ext cx="4152027" cy="4098809"/>
                      <a:chOff x="107784874" y="110414749"/>
                      <a:chExt cx="4152027" cy="4098809"/>
                    </a:xfrm>
                  </xdr:grpSpPr>
                  <xdr:sp macro="" textlink="">
                    <xdr:nvSpPr>
                      <xdr:cNvPr id="2747" name="Freeform 699">
                        <a:extLst>
                          <a:ext uri="{FF2B5EF4-FFF2-40B4-BE49-F238E27FC236}">
                            <a16:creationId xmlns:a16="http://schemas.microsoft.com/office/drawing/2014/main" id="{00000000-0008-0000-0100-0000BB0A0000}"/>
                          </a:ext>
                        </a:extLst>
                      </xdr:cNvPr>
                      <xdr:cNvSpPr>
                        <a:spLocks noChangeAspect="1"/>
                      </xdr:cNvSpPr>
                    </xdr:nvSpPr>
                    <xdr:spPr bwMode="auto">
                      <a:xfrm>
                        <a:off x="108447840" y="110515321"/>
                        <a:ext cx="2710618" cy="3830319"/>
                      </a:xfrm>
                      <a:custGeom>
                        <a:avLst/>
                        <a:gdLst>
                          <a:gd name="T0" fmla="*/ 0 w 2710618"/>
                          <a:gd name="T1" fmla="*/ 2094616 h 3830319"/>
                          <a:gd name="T2" fmla="*/ 18919 w 2710618"/>
                          <a:gd name="T3" fmla="*/ 1697325 h 3830319"/>
                          <a:gd name="T4" fmla="*/ 44143 w 2710618"/>
                          <a:gd name="T5" fmla="*/ 1022560 h 3830319"/>
                          <a:gd name="T6" fmla="*/ 229169 w 2710618"/>
                          <a:gd name="T7" fmla="*/ 646883 h 3830319"/>
                          <a:gd name="T8" fmla="*/ 964850 w 2710618"/>
                          <a:gd name="T9" fmla="*/ 108160 h 3830319"/>
                          <a:gd name="T10" fmla="*/ 1264983 w 2710618"/>
                          <a:gd name="T11" fmla="*/ 9459 h 3830319"/>
                          <a:gd name="T12" fmla="*/ 1519796 w 2710618"/>
                          <a:gd name="T13" fmla="*/ 51405 h 3830319"/>
                          <a:gd name="T14" fmla="*/ 1664839 w 2710618"/>
                          <a:gd name="T15" fmla="*/ 215366 h 3830319"/>
                          <a:gd name="T16" fmla="*/ 1576107 w 2710618"/>
                          <a:gd name="T17" fmla="*/ 498910 h 3830319"/>
                          <a:gd name="T18" fmla="*/ 1428133 w 2710618"/>
                          <a:gd name="T19" fmla="*/ 620324 h 3830319"/>
                          <a:gd name="T20" fmla="*/ 1196688 w 2710618"/>
                          <a:gd name="T21" fmla="*/ 756915 h 3830319"/>
                          <a:gd name="T22" fmla="*/ 1132187 w 2710618"/>
                          <a:gd name="T23" fmla="*/ 1068038 h 3830319"/>
                          <a:gd name="T24" fmla="*/ 1122505 w 2710618"/>
                          <a:gd name="T25" fmla="*/ 2397313 h 3830319"/>
                          <a:gd name="T26" fmla="*/ 1223404 w 2710618"/>
                          <a:gd name="T27" fmla="*/ 3210814 h 3830319"/>
                          <a:gd name="T28" fmla="*/ 1229710 w 2710618"/>
                          <a:gd name="T29" fmla="*/ 3488287 h 3830319"/>
                          <a:gd name="T30" fmla="*/ 1154036 w 2710618"/>
                          <a:gd name="T31" fmla="*/ 3652249 h 3830319"/>
                          <a:gd name="T32" fmla="*/ 1027912 w 2710618"/>
                          <a:gd name="T33" fmla="*/ 3677473 h 3830319"/>
                          <a:gd name="T34" fmla="*/ 938683 w 2710618"/>
                          <a:gd name="T35" fmla="*/ 3591175 h 3830319"/>
                          <a:gd name="T36" fmla="*/ 984213 w 2710618"/>
                          <a:gd name="T37" fmla="*/ 3242110 h 3830319"/>
                          <a:gd name="T38" fmla="*/ 1065749 w 2710618"/>
                          <a:gd name="T39" fmla="*/ 2882891 h 3830319"/>
                          <a:gd name="T40" fmla="*/ 1355834 w 2710618"/>
                          <a:gd name="T41" fmla="*/ 1918042 h 3830319"/>
                          <a:gd name="T42" fmla="*/ 1526102 w 2710618"/>
                          <a:gd name="T43" fmla="*/ 1211747 h 3830319"/>
                          <a:gd name="T44" fmla="*/ 1917087 w 2710618"/>
                          <a:gd name="T45" fmla="*/ 391940 h 3830319"/>
                          <a:gd name="T46" fmla="*/ 2434196 w 2710618"/>
                          <a:gd name="T47" fmla="*/ 246897 h 3830319"/>
                          <a:gd name="T48" fmla="*/ 2680138 w 2710618"/>
                          <a:gd name="T49" fmla="*/ 448696 h 3830319"/>
                          <a:gd name="T50" fmla="*/ 2617076 w 2710618"/>
                          <a:gd name="T51" fmla="*/ 726169 h 3830319"/>
                          <a:gd name="T52" fmla="*/ 2383746 w 2710618"/>
                          <a:gd name="T53" fmla="*/ 902742 h 3830319"/>
                          <a:gd name="T54" fmla="*/ 2181948 w 2710618"/>
                          <a:gd name="T55" fmla="*/ 1117153 h 3830319"/>
                          <a:gd name="T56" fmla="*/ 2125192 w 2710618"/>
                          <a:gd name="T57" fmla="*/ 1665793 h 3830319"/>
                          <a:gd name="T58" fmla="*/ 2062130 w 2710618"/>
                          <a:gd name="T59" fmla="*/ 2933341 h 3830319"/>
                          <a:gd name="T60" fmla="*/ 1910781 w 2710618"/>
                          <a:gd name="T61" fmla="*/ 3374776 h 3830319"/>
                          <a:gd name="T62" fmla="*/ 1651991 w 2710618"/>
                          <a:gd name="T63" fmla="*/ 3591175 h 3830319"/>
                          <a:gd name="T64" fmla="*/ 1401574 w 2710618"/>
                          <a:gd name="T65" fmla="*/ 3746737 h 3830319"/>
                          <a:gd name="T66" fmla="*/ 1147363 w 2710618"/>
                          <a:gd name="T67" fmla="*/ 3799856 h 3830319"/>
                          <a:gd name="T68" fmla="*/ 624314 w 2710618"/>
                          <a:gd name="T69" fmla="*/ 3563962 h 3830319"/>
                          <a:gd name="T70" fmla="*/ 392319 w 2710618"/>
                          <a:gd name="T71" fmla="*/ 3371112 h 3830319"/>
                          <a:gd name="T72" fmla="*/ 229169 w 2710618"/>
                          <a:gd name="T73" fmla="*/ 3143461 h 3830319"/>
                          <a:gd name="T74" fmla="*/ 107755 w 2710618"/>
                          <a:gd name="T75" fmla="*/ 2919603 h 3830319"/>
                          <a:gd name="T76" fmla="*/ 37837 w 2710618"/>
                          <a:gd name="T77" fmla="*/ 2725236 h 3830319"/>
                          <a:gd name="T78" fmla="*/ 6306 w 2710618"/>
                          <a:gd name="T79" fmla="*/ 2523438 h 3830319"/>
                          <a:gd name="T80" fmla="*/ 0 w 2710618"/>
                          <a:gd name="T81" fmla="*/ 2088309 h 383031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710618" h="3830319">
                            <a:moveTo>
                              <a:pt x="0" y="2094616"/>
                            </a:moveTo>
                            <a:cubicBezTo>
                              <a:pt x="4204" y="2029452"/>
                              <a:pt x="11562" y="1876001"/>
                              <a:pt x="18919" y="1697325"/>
                            </a:cubicBezTo>
                            <a:cubicBezTo>
                              <a:pt x="26276" y="1518649"/>
                              <a:pt x="9101" y="1197634"/>
                              <a:pt x="44143" y="1022560"/>
                            </a:cubicBezTo>
                            <a:cubicBezTo>
                              <a:pt x="79185" y="847486"/>
                              <a:pt x="75718" y="799283"/>
                              <a:pt x="229169" y="646883"/>
                            </a:cubicBezTo>
                            <a:cubicBezTo>
                              <a:pt x="382620" y="494483"/>
                              <a:pt x="792214" y="214397"/>
                              <a:pt x="964850" y="108160"/>
                            </a:cubicBezTo>
                            <a:cubicBezTo>
                              <a:pt x="1137486" y="1923"/>
                              <a:pt x="1172492" y="18918"/>
                              <a:pt x="1264983" y="9459"/>
                            </a:cubicBezTo>
                            <a:cubicBezTo>
                              <a:pt x="1357474" y="0"/>
                              <a:pt x="1453153" y="17087"/>
                              <a:pt x="1519796" y="51405"/>
                            </a:cubicBezTo>
                            <a:cubicBezTo>
                              <a:pt x="1586439" y="85723"/>
                              <a:pt x="1655454" y="140782"/>
                              <a:pt x="1664839" y="215366"/>
                            </a:cubicBezTo>
                            <a:cubicBezTo>
                              <a:pt x="1674224" y="289950"/>
                              <a:pt x="1615558" y="431417"/>
                              <a:pt x="1576107" y="498910"/>
                            </a:cubicBezTo>
                            <a:cubicBezTo>
                              <a:pt x="1536656" y="566403"/>
                              <a:pt x="1491369" y="577323"/>
                              <a:pt x="1428133" y="620324"/>
                            </a:cubicBezTo>
                            <a:cubicBezTo>
                              <a:pt x="1364897" y="663325"/>
                              <a:pt x="1246012" y="682296"/>
                              <a:pt x="1196688" y="756915"/>
                            </a:cubicBezTo>
                            <a:cubicBezTo>
                              <a:pt x="1147364" y="831534"/>
                              <a:pt x="1144551" y="794638"/>
                              <a:pt x="1132187" y="1068038"/>
                            </a:cubicBezTo>
                            <a:cubicBezTo>
                              <a:pt x="1119823" y="1341438"/>
                              <a:pt x="1107302" y="2040184"/>
                              <a:pt x="1122505" y="2397313"/>
                            </a:cubicBezTo>
                            <a:cubicBezTo>
                              <a:pt x="1137708" y="2754442"/>
                              <a:pt x="1205537" y="3028985"/>
                              <a:pt x="1223404" y="3210814"/>
                            </a:cubicBezTo>
                            <a:cubicBezTo>
                              <a:pt x="1241271" y="3392643"/>
                              <a:pt x="1241271" y="3414714"/>
                              <a:pt x="1229710" y="3488287"/>
                            </a:cubicBezTo>
                            <a:cubicBezTo>
                              <a:pt x="1218149" y="3561860"/>
                              <a:pt x="1187669" y="3620718"/>
                              <a:pt x="1154036" y="3652249"/>
                            </a:cubicBezTo>
                            <a:cubicBezTo>
                              <a:pt x="1120403" y="3683780"/>
                              <a:pt x="1063804" y="3687652"/>
                              <a:pt x="1027912" y="3677473"/>
                            </a:cubicBezTo>
                            <a:cubicBezTo>
                              <a:pt x="992020" y="3667294"/>
                              <a:pt x="945966" y="3663735"/>
                              <a:pt x="938683" y="3591175"/>
                            </a:cubicBezTo>
                            <a:cubicBezTo>
                              <a:pt x="931400" y="3518615"/>
                              <a:pt x="963035" y="3360157"/>
                              <a:pt x="984213" y="3242110"/>
                            </a:cubicBezTo>
                            <a:cubicBezTo>
                              <a:pt x="1005391" y="3124063"/>
                              <a:pt x="1003812" y="3103569"/>
                              <a:pt x="1065749" y="2882891"/>
                            </a:cubicBezTo>
                            <a:cubicBezTo>
                              <a:pt x="1127686" y="2662213"/>
                              <a:pt x="1279109" y="2196566"/>
                              <a:pt x="1355834" y="1918042"/>
                            </a:cubicBezTo>
                            <a:cubicBezTo>
                              <a:pt x="1432559" y="1639518"/>
                              <a:pt x="1432560" y="1466097"/>
                              <a:pt x="1526102" y="1211747"/>
                            </a:cubicBezTo>
                            <a:cubicBezTo>
                              <a:pt x="1619644" y="957397"/>
                              <a:pt x="1765738" y="552748"/>
                              <a:pt x="1917087" y="391940"/>
                            </a:cubicBezTo>
                            <a:cubicBezTo>
                              <a:pt x="2068436" y="231132"/>
                              <a:pt x="2307021" y="237438"/>
                              <a:pt x="2434196" y="246897"/>
                            </a:cubicBezTo>
                            <a:cubicBezTo>
                              <a:pt x="2561371" y="256356"/>
                              <a:pt x="2649658" y="368817"/>
                              <a:pt x="2680138" y="448696"/>
                            </a:cubicBezTo>
                            <a:cubicBezTo>
                              <a:pt x="2710618" y="528575"/>
                              <a:pt x="2666475" y="650495"/>
                              <a:pt x="2617076" y="726169"/>
                            </a:cubicBezTo>
                            <a:cubicBezTo>
                              <a:pt x="2567677" y="801843"/>
                              <a:pt x="2456267" y="837578"/>
                              <a:pt x="2383746" y="902742"/>
                            </a:cubicBezTo>
                            <a:cubicBezTo>
                              <a:pt x="2311225" y="967906"/>
                              <a:pt x="2225040" y="989978"/>
                              <a:pt x="2181948" y="1117153"/>
                            </a:cubicBezTo>
                            <a:cubicBezTo>
                              <a:pt x="2138856" y="1244328"/>
                              <a:pt x="2145162" y="1363095"/>
                              <a:pt x="2125192" y="1665793"/>
                            </a:cubicBezTo>
                            <a:cubicBezTo>
                              <a:pt x="2105222" y="1968491"/>
                              <a:pt x="2097865" y="2648511"/>
                              <a:pt x="2062130" y="2933341"/>
                            </a:cubicBezTo>
                            <a:cubicBezTo>
                              <a:pt x="2026395" y="3218171"/>
                              <a:pt x="1979138" y="3265137"/>
                              <a:pt x="1910781" y="3374776"/>
                            </a:cubicBezTo>
                            <a:cubicBezTo>
                              <a:pt x="1842424" y="3484415"/>
                              <a:pt x="1736859" y="3529181"/>
                              <a:pt x="1651991" y="3591175"/>
                            </a:cubicBezTo>
                            <a:cubicBezTo>
                              <a:pt x="1567123" y="3653169"/>
                              <a:pt x="1485679" y="3711957"/>
                              <a:pt x="1401574" y="3746737"/>
                            </a:cubicBezTo>
                            <a:cubicBezTo>
                              <a:pt x="1317469" y="3781517"/>
                              <a:pt x="1276906" y="3830319"/>
                              <a:pt x="1147363" y="3799856"/>
                            </a:cubicBezTo>
                            <a:cubicBezTo>
                              <a:pt x="1017820" y="3769393"/>
                              <a:pt x="750155" y="3635419"/>
                              <a:pt x="624314" y="3563962"/>
                            </a:cubicBezTo>
                            <a:cubicBezTo>
                              <a:pt x="498473" y="3492505"/>
                              <a:pt x="458176" y="3441195"/>
                              <a:pt x="392319" y="3371112"/>
                            </a:cubicBezTo>
                            <a:cubicBezTo>
                              <a:pt x="326462" y="3301029"/>
                              <a:pt x="276596" y="3218712"/>
                              <a:pt x="229169" y="3143461"/>
                            </a:cubicBezTo>
                            <a:cubicBezTo>
                              <a:pt x="181742" y="3068210"/>
                              <a:pt x="139644" y="2989307"/>
                              <a:pt x="107755" y="2919603"/>
                            </a:cubicBezTo>
                            <a:cubicBezTo>
                              <a:pt x="75866" y="2849899"/>
                              <a:pt x="54745" y="2791263"/>
                              <a:pt x="37837" y="2725236"/>
                            </a:cubicBezTo>
                            <a:cubicBezTo>
                              <a:pt x="20929" y="2659209"/>
                              <a:pt x="12612" y="2629593"/>
                              <a:pt x="6306" y="2523438"/>
                            </a:cubicBezTo>
                            <a:cubicBezTo>
                              <a:pt x="0" y="2417283"/>
                              <a:pt x="1314" y="2178961"/>
                              <a:pt x="0" y="2088309"/>
                            </a:cubicBezTo>
                          </a:path>
                        </a:pathLst>
                      </a:custGeom>
                      <a:noFill/>
                      <a:ln w="69850" cap="flat" cmpd="sng" algn="ctr">
                        <a:solidFill>
                          <a:srgbClr val="000000"/>
                        </a:solidFill>
                        <a:prstDash val="solid"/>
                        <a:round/>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2748" name="AutoShape 700">
                        <a:extLst>
                          <a:ext uri="{FF2B5EF4-FFF2-40B4-BE49-F238E27FC236}">
                            <a16:creationId xmlns:a16="http://schemas.microsoft.com/office/drawing/2014/main" id="{00000000-0008-0000-0100-0000BC0A0000}"/>
                          </a:ext>
                        </a:extLst>
                      </xdr:cNvPr>
                      <xdr:cNvCxnSpPr>
                        <a:cxnSpLocks noChangeAspect="1" noChangeShapeType="1"/>
                      </xdr:cNvCxnSpPr>
                    </xdr:nvCxnSpPr>
                    <xdr:spPr bwMode="auto">
                      <a:xfrm>
                        <a:off x="107784874" y="110414749"/>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49" name="AutoShape 701">
                        <a:extLst>
                          <a:ext uri="{FF2B5EF4-FFF2-40B4-BE49-F238E27FC236}">
                            <a16:creationId xmlns:a16="http://schemas.microsoft.com/office/drawing/2014/main" id="{00000000-0008-0000-0100-0000BD0A0000}"/>
                          </a:ext>
                        </a:extLst>
                      </xdr:cNvPr>
                      <xdr:cNvCxnSpPr>
                        <a:cxnSpLocks noChangeAspect="1" noChangeShapeType="1"/>
                      </xdr:cNvCxnSpPr>
                    </xdr:nvCxnSpPr>
                    <xdr:spPr bwMode="auto">
                      <a:xfrm>
                        <a:off x="107784874" y="11061927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0" name="AutoShape 702">
                        <a:extLst>
                          <a:ext uri="{FF2B5EF4-FFF2-40B4-BE49-F238E27FC236}">
                            <a16:creationId xmlns:a16="http://schemas.microsoft.com/office/drawing/2014/main" id="{00000000-0008-0000-0100-0000BE0A0000}"/>
                          </a:ext>
                        </a:extLst>
                      </xdr:cNvPr>
                      <xdr:cNvCxnSpPr>
                        <a:cxnSpLocks noChangeAspect="1" noChangeShapeType="1"/>
                      </xdr:cNvCxnSpPr>
                    </xdr:nvCxnSpPr>
                    <xdr:spPr bwMode="auto">
                      <a:xfrm>
                        <a:off x="107784874" y="11082379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1" name="AutoShape 703">
                        <a:extLst>
                          <a:ext uri="{FF2B5EF4-FFF2-40B4-BE49-F238E27FC236}">
                            <a16:creationId xmlns:a16="http://schemas.microsoft.com/office/drawing/2014/main" id="{00000000-0008-0000-0100-0000BF0A0000}"/>
                          </a:ext>
                        </a:extLst>
                      </xdr:cNvPr>
                      <xdr:cNvCxnSpPr>
                        <a:cxnSpLocks noChangeAspect="1" noChangeShapeType="1"/>
                      </xdr:cNvCxnSpPr>
                    </xdr:nvCxnSpPr>
                    <xdr:spPr bwMode="auto">
                      <a:xfrm>
                        <a:off x="107784874" y="11102832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2" name="AutoShape 704">
                        <a:extLst>
                          <a:ext uri="{FF2B5EF4-FFF2-40B4-BE49-F238E27FC236}">
                            <a16:creationId xmlns:a16="http://schemas.microsoft.com/office/drawing/2014/main" id="{00000000-0008-0000-0100-0000C00A0000}"/>
                          </a:ext>
                        </a:extLst>
                      </xdr:cNvPr>
                      <xdr:cNvCxnSpPr>
                        <a:cxnSpLocks noChangeAspect="1" noChangeShapeType="1"/>
                      </xdr:cNvCxnSpPr>
                    </xdr:nvCxnSpPr>
                    <xdr:spPr bwMode="auto">
                      <a:xfrm>
                        <a:off x="107784874" y="11123284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3" name="AutoShape 705">
                        <a:extLst>
                          <a:ext uri="{FF2B5EF4-FFF2-40B4-BE49-F238E27FC236}">
                            <a16:creationId xmlns:a16="http://schemas.microsoft.com/office/drawing/2014/main" id="{00000000-0008-0000-0100-0000C10A0000}"/>
                          </a:ext>
                        </a:extLst>
                      </xdr:cNvPr>
                      <xdr:cNvCxnSpPr>
                        <a:cxnSpLocks noChangeAspect="1" noChangeShapeType="1"/>
                      </xdr:cNvCxnSpPr>
                    </xdr:nvCxnSpPr>
                    <xdr:spPr bwMode="auto">
                      <a:xfrm>
                        <a:off x="107784874" y="11143737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4" name="AutoShape 706">
                        <a:extLst>
                          <a:ext uri="{FF2B5EF4-FFF2-40B4-BE49-F238E27FC236}">
                            <a16:creationId xmlns:a16="http://schemas.microsoft.com/office/drawing/2014/main" id="{00000000-0008-0000-0100-0000C20A0000}"/>
                          </a:ext>
                        </a:extLst>
                      </xdr:cNvPr>
                      <xdr:cNvCxnSpPr>
                        <a:cxnSpLocks noChangeAspect="1" noChangeShapeType="1"/>
                      </xdr:cNvCxnSpPr>
                    </xdr:nvCxnSpPr>
                    <xdr:spPr bwMode="auto">
                      <a:xfrm>
                        <a:off x="107784874" y="11164189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5" name="AutoShape 707">
                        <a:extLst>
                          <a:ext uri="{FF2B5EF4-FFF2-40B4-BE49-F238E27FC236}">
                            <a16:creationId xmlns:a16="http://schemas.microsoft.com/office/drawing/2014/main" id="{00000000-0008-0000-0100-0000C30A0000}"/>
                          </a:ext>
                        </a:extLst>
                      </xdr:cNvPr>
                      <xdr:cNvCxnSpPr>
                        <a:cxnSpLocks noChangeAspect="1" noChangeShapeType="1"/>
                      </xdr:cNvCxnSpPr>
                    </xdr:nvCxnSpPr>
                    <xdr:spPr bwMode="auto">
                      <a:xfrm>
                        <a:off x="107784874" y="11184642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6" name="AutoShape 708">
                        <a:extLst>
                          <a:ext uri="{FF2B5EF4-FFF2-40B4-BE49-F238E27FC236}">
                            <a16:creationId xmlns:a16="http://schemas.microsoft.com/office/drawing/2014/main" id="{00000000-0008-0000-0100-0000C40A0000}"/>
                          </a:ext>
                        </a:extLst>
                      </xdr:cNvPr>
                      <xdr:cNvCxnSpPr>
                        <a:cxnSpLocks noChangeAspect="1" noChangeShapeType="1"/>
                      </xdr:cNvCxnSpPr>
                    </xdr:nvCxnSpPr>
                    <xdr:spPr bwMode="auto">
                      <a:xfrm>
                        <a:off x="107784874" y="112046251"/>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7" name="AutoShape 709">
                        <a:extLst>
                          <a:ext uri="{FF2B5EF4-FFF2-40B4-BE49-F238E27FC236}">
                            <a16:creationId xmlns:a16="http://schemas.microsoft.com/office/drawing/2014/main" id="{00000000-0008-0000-0100-0000C50A0000}"/>
                          </a:ext>
                        </a:extLst>
                      </xdr:cNvPr>
                      <xdr:cNvCxnSpPr>
                        <a:cxnSpLocks noChangeAspect="1" noChangeShapeType="1"/>
                      </xdr:cNvCxnSpPr>
                    </xdr:nvCxnSpPr>
                    <xdr:spPr bwMode="auto">
                      <a:xfrm>
                        <a:off x="107784874" y="112250775"/>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8" name="AutoShape 710">
                        <a:extLst>
                          <a:ext uri="{FF2B5EF4-FFF2-40B4-BE49-F238E27FC236}">
                            <a16:creationId xmlns:a16="http://schemas.microsoft.com/office/drawing/2014/main" id="{00000000-0008-0000-0100-0000C60A0000}"/>
                          </a:ext>
                        </a:extLst>
                      </xdr:cNvPr>
                      <xdr:cNvCxnSpPr>
                        <a:cxnSpLocks noChangeAspect="1" noChangeShapeType="1"/>
                      </xdr:cNvCxnSpPr>
                    </xdr:nvCxnSpPr>
                    <xdr:spPr bwMode="auto">
                      <a:xfrm>
                        <a:off x="107784874" y="112455300"/>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59" name="AutoShape 711">
                        <a:extLst>
                          <a:ext uri="{FF2B5EF4-FFF2-40B4-BE49-F238E27FC236}">
                            <a16:creationId xmlns:a16="http://schemas.microsoft.com/office/drawing/2014/main" id="{00000000-0008-0000-0100-0000C70A0000}"/>
                          </a:ext>
                        </a:extLst>
                      </xdr:cNvPr>
                      <xdr:cNvCxnSpPr>
                        <a:cxnSpLocks noChangeAspect="1" noChangeShapeType="1"/>
                      </xdr:cNvCxnSpPr>
                    </xdr:nvCxnSpPr>
                    <xdr:spPr bwMode="auto">
                      <a:xfrm>
                        <a:off x="107784874" y="112659825"/>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0" name="AutoShape 712">
                        <a:extLst>
                          <a:ext uri="{FF2B5EF4-FFF2-40B4-BE49-F238E27FC236}">
                            <a16:creationId xmlns:a16="http://schemas.microsoft.com/office/drawing/2014/main" id="{00000000-0008-0000-0100-0000C80A0000}"/>
                          </a:ext>
                        </a:extLst>
                      </xdr:cNvPr>
                      <xdr:cNvCxnSpPr>
                        <a:cxnSpLocks noChangeAspect="1" noChangeShapeType="1"/>
                      </xdr:cNvCxnSpPr>
                    </xdr:nvCxnSpPr>
                    <xdr:spPr bwMode="auto">
                      <a:xfrm>
                        <a:off x="107784874" y="11285296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1" name="AutoShape 713">
                        <a:extLst>
                          <a:ext uri="{FF2B5EF4-FFF2-40B4-BE49-F238E27FC236}">
                            <a16:creationId xmlns:a16="http://schemas.microsoft.com/office/drawing/2014/main" id="{00000000-0008-0000-0100-0000C90A0000}"/>
                          </a:ext>
                        </a:extLst>
                      </xdr:cNvPr>
                      <xdr:cNvCxnSpPr>
                        <a:cxnSpLocks noChangeAspect="1" noChangeShapeType="1"/>
                      </xdr:cNvCxnSpPr>
                    </xdr:nvCxnSpPr>
                    <xdr:spPr bwMode="auto">
                      <a:xfrm>
                        <a:off x="107784874" y="11305749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2" name="AutoShape 714">
                        <a:extLst>
                          <a:ext uri="{FF2B5EF4-FFF2-40B4-BE49-F238E27FC236}">
                            <a16:creationId xmlns:a16="http://schemas.microsoft.com/office/drawing/2014/main" id="{00000000-0008-0000-0100-0000CA0A0000}"/>
                          </a:ext>
                        </a:extLst>
                      </xdr:cNvPr>
                      <xdr:cNvCxnSpPr>
                        <a:cxnSpLocks noChangeAspect="1" noChangeShapeType="1"/>
                      </xdr:cNvCxnSpPr>
                    </xdr:nvCxnSpPr>
                    <xdr:spPr bwMode="auto">
                      <a:xfrm>
                        <a:off x="107784874" y="11326201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3" name="AutoShape 715">
                        <a:extLst>
                          <a:ext uri="{FF2B5EF4-FFF2-40B4-BE49-F238E27FC236}">
                            <a16:creationId xmlns:a16="http://schemas.microsoft.com/office/drawing/2014/main" id="{00000000-0008-0000-0100-0000CB0A0000}"/>
                          </a:ext>
                        </a:extLst>
                      </xdr:cNvPr>
                      <xdr:cNvCxnSpPr>
                        <a:cxnSpLocks noChangeAspect="1" noChangeShapeType="1"/>
                      </xdr:cNvCxnSpPr>
                    </xdr:nvCxnSpPr>
                    <xdr:spPr bwMode="auto">
                      <a:xfrm>
                        <a:off x="107784874" y="113466543"/>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4" name="AutoShape 716">
                        <a:extLst>
                          <a:ext uri="{FF2B5EF4-FFF2-40B4-BE49-F238E27FC236}">
                            <a16:creationId xmlns:a16="http://schemas.microsoft.com/office/drawing/2014/main" id="{00000000-0008-0000-0100-0000CC0A0000}"/>
                          </a:ext>
                        </a:extLst>
                      </xdr:cNvPr>
                      <xdr:cNvCxnSpPr>
                        <a:cxnSpLocks noChangeAspect="1" noChangeShapeType="1"/>
                      </xdr:cNvCxnSpPr>
                    </xdr:nvCxnSpPr>
                    <xdr:spPr bwMode="auto">
                      <a:xfrm>
                        <a:off x="107786056" y="113657518"/>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5" name="AutoShape 717">
                        <a:extLst>
                          <a:ext uri="{FF2B5EF4-FFF2-40B4-BE49-F238E27FC236}">
                            <a16:creationId xmlns:a16="http://schemas.microsoft.com/office/drawing/2014/main" id="{00000000-0008-0000-0100-0000CD0A0000}"/>
                          </a:ext>
                        </a:extLst>
                      </xdr:cNvPr>
                      <xdr:cNvCxnSpPr>
                        <a:cxnSpLocks noChangeAspect="1" noChangeShapeType="1"/>
                      </xdr:cNvCxnSpPr>
                    </xdr:nvCxnSpPr>
                    <xdr:spPr bwMode="auto">
                      <a:xfrm>
                        <a:off x="107786056" y="113862042"/>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6" name="AutoShape 718">
                        <a:extLst>
                          <a:ext uri="{FF2B5EF4-FFF2-40B4-BE49-F238E27FC236}">
                            <a16:creationId xmlns:a16="http://schemas.microsoft.com/office/drawing/2014/main" id="{00000000-0008-0000-0100-0000CE0A0000}"/>
                          </a:ext>
                        </a:extLst>
                      </xdr:cNvPr>
                      <xdr:cNvCxnSpPr>
                        <a:cxnSpLocks noChangeAspect="1" noChangeShapeType="1"/>
                      </xdr:cNvCxnSpPr>
                    </xdr:nvCxnSpPr>
                    <xdr:spPr bwMode="auto">
                      <a:xfrm>
                        <a:off x="107786056" y="114066567"/>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7" name="AutoShape 719">
                        <a:extLst>
                          <a:ext uri="{FF2B5EF4-FFF2-40B4-BE49-F238E27FC236}">
                            <a16:creationId xmlns:a16="http://schemas.microsoft.com/office/drawing/2014/main" id="{00000000-0008-0000-0100-0000CF0A0000}"/>
                          </a:ext>
                        </a:extLst>
                      </xdr:cNvPr>
                      <xdr:cNvCxnSpPr>
                        <a:cxnSpLocks noChangeAspect="1" noChangeShapeType="1"/>
                      </xdr:cNvCxnSpPr>
                    </xdr:nvCxnSpPr>
                    <xdr:spPr bwMode="auto">
                      <a:xfrm>
                        <a:off x="107786056" y="114271092"/>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8" name="AutoShape 720">
                        <a:extLst>
                          <a:ext uri="{FF2B5EF4-FFF2-40B4-BE49-F238E27FC236}">
                            <a16:creationId xmlns:a16="http://schemas.microsoft.com/office/drawing/2014/main" id="{00000000-0008-0000-0100-0000D00A0000}"/>
                          </a:ext>
                        </a:extLst>
                      </xdr:cNvPr>
                      <xdr:cNvCxnSpPr>
                        <a:cxnSpLocks noChangeAspect="1" noChangeShapeType="1"/>
                      </xdr:cNvCxnSpPr>
                    </xdr:nvCxnSpPr>
                    <xdr:spPr bwMode="auto">
                      <a:xfrm>
                        <a:off x="107786056" y="114475617"/>
                        <a:ext cx="4150845" cy="37941"/>
                      </a:xfrm>
                      <a:prstGeom prst="straightConnector1">
                        <a:avLst/>
                      </a:prstGeom>
                      <a:noFill/>
                      <a:ln w="9525" algn="ctr">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69" name="AutoShape 721">
                        <a:extLst>
                          <a:ext uri="{FF2B5EF4-FFF2-40B4-BE49-F238E27FC236}">
                            <a16:creationId xmlns:a16="http://schemas.microsoft.com/office/drawing/2014/main" id="{00000000-0008-0000-0100-0000D10A0000}"/>
                          </a:ext>
                        </a:extLst>
                      </xdr:cNvPr>
                      <xdr:cNvCxnSpPr>
                        <a:cxnSpLocks noChangeAspect="1" noChangeShapeType="1"/>
                      </xdr:cNvCxnSpPr>
                    </xdr:nvCxnSpPr>
                    <xdr:spPr bwMode="auto">
                      <a:xfrm flipH="1">
                        <a:off x="109576772" y="111395022"/>
                        <a:ext cx="10551" cy="309489"/>
                      </a:xfrm>
                      <a:prstGeom prst="straightConnector1">
                        <a:avLst/>
                      </a:prstGeom>
                      <a:noFill/>
                      <a:ln w="88900" algn="ctr">
                        <a:solidFill>
                          <a:srgbClr val="5B9BD5"/>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0" name="AutoShape 722">
                        <a:extLst>
                          <a:ext uri="{FF2B5EF4-FFF2-40B4-BE49-F238E27FC236}">
                            <a16:creationId xmlns:a16="http://schemas.microsoft.com/office/drawing/2014/main" id="{00000000-0008-0000-0100-0000D20A0000}"/>
                          </a:ext>
                        </a:extLst>
                      </xdr:cNvPr>
                      <xdr:cNvCxnSpPr>
                        <a:cxnSpLocks noChangeAspect="1" noChangeShapeType="1"/>
                      </xdr:cNvCxnSpPr>
                    </xdr:nvCxnSpPr>
                    <xdr:spPr bwMode="auto">
                      <a:xfrm flipV="1">
                        <a:off x="109807131" y="112098630"/>
                        <a:ext cx="66821" cy="313007"/>
                      </a:xfrm>
                      <a:prstGeom prst="straightConnector1">
                        <a:avLst/>
                      </a:prstGeom>
                      <a:noFill/>
                      <a:ln w="88900" algn="ctr">
                        <a:solidFill>
                          <a:srgbClr val="ED7D31"/>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1" name="AutoShape 723">
                        <a:extLst>
                          <a:ext uri="{FF2B5EF4-FFF2-40B4-BE49-F238E27FC236}">
                            <a16:creationId xmlns:a16="http://schemas.microsoft.com/office/drawing/2014/main" id="{00000000-0008-0000-0100-0000D30A0000}"/>
                          </a:ext>
                        </a:extLst>
                      </xdr:cNvPr>
                      <xdr:cNvCxnSpPr>
                        <a:cxnSpLocks noChangeAspect="1" noChangeShapeType="1"/>
                      </xdr:cNvCxnSpPr>
                    </xdr:nvCxnSpPr>
                    <xdr:spPr bwMode="auto">
                      <a:xfrm flipV="1">
                        <a:off x="110519307" y="112863561"/>
                        <a:ext cx="28135" cy="516989"/>
                      </a:xfrm>
                      <a:prstGeom prst="straightConnector1">
                        <a:avLst/>
                      </a:prstGeom>
                      <a:noFill/>
                      <a:ln w="88900" algn="ctr">
                        <a:solidFill>
                          <a:srgbClr val="FFC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2" name="AutoShape 724">
                        <a:extLst>
                          <a:ext uri="{FF2B5EF4-FFF2-40B4-BE49-F238E27FC236}">
                            <a16:creationId xmlns:a16="http://schemas.microsoft.com/office/drawing/2014/main" id="{00000000-0008-0000-0100-0000D40A0000}"/>
                          </a:ext>
                        </a:extLst>
                      </xdr:cNvPr>
                      <xdr:cNvCxnSpPr>
                        <a:cxnSpLocks noChangeAspect="1" noChangeShapeType="1"/>
                      </xdr:cNvCxnSpPr>
                    </xdr:nvCxnSpPr>
                    <xdr:spPr bwMode="auto">
                      <a:xfrm flipV="1">
                        <a:off x="108319307" y="112852968"/>
                        <a:ext cx="279937" cy="147"/>
                      </a:xfrm>
                      <a:prstGeom prst="straightConnector1">
                        <a:avLst/>
                      </a:prstGeom>
                      <a:noFill/>
                      <a:ln w="31750" algn="ctr">
                        <a:solidFill>
                          <a:srgbClr val="FF0000"/>
                        </a:solidFill>
                        <a:prstDash val="sysDot"/>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3" name="AutoShape 725">
                        <a:extLst>
                          <a:ext uri="{FF2B5EF4-FFF2-40B4-BE49-F238E27FC236}">
                            <a16:creationId xmlns:a16="http://schemas.microsoft.com/office/drawing/2014/main" id="{00000000-0008-0000-0100-0000D50A0000}"/>
                          </a:ext>
                        </a:extLst>
                      </xdr:cNvPr>
                      <xdr:cNvCxnSpPr>
                        <a:cxnSpLocks noChangeAspect="1" noChangeShapeType="1"/>
                      </xdr:cNvCxnSpPr>
                    </xdr:nvCxnSpPr>
                    <xdr:spPr bwMode="auto">
                      <a:xfrm flipH="1">
                        <a:off x="109572596" y="111700337"/>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4" name="AutoShape 726">
                        <a:extLst>
                          <a:ext uri="{FF2B5EF4-FFF2-40B4-BE49-F238E27FC236}">
                            <a16:creationId xmlns:a16="http://schemas.microsoft.com/office/drawing/2014/main" id="{00000000-0008-0000-0100-0000D60A0000}"/>
                          </a:ext>
                        </a:extLst>
                      </xdr:cNvPr>
                      <xdr:cNvCxnSpPr>
                        <a:cxnSpLocks noChangeAspect="1" noChangeShapeType="1"/>
                      </xdr:cNvCxnSpPr>
                    </xdr:nvCxnSpPr>
                    <xdr:spPr bwMode="auto">
                      <a:xfrm flipH="1">
                        <a:off x="109576772" y="111544275"/>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5" name="AutoShape 727">
                        <a:extLst>
                          <a:ext uri="{FF2B5EF4-FFF2-40B4-BE49-F238E27FC236}">
                            <a16:creationId xmlns:a16="http://schemas.microsoft.com/office/drawing/2014/main" id="{00000000-0008-0000-0100-0000D70A0000}"/>
                          </a:ext>
                        </a:extLst>
                      </xdr:cNvPr>
                      <xdr:cNvCxnSpPr>
                        <a:cxnSpLocks noChangeAspect="1" noChangeShapeType="1"/>
                      </xdr:cNvCxnSpPr>
                    </xdr:nvCxnSpPr>
                    <xdr:spPr bwMode="auto">
                      <a:xfrm flipH="1">
                        <a:off x="109576772" y="11139370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6" name="AutoShape 728">
                        <a:extLst>
                          <a:ext uri="{FF2B5EF4-FFF2-40B4-BE49-F238E27FC236}">
                            <a16:creationId xmlns:a16="http://schemas.microsoft.com/office/drawing/2014/main" id="{00000000-0008-0000-0100-0000D80A0000}"/>
                          </a:ext>
                        </a:extLst>
                      </xdr:cNvPr>
                      <xdr:cNvCxnSpPr>
                        <a:cxnSpLocks noChangeAspect="1" noChangeShapeType="1"/>
                      </xdr:cNvCxnSpPr>
                    </xdr:nvCxnSpPr>
                    <xdr:spPr bwMode="auto">
                      <a:xfrm flipH="1">
                        <a:off x="109631967" y="11127078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7" name="AutoShape 729">
                        <a:extLst>
                          <a:ext uri="{FF2B5EF4-FFF2-40B4-BE49-F238E27FC236}">
                            <a16:creationId xmlns:a16="http://schemas.microsoft.com/office/drawing/2014/main" id="{00000000-0008-0000-0100-0000D90A0000}"/>
                          </a:ext>
                        </a:extLst>
                      </xdr:cNvPr>
                      <xdr:cNvCxnSpPr>
                        <a:cxnSpLocks noChangeAspect="1" noChangeShapeType="1"/>
                      </xdr:cNvCxnSpPr>
                    </xdr:nvCxnSpPr>
                    <xdr:spPr bwMode="auto">
                      <a:xfrm flipH="1">
                        <a:off x="109890838" y="111114215"/>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8" name="AutoShape 730">
                        <a:extLst>
                          <a:ext uri="{FF2B5EF4-FFF2-40B4-BE49-F238E27FC236}">
                            <a16:creationId xmlns:a16="http://schemas.microsoft.com/office/drawing/2014/main" id="{00000000-0008-0000-0100-0000DA0A0000}"/>
                          </a:ext>
                        </a:extLst>
                      </xdr:cNvPr>
                      <xdr:cNvCxnSpPr>
                        <a:cxnSpLocks noChangeAspect="1" noChangeShapeType="1"/>
                      </xdr:cNvCxnSpPr>
                    </xdr:nvCxnSpPr>
                    <xdr:spPr bwMode="auto">
                      <a:xfrm flipH="1">
                        <a:off x="109611091" y="110529667"/>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79" name="AutoShape 731">
                        <a:extLst>
                          <a:ext uri="{FF2B5EF4-FFF2-40B4-BE49-F238E27FC236}">
                            <a16:creationId xmlns:a16="http://schemas.microsoft.com/office/drawing/2014/main" id="{00000000-0008-0000-0100-0000DB0A0000}"/>
                          </a:ext>
                        </a:extLst>
                      </xdr:cNvPr>
                      <xdr:cNvCxnSpPr>
                        <a:cxnSpLocks noChangeAspect="1" noChangeShapeType="1"/>
                      </xdr:cNvCxnSpPr>
                    </xdr:nvCxnSpPr>
                    <xdr:spPr bwMode="auto">
                      <a:xfrm flipH="1">
                        <a:off x="108487923" y="111501748"/>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xnSp macro="">
                  <xdr:nvCxnSpPr>
                    <xdr:cNvPr id="2780" name="AutoShape 732">
                      <a:extLst>
                        <a:ext uri="{FF2B5EF4-FFF2-40B4-BE49-F238E27FC236}">
                          <a16:creationId xmlns:a16="http://schemas.microsoft.com/office/drawing/2014/main" id="{00000000-0008-0000-0100-0000DC0A0000}"/>
                        </a:ext>
                      </a:extLst>
                    </xdr:cNvPr>
                    <xdr:cNvCxnSpPr>
                      <a:cxnSpLocks noChangeAspect="1" noChangeShapeType="1"/>
                    </xdr:cNvCxnSpPr>
                  </xdr:nvCxnSpPr>
                  <xdr:spPr bwMode="auto">
                    <a:xfrm flipH="1">
                      <a:off x="109667040" y="114018730"/>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1" name="AutoShape 733">
                      <a:extLst>
                        <a:ext uri="{FF2B5EF4-FFF2-40B4-BE49-F238E27FC236}">
                          <a16:creationId xmlns:a16="http://schemas.microsoft.com/office/drawing/2014/main" id="{00000000-0008-0000-0100-0000DD0A0000}"/>
                        </a:ext>
                      </a:extLst>
                    </xdr:cNvPr>
                    <xdr:cNvCxnSpPr>
                      <a:cxnSpLocks noChangeAspect="1" noChangeShapeType="1"/>
                    </xdr:cNvCxnSpPr>
                  </xdr:nvCxnSpPr>
                  <xdr:spPr bwMode="auto">
                    <a:xfrm flipH="1">
                      <a:off x="109611091" y="113391586"/>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2" name="AutoShape 734">
                      <a:extLst>
                        <a:ext uri="{FF2B5EF4-FFF2-40B4-BE49-F238E27FC236}">
                          <a16:creationId xmlns:a16="http://schemas.microsoft.com/office/drawing/2014/main" id="{00000000-0008-0000-0100-0000DE0A0000}"/>
                        </a:ext>
                      </a:extLst>
                    </xdr:cNvPr>
                    <xdr:cNvCxnSpPr>
                      <a:cxnSpLocks noChangeAspect="1" noChangeShapeType="1"/>
                    </xdr:cNvCxnSpPr>
                  </xdr:nvCxnSpPr>
                  <xdr:spPr bwMode="auto">
                    <a:xfrm flipH="1">
                      <a:off x="109369129" y="114020817"/>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3" name="AutoShape 735">
                      <a:extLst>
                        <a:ext uri="{FF2B5EF4-FFF2-40B4-BE49-F238E27FC236}">
                          <a16:creationId xmlns:a16="http://schemas.microsoft.com/office/drawing/2014/main" id="{00000000-0008-0000-0100-0000DF0A0000}"/>
                        </a:ext>
                      </a:extLst>
                    </xdr:cNvPr>
                    <xdr:cNvCxnSpPr>
                      <a:cxnSpLocks noChangeAspect="1" noChangeShapeType="1"/>
                    </xdr:cNvCxnSpPr>
                  </xdr:nvCxnSpPr>
                  <xdr:spPr bwMode="auto">
                    <a:xfrm flipH="1">
                      <a:off x="109719649" y="112670226"/>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4" name="AutoShape 736">
                      <a:extLst>
                        <a:ext uri="{FF2B5EF4-FFF2-40B4-BE49-F238E27FC236}">
                          <a16:creationId xmlns:a16="http://schemas.microsoft.com/office/drawing/2014/main" id="{00000000-0008-0000-0100-0000E00A0000}"/>
                        </a:ext>
                      </a:extLst>
                    </xdr:cNvPr>
                    <xdr:cNvCxnSpPr>
                      <a:cxnSpLocks noChangeAspect="1" noChangeShapeType="1"/>
                    </xdr:cNvCxnSpPr>
                  </xdr:nvCxnSpPr>
                  <xdr:spPr bwMode="auto">
                    <a:xfrm flipH="1">
                      <a:off x="109798092" y="112409550"/>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5" name="AutoShape 737">
                      <a:extLst>
                        <a:ext uri="{FF2B5EF4-FFF2-40B4-BE49-F238E27FC236}">
                          <a16:creationId xmlns:a16="http://schemas.microsoft.com/office/drawing/2014/main" id="{00000000-0008-0000-0100-0000E10A0000}"/>
                        </a:ext>
                      </a:extLst>
                    </xdr:cNvPr>
                    <xdr:cNvCxnSpPr>
                      <a:cxnSpLocks noChangeAspect="1" noChangeShapeType="1"/>
                    </xdr:cNvCxnSpPr>
                  </xdr:nvCxnSpPr>
                  <xdr:spPr bwMode="auto">
                    <a:xfrm flipH="1">
                      <a:off x="109831409" y="112257840"/>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6" name="AutoShape 738">
                      <a:extLst>
                        <a:ext uri="{FF2B5EF4-FFF2-40B4-BE49-F238E27FC236}">
                          <a16:creationId xmlns:a16="http://schemas.microsoft.com/office/drawing/2014/main" id="{00000000-0008-0000-0100-0000E20A0000}"/>
                        </a:ext>
                      </a:extLst>
                    </xdr:cNvPr>
                    <xdr:cNvCxnSpPr>
                      <a:cxnSpLocks noChangeAspect="1" noChangeShapeType="1"/>
                    </xdr:cNvCxnSpPr>
                  </xdr:nvCxnSpPr>
                  <xdr:spPr bwMode="auto">
                    <a:xfrm flipH="1">
                      <a:off x="109860738" y="112084192"/>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7" name="AutoShape 739">
                      <a:extLst>
                        <a:ext uri="{FF2B5EF4-FFF2-40B4-BE49-F238E27FC236}">
                          <a16:creationId xmlns:a16="http://schemas.microsoft.com/office/drawing/2014/main" id="{00000000-0008-0000-0100-0000E30A0000}"/>
                        </a:ext>
                      </a:extLst>
                    </xdr:cNvPr>
                    <xdr:cNvCxnSpPr>
                      <a:cxnSpLocks noChangeAspect="1" noChangeShapeType="1"/>
                    </xdr:cNvCxnSpPr>
                  </xdr:nvCxnSpPr>
                  <xdr:spPr bwMode="auto">
                    <a:xfrm flipH="1">
                      <a:off x="110359729" y="110906560"/>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8" name="AutoShape 740">
                      <a:extLst>
                        <a:ext uri="{FF2B5EF4-FFF2-40B4-BE49-F238E27FC236}">
                          <a16:creationId xmlns:a16="http://schemas.microsoft.com/office/drawing/2014/main" id="{00000000-0008-0000-0100-0000E40A0000}"/>
                        </a:ext>
                      </a:extLst>
                    </xdr:cNvPr>
                    <xdr:cNvCxnSpPr>
                      <a:cxnSpLocks noChangeAspect="1" noChangeShapeType="1"/>
                    </xdr:cNvCxnSpPr>
                  </xdr:nvCxnSpPr>
                  <xdr:spPr bwMode="auto">
                    <a:xfrm flipH="1">
                      <a:off x="111107892" y="11112557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89" name="AutoShape 741">
                      <a:extLst>
                        <a:ext uri="{FF2B5EF4-FFF2-40B4-BE49-F238E27FC236}">
                          <a16:creationId xmlns:a16="http://schemas.microsoft.com/office/drawing/2014/main" id="{00000000-0008-0000-0100-0000E50A0000}"/>
                        </a:ext>
                      </a:extLst>
                    </xdr:cNvPr>
                    <xdr:cNvCxnSpPr>
                      <a:cxnSpLocks noChangeAspect="1" noChangeShapeType="1"/>
                    </xdr:cNvCxnSpPr>
                  </xdr:nvCxnSpPr>
                  <xdr:spPr bwMode="auto">
                    <a:xfrm flipH="1">
                      <a:off x="110622080" y="111612680"/>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0" name="AutoShape 742">
                      <a:extLst>
                        <a:ext uri="{FF2B5EF4-FFF2-40B4-BE49-F238E27FC236}">
                          <a16:creationId xmlns:a16="http://schemas.microsoft.com/office/drawing/2014/main" id="{00000000-0008-0000-0100-0000E60A0000}"/>
                        </a:ext>
                      </a:extLst>
                    </xdr:cNvPr>
                    <xdr:cNvCxnSpPr>
                      <a:cxnSpLocks noChangeAspect="1" noChangeShapeType="1"/>
                    </xdr:cNvCxnSpPr>
                  </xdr:nvCxnSpPr>
                  <xdr:spPr bwMode="auto">
                    <a:xfrm flipH="1">
                      <a:off x="110539308" y="11259765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1" name="AutoShape 743">
                      <a:extLst>
                        <a:ext uri="{FF2B5EF4-FFF2-40B4-BE49-F238E27FC236}">
                          <a16:creationId xmlns:a16="http://schemas.microsoft.com/office/drawing/2014/main" id="{00000000-0008-0000-0100-0000E70A0000}"/>
                        </a:ext>
                      </a:extLst>
                    </xdr:cNvPr>
                    <xdr:cNvCxnSpPr>
                      <a:cxnSpLocks noChangeAspect="1" noChangeShapeType="1"/>
                    </xdr:cNvCxnSpPr>
                  </xdr:nvCxnSpPr>
                  <xdr:spPr bwMode="auto">
                    <a:xfrm flipH="1">
                      <a:off x="110537499" y="112852968"/>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2" name="AutoShape 744">
                      <a:extLst>
                        <a:ext uri="{FF2B5EF4-FFF2-40B4-BE49-F238E27FC236}">
                          <a16:creationId xmlns:a16="http://schemas.microsoft.com/office/drawing/2014/main" id="{00000000-0008-0000-0100-0000E80A0000}"/>
                        </a:ext>
                      </a:extLst>
                    </xdr:cNvPr>
                    <xdr:cNvCxnSpPr>
                      <a:cxnSpLocks noChangeAspect="1" noChangeShapeType="1"/>
                    </xdr:cNvCxnSpPr>
                  </xdr:nvCxnSpPr>
                  <xdr:spPr bwMode="auto">
                    <a:xfrm flipH="1">
                      <a:off x="110523163" y="11310821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3" name="AutoShape 745">
                      <a:extLst>
                        <a:ext uri="{FF2B5EF4-FFF2-40B4-BE49-F238E27FC236}">
                          <a16:creationId xmlns:a16="http://schemas.microsoft.com/office/drawing/2014/main" id="{00000000-0008-0000-0100-0000E90A0000}"/>
                        </a:ext>
                      </a:extLst>
                    </xdr:cNvPr>
                    <xdr:cNvCxnSpPr>
                      <a:cxnSpLocks noChangeAspect="1" noChangeShapeType="1"/>
                    </xdr:cNvCxnSpPr>
                  </xdr:nvCxnSpPr>
                  <xdr:spPr bwMode="auto">
                    <a:xfrm flipH="1">
                      <a:off x="110506093" y="113377379"/>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4" name="AutoShape 746">
                      <a:extLst>
                        <a:ext uri="{FF2B5EF4-FFF2-40B4-BE49-F238E27FC236}">
                          <a16:creationId xmlns:a16="http://schemas.microsoft.com/office/drawing/2014/main" id="{00000000-0008-0000-0100-0000EA0A0000}"/>
                        </a:ext>
                      </a:extLst>
                    </xdr:cNvPr>
                    <xdr:cNvCxnSpPr>
                      <a:cxnSpLocks noChangeAspect="1" noChangeShapeType="1"/>
                    </xdr:cNvCxnSpPr>
                  </xdr:nvCxnSpPr>
                  <xdr:spPr bwMode="auto">
                    <a:xfrm flipH="1">
                      <a:off x="110296960" y="113950386"/>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795" name="AutoShape 747">
                      <a:extLst>
                        <a:ext uri="{FF2B5EF4-FFF2-40B4-BE49-F238E27FC236}">
                          <a16:creationId xmlns:a16="http://schemas.microsoft.com/office/drawing/2014/main" id="{00000000-0008-0000-0100-0000EB0A0000}"/>
                        </a:ext>
                      </a:extLst>
                    </xdr:cNvPr>
                    <xdr:cNvCxnSpPr>
                      <a:cxnSpLocks noChangeAspect="1" noChangeShapeType="1"/>
                    </xdr:cNvCxnSpPr>
                  </xdr:nvCxnSpPr>
                  <xdr:spPr bwMode="auto">
                    <a:xfrm flipH="1">
                      <a:off x="109673929" y="114324273"/>
                      <a:ext cx="8351" cy="4174"/>
                    </a:xfrm>
                    <a:prstGeom prst="straightConnector1">
                      <a:avLst/>
                    </a:prstGeom>
                    <a:noFill/>
                    <a:ln w="25400" algn="ctr">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xnSp macro="">
                <xdr:nvCxnSpPr>
                  <xdr:cNvPr id="2796" name="AutoShape 748">
                    <a:extLst>
                      <a:ext uri="{FF2B5EF4-FFF2-40B4-BE49-F238E27FC236}">
                        <a16:creationId xmlns:a16="http://schemas.microsoft.com/office/drawing/2014/main" id="{00000000-0008-0000-0100-0000EC0A0000}"/>
                      </a:ext>
                    </a:extLst>
                  </xdr:cNvPr>
                  <xdr:cNvCxnSpPr>
                    <a:cxnSpLocks noChangeAspect="1" noChangeShapeType="1"/>
                  </xdr:cNvCxnSpPr>
                </xdr:nvCxnSpPr>
                <xdr:spPr bwMode="auto">
                  <a:xfrm flipV="1">
                    <a:off x="108594381" y="112084192"/>
                    <a:ext cx="0" cy="719280"/>
                  </a:xfrm>
                  <a:prstGeom prst="straightConnector1">
                    <a:avLst/>
                  </a:prstGeom>
                  <a:noFill/>
                  <a:ln w="25400" algn="ctr">
                    <a:solidFill>
                      <a:srgbClr val="FF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sp macro="" textlink="">
              <xdr:nvSpPr>
                <xdr:cNvPr id="2797" name="Text Box 749">
                  <a:extLst>
                    <a:ext uri="{FF2B5EF4-FFF2-40B4-BE49-F238E27FC236}">
                      <a16:creationId xmlns:a16="http://schemas.microsoft.com/office/drawing/2014/main" id="{00000000-0008-0000-0100-0000ED0A0000}"/>
                    </a:ext>
                  </a:extLst>
                </xdr:cNvPr>
                <xdr:cNvSpPr txBox="1">
                  <a:spLocks noChangeAspect="1" noChangeArrowheads="1"/>
                </xdr:cNvSpPr>
              </xdr:nvSpPr>
              <xdr:spPr bwMode="auto">
                <a:xfrm>
                  <a:off x="107355854" y="117229686"/>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a:t>
                  </a:r>
                </a:p>
                <a:p>
                  <a:pPr algn="l" rtl="0">
                    <a:defRPr sz="1000"/>
                  </a:pPr>
                  <a:endParaRPr lang="en-GB" sz="700" b="0" i="0" u="none" strike="noStrike" baseline="0">
                    <a:solidFill>
                      <a:srgbClr val="000000"/>
                    </a:solidFill>
                    <a:latin typeface="Calibri"/>
                    <a:cs typeface="Calibri"/>
                  </a:endParaRPr>
                </a:p>
              </xdr:txBody>
            </xdr:sp>
            <xdr:sp macro="" textlink="">
              <xdr:nvSpPr>
                <xdr:cNvPr id="2798" name="Text Box 750">
                  <a:extLst>
                    <a:ext uri="{FF2B5EF4-FFF2-40B4-BE49-F238E27FC236}">
                      <a16:creationId xmlns:a16="http://schemas.microsoft.com/office/drawing/2014/main" id="{00000000-0008-0000-0100-0000EE0A0000}"/>
                    </a:ext>
                  </a:extLst>
                </xdr:cNvPr>
                <xdr:cNvSpPr txBox="1">
                  <a:spLocks noChangeAspect="1" noChangeArrowheads="1"/>
                </xdr:cNvSpPr>
              </xdr:nvSpPr>
              <xdr:spPr bwMode="auto">
                <a:xfrm>
                  <a:off x="107387092" y="117433364"/>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9m</a:t>
                  </a:r>
                </a:p>
                <a:p>
                  <a:pPr algn="l" rtl="0">
                    <a:defRPr sz="1000"/>
                  </a:pPr>
                  <a:endParaRPr lang="en-GB" sz="700" b="0" i="0" u="none" strike="noStrike" baseline="0">
                    <a:solidFill>
                      <a:srgbClr val="000000"/>
                    </a:solidFill>
                    <a:latin typeface="Calibri"/>
                    <a:cs typeface="Calibri"/>
                  </a:endParaRPr>
                </a:p>
              </xdr:txBody>
            </xdr:sp>
            <xdr:sp macro="" textlink="">
              <xdr:nvSpPr>
                <xdr:cNvPr id="2799" name="Text Box 751">
                  <a:extLst>
                    <a:ext uri="{FF2B5EF4-FFF2-40B4-BE49-F238E27FC236}">
                      <a16:creationId xmlns:a16="http://schemas.microsoft.com/office/drawing/2014/main" id="{00000000-0008-0000-0100-0000EF0A0000}"/>
                    </a:ext>
                  </a:extLst>
                </xdr:cNvPr>
                <xdr:cNvSpPr txBox="1">
                  <a:spLocks noChangeAspect="1" noChangeArrowheads="1"/>
                </xdr:cNvSpPr>
              </xdr:nvSpPr>
              <xdr:spPr bwMode="auto">
                <a:xfrm>
                  <a:off x="107387092" y="117637043"/>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8m</a:t>
                  </a:r>
                </a:p>
                <a:p>
                  <a:pPr algn="l" rtl="0">
                    <a:defRPr sz="1000"/>
                  </a:pPr>
                  <a:endParaRPr lang="en-GB" sz="700" b="0" i="0" u="none" strike="noStrike" baseline="0">
                    <a:solidFill>
                      <a:srgbClr val="000000"/>
                    </a:solidFill>
                    <a:latin typeface="Calibri"/>
                    <a:cs typeface="Calibri"/>
                  </a:endParaRPr>
                </a:p>
              </xdr:txBody>
            </xdr:sp>
            <xdr:sp macro="" textlink="">
              <xdr:nvSpPr>
                <xdr:cNvPr id="2800" name="Text Box 752">
                  <a:extLst>
                    <a:ext uri="{FF2B5EF4-FFF2-40B4-BE49-F238E27FC236}">
                      <a16:creationId xmlns:a16="http://schemas.microsoft.com/office/drawing/2014/main" id="{00000000-0008-0000-0100-0000F00A0000}"/>
                    </a:ext>
                  </a:extLst>
                </xdr:cNvPr>
                <xdr:cNvSpPr txBox="1">
                  <a:spLocks noChangeAspect="1" noChangeArrowheads="1"/>
                </xdr:cNvSpPr>
              </xdr:nvSpPr>
              <xdr:spPr bwMode="auto">
                <a:xfrm>
                  <a:off x="107387092" y="117840721"/>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7m</a:t>
                  </a:r>
                </a:p>
                <a:p>
                  <a:pPr algn="l" rtl="0">
                    <a:defRPr sz="1000"/>
                  </a:pPr>
                  <a:endParaRPr lang="en-GB" sz="700" b="0" i="0" u="none" strike="noStrike" baseline="0">
                    <a:solidFill>
                      <a:srgbClr val="000000"/>
                    </a:solidFill>
                    <a:latin typeface="Calibri"/>
                    <a:cs typeface="Calibri"/>
                  </a:endParaRPr>
                </a:p>
              </xdr:txBody>
            </xdr:sp>
            <xdr:sp macro="" textlink="">
              <xdr:nvSpPr>
                <xdr:cNvPr id="2801" name="Text Box 753">
                  <a:extLst>
                    <a:ext uri="{FF2B5EF4-FFF2-40B4-BE49-F238E27FC236}">
                      <a16:creationId xmlns:a16="http://schemas.microsoft.com/office/drawing/2014/main" id="{00000000-0008-0000-0100-0000F10A0000}"/>
                    </a:ext>
                  </a:extLst>
                </xdr:cNvPr>
                <xdr:cNvSpPr txBox="1">
                  <a:spLocks noChangeAspect="1" noChangeArrowheads="1"/>
                </xdr:cNvSpPr>
              </xdr:nvSpPr>
              <xdr:spPr bwMode="auto">
                <a:xfrm>
                  <a:off x="107387092" y="118044400"/>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6m</a:t>
                  </a:r>
                </a:p>
                <a:p>
                  <a:pPr algn="l" rtl="0">
                    <a:defRPr sz="1000"/>
                  </a:pPr>
                  <a:endParaRPr lang="en-GB" sz="700" b="0" i="0" u="none" strike="noStrike" baseline="0">
                    <a:solidFill>
                      <a:srgbClr val="000000"/>
                    </a:solidFill>
                    <a:latin typeface="Calibri"/>
                    <a:cs typeface="Calibri"/>
                  </a:endParaRPr>
                </a:p>
              </xdr:txBody>
            </xdr:sp>
            <xdr:sp macro="" textlink="">
              <xdr:nvSpPr>
                <xdr:cNvPr id="2802" name="Text Box 754">
                  <a:extLst>
                    <a:ext uri="{FF2B5EF4-FFF2-40B4-BE49-F238E27FC236}">
                      <a16:creationId xmlns:a16="http://schemas.microsoft.com/office/drawing/2014/main" id="{00000000-0008-0000-0100-0000F20A0000}"/>
                    </a:ext>
                  </a:extLst>
                </xdr:cNvPr>
                <xdr:cNvSpPr txBox="1">
                  <a:spLocks noChangeAspect="1" noChangeArrowheads="1"/>
                </xdr:cNvSpPr>
              </xdr:nvSpPr>
              <xdr:spPr bwMode="auto">
                <a:xfrm>
                  <a:off x="107387092" y="118248078"/>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5m</a:t>
                  </a:r>
                </a:p>
                <a:p>
                  <a:pPr algn="l" rtl="0">
                    <a:defRPr sz="1000"/>
                  </a:pPr>
                  <a:endParaRPr lang="en-GB" sz="700" b="0" i="0" u="none" strike="noStrike" baseline="0">
                    <a:solidFill>
                      <a:srgbClr val="000000"/>
                    </a:solidFill>
                    <a:latin typeface="Calibri"/>
                    <a:cs typeface="Calibri"/>
                  </a:endParaRPr>
                </a:p>
              </xdr:txBody>
            </xdr:sp>
            <xdr:sp macro="" textlink="">
              <xdr:nvSpPr>
                <xdr:cNvPr id="2803" name="Text Box 755">
                  <a:extLst>
                    <a:ext uri="{FF2B5EF4-FFF2-40B4-BE49-F238E27FC236}">
                      <a16:creationId xmlns:a16="http://schemas.microsoft.com/office/drawing/2014/main" id="{00000000-0008-0000-0100-0000F30A0000}"/>
                    </a:ext>
                  </a:extLst>
                </xdr:cNvPr>
                <xdr:cNvSpPr txBox="1">
                  <a:spLocks noChangeAspect="1" noChangeArrowheads="1"/>
                </xdr:cNvSpPr>
              </xdr:nvSpPr>
              <xdr:spPr bwMode="auto">
                <a:xfrm>
                  <a:off x="107387092" y="118451757"/>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4m</a:t>
                  </a:r>
                </a:p>
                <a:p>
                  <a:pPr algn="l" rtl="0">
                    <a:defRPr sz="1000"/>
                  </a:pPr>
                  <a:endParaRPr lang="en-GB" sz="700" b="0" i="0" u="none" strike="noStrike" baseline="0">
                    <a:solidFill>
                      <a:srgbClr val="000000"/>
                    </a:solidFill>
                    <a:latin typeface="Calibri"/>
                    <a:cs typeface="Calibri"/>
                  </a:endParaRPr>
                </a:p>
              </xdr:txBody>
            </xdr:sp>
            <xdr:sp macro="" textlink="">
              <xdr:nvSpPr>
                <xdr:cNvPr id="2804" name="Text Box 756">
                  <a:extLst>
                    <a:ext uri="{FF2B5EF4-FFF2-40B4-BE49-F238E27FC236}">
                      <a16:creationId xmlns:a16="http://schemas.microsoft.com/office/drawing/2014/main" id="{00000000-0008-0000-0100-0000F40A0000}"/>
                    </a:ext>
                  </a:extLst>
                </xdr:cNvPr>
                <xdr:cNvSpPr txBox="1">
                  <a:spLocks noChangeAspect="1" noChangeArrowheads="1"/>
                </xdr:cNvSpPr>
              </xdr:nvSpPr>
              <xdr:spPr bwMode="auto">
                <a:xfrm>
                  <a:off x="107387092" y="118655435"/>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3m</a:t>
                  </a:r>
                </a:p>
                <a:p>
                  <a:pPr algn="l" rtl="0">
                    <a:defRPr sz="1000"/>
                  </a:pPr>
                  <a:endParaRPr lang="en-GB" sz="700" b="0" i="0" u="none" strike="noStrike" baseline="0">
                    <a:solidFill>
                      <a:srgbClr val="000000"/>
                    </a:solidFill>
                    <a:latin typeface="Calibri"/>
                    <a:cs typeface="Calibri"/>
                  </a:endParaRPr>
                </a:p>
              </xdr:txBody>
            </xdr:sp>
            <xdr:sp macro="" textlink="">
              <xdr:nvSpPr>
                <xdr:cNvPr id="2805" name="Text Box 757">
                  <a:extLst>
                    <a:ext uri="{FF2B5EF4-FFF2-40B4-BE49-F238E27FC236}">
                      <a16:creationId xmlns:a16="http://schemas.microsoft.com/office/drawing/2014/main" id="{00000000-0008-0000-0100-0000F50A0000}"/>
                    </a:ext>
                  </a:extLst>
                </xdr:cNvPr>
                <xdr:cNvSpPr txBox="1">
                  <a:spLocks noChangeAspect="1" noChangeArrowheads="1"/>
                </xdr:cNvSpPr>
              </xdr:nvSpPr>
              <xdr:spPr bwMode="auto">
                <a:xfrm>
                  <a:off x="107387092" y="118859114"/>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2m</a:t>
                  </a:r>
                </a:p>
                <a:p>
                  <a:pPr algn="l" rtl="0">
                    <a:defRPr sz="1000"/>
                  </a:pPr>
                  <a:endParaRPr lang="en-GB" sz="700" b="0" i="0" u="none" strike="noStrike" baseline="0">
                    <a:solidFill>
                      <a:srgbClr val="000000"/>
                    </a:solidFill>
                    <a:latin typeface="Calibri"/>
                    <a:cs typeface="Calibri"/>
                  </a:endParaRPr>
                </a:p>
              </xdr:txBody>
            </xdr:sp>
            <xdr:sp macro="" textlink="">
              <xdr:nvSpPr>
                <xdr:cNvPr id="2806" name="Text Box 758">
                  <a:extLst>
                    <a:ext uri="{FF2B5EF4-FFF2-40B4-BE49-F238E27FC236}">
                      <a16:creationId xmlns:a16="http://schemas.microsoft.com/office/drawing/2014/main" id="{00000000-0008-0000-0100-0000F60A0000}"/>
                    </a:ext>
                  </a:extLst>
                </xdr:cNvPr>
                <xdr:cNvSpPr txBox="1">
                  <a:spLocks noChangeAspect="1" noChangeArrowheads="1"/>
                </xdr:cNvSpPr>
              </xdr:nvSpPr>
              <xdr:spPr bwMode="auto">
                <a:xfrm>
                  <a:off x="107387092" y="119062792"/>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1m</a:t>
                  </a:r>
                </a:p>
                <a:p>
                  <a:pPr algn="l" rtl="0">
                    <a:defRPr sz="1000"/>
                  </a:pPr>
                  <a:endParaRPr lang="en-GB" sz="700" b="0" i="0" u="none" strike="noStrike" baseline="0">
                    <a:solidFill>
                      <a:srgbClr val="000000"/>
                    </a:solidFill>
                    <a:latin typeface="Calibri"/>
                    <a:cs typeface="Calibri"/>
                  </a:endParaRPr>
                </a:p>
              </xdr:txBody>
            </xdr:sp>
            <xdr:sp macro="" textlink="">
              <xdr:nvSpPr>
                <xdr:cNvPr id="2807" name="Text Box 759">
                  <a:extLst>
                    <a:ext uri="{FF2B5EF4-FFF2-40B4-BE49-F238E27FC236}">
                      <a16:creationId xmlns:a16="http://schemas.microsoft.com/office/drawing/2014/main" id="{00000000-0008-0000-0100-0000F70A0000}"/>
                    </a:ext>
                  </a:extLst>
                </xdr:cNvPr>
                <xdr:cNvSpPr txBox="1">
                  <a:spLocks noChangeAspect="1" noChangeArrowheads="1"/>
                </xdr:cNvSpPr>
              </xdr:nvSpPr>
              <xdr:spPr bwMode="auto">
                <a:xfrm>
                  <a:off x="107387092" y="119266471"/>
                  <a:ext cx="192066"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0m</a:t>
                  </a:r>
                </a:p>
                <a:p>
                  <a:pPr algn="l" rtl="0">
                    <a:defRPr sz="1000"/>
                  </a:pPr>
                  <a:endParaRPr lang="en-GB" sz="700" b="0" i="0" u="none" strike="noStrike" baseline="0">
                    <a:solidFill>
                      <a:srgbClr val="000000"/>
                    </a:solidFill>
                    <a:latin typeface="Calibri"/>
                    <a:cs typeface="Calibri"/>
                  </a:endParaRPr>
                </a:p>
              </xdr:txBody>
            </xdr:sp>
            <xdr:sp macro="" textlink="">
              <xdr:nvSpPr>
                <xdr:cNvPr id="2808" name="Text Box 760">
                  <a:extLst>
                    <a:ext uri="{FF2B5EF4-FFF2-40B4-BE49-F238E27FC236}">
                      <a16:creationId xmlns:a16="http://schemas.microsoft.com/office/drawing/2014/main" id="{00000000-0008-0000-0100-0000F80A0000}"/>
                    </a:ext>
                  </a:extLst>
                </xdr:cNvPr>
                <xdr:cNvSpPr txBox="1">
                  <a:spLocks noChangeAspect="1" noChangeArrowheads="1"/>
                </xdr:cNvSpPr>
              </xdr:nvSpPr>
              <xdr:spPr bwMode="auto">
                <a:xfrm>
                  <a:off x="107355855" y="115205603"/>
                  <a:ext cx="254541" cy="166839"/>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a:t>
                  </a:r>
                </a:p>
                <a:p>
                  <a:pPr algn="l" rtl="0">
                    <a:defRPr sz="1000"/>
                  </a:pPr>
                  <a:endParaRPr lang="en-GB" sz="700" b="0" i="0" u="none" strike="noStrike" baseline="0">
                    <a:solidFill>
                      <a:srgbClr val="000000"/>
                    </a:solidFill>
                    <a:latin typeface="Calibri"/>
                    <a:cs typeface="Calibri"/>
                  </a:endParaRPr>
                </a:p>
              </xdr:txBody>
            </xdr:sp>
            <xdr:sp macro="" textlink="">
              <xdr:nvSpPr>
                <xdr:cNvPr id="2809" name="Text Box 761">
                  <a:extLst>
                    <a:ext uri="{FF2B5EF4-FFF2-40B4-BE49-F238E27FC236}">
                      <a16:creationId xmlns:a16="http://schemas.microsoft.com/office/drawing/2014/main" id="{00000000-0008-0000-0100-0000F90A0000}"/>
                    </a:ext>
                  </a:extLst>
                </xdr:cNvPr>
                <xdr:cNvSpPr txBox="1">
                  <a:spLocks noChangeAspect="1" noChangeArrowheads="1"/>
                </xdr:cNvSpPr>
              </xdr:nvSpPr>
              <xdr:spPr bwMode="auto">
                <a:xfrm>
                  <a:off x="107355855" y="115396580"/>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19m</a:t>
                  </a:r>
                </a:p>
                <a:p>
                  <a:pPr algn="l" rtl="0">
                    <a:defRPr sz="1000"/>
                  </a:pPr>
                  <a:endParaRPr lang="en-GB" sz="700" b="0" i="0" u="none" strike="noStrike" baseline="0">
                    <a:solidFill>
                      <a:srgbClr val="000000"/>
                    </a:solidFill>
                    <a:latin typeface="Calibri"/>
                    <a:cs typeface="Calibri"/>
                  </a:endParaRPr>
                </a:p>
              </xdr:txBody>
            </xdr:sp>
            <xdr:sp macro="" textlink="">
              <xdr:nvSpPr>
                <xdr:cNvPr id="2810" name="Text Box 762">
                  <a:extLst>
                    <a:ext uri="{FF2B5EF4-FFF2-40B4-BE49-F238E27FC236}">
                      <a16:creationId xmlns:a16="http://schemas.microsoft.com/office/drawing/2014/main" id="{00000000-0008-0000-0100-0000FA0A0000}"/>
                    </a:ext>
                  </a:extLst>
                </xdr:cNvPr>
                <xdr:cNvSpPr txBox="1">
                  <a:spLocks noChangeAspect="1" noChangeArrowheads="1"/>
                </xdr:cNvSpPr>
              </xdr:nvSpPr>
              <xdr:spPr bwMode="auto">
                <a:xfrm>
                  <a:off x="107355855" y="115600258"/>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18m</a:t>
                  </a:r>
                </a:p>
                <a:p>
                  <a:pPr algn="l" rtl="0">
                    <a:defRPr sz="1000"/>
                  </a:pPr>
                  <a:endParaRPr lang="en-GB" sz="700" b="0" i="0" u="none" strike="noStrike" baseline="0">
                    <a:solidFill>
                      <a:srgbClr val="000000"/>
                    </a:solidFill>
                    <a:latin typeface="Calibri"/>
                    <a:cs typeface="Calibri"/>
                  </a:endParaRPr>
                </a:p>
              </xdr:txBody>
            </xdr:sp>
            <xdr:sp macro="" textlink="">
              <xdr:nvSpPr>
                <xdr:cNvPr id="2811" name="Text Box 763">
                  <a:extLst>
                    <a:ext uri="{FF2B5EF4-FFF2-40B4-BE49-F238E27FC236}">
                      <a16:creationId xmlns:a16="http://schemas.microsoft.com/office/drawing/2014/main" id="{00000000-0008-0000-0100-0000FB0A0000}"/>
                    </a:ext>
                  </a:extLst>
                </xdr:cNvPr>
                <xdr:cNvSpPr txBox="1">
                  <a:spLocks noChangeAspect="1" noChangeArrowheads="1"/>
                </xdr:cNvSpPr>
              </xdr:nvSpPr>
              <xdr:spPr bwMode="auto">
                <a:xfrm>
                  <a:off x="107355855" y="115803937"/>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17m</a:t>
                  </a:r>
                </a:p>
                <a:p>
                  <a:pPr algn="l" rtl="0">
                    <a:defRPr sz="1000"/>
                  </a:pPr>
                  <a:endParaRPr lang="en-GB" sz="700" b="0" i="0" u="none" strike="noStrike" baseline="0">
                    <a:solidFill>
                      <a:srgbClr val="000000"/>
                    </a:solidFill>
                    <a:latin typeface="Calibri"/>
                    <a:cs typeface="Calibri"/>
                  </a:endParaRPr>
                </a:p>
              </xdr:txBody>
            </xdr:sp>
            <xdr:sp macro="" textlink="">
              <xdr:nvSpPr>
                <xdr:cNvPr id="2812" name="Text Box 764">
                  <a:extLst>
                    <a:ext uri="{FF2B5EF4-FFF2-40B4-BE49-F238E27FC236}">
                      <a16:creationId xmlns:a16="http://schemas.microsoft.com/office/drawing/2014/main" id="{00000000-0008-0000-0100-0000FC0A0000}"/>
                    </a:ext>
                  </a:extLst>
                </xdr:cNvPr>
                <xdr:cNvSpPr txBox="1">
                  <a:spLocks noChangeAspect="1" noChangeArrowheads="1"/>
                </xdr:cNvSpPr>
              </xdr:nvSpPr>
              <xdr:spPr bwMode="auto">
                <a:xfrm>
                  <a:off x="107355855" y="116007615"/>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16m</a:t>
                  </a:r>
                </a:p>
                <a:p>
                  <a:pPr algn="l" rtl="0">
                    <a:defRPr sz="1000"/>
                  </a:pPr>
                  <a:endParaRPr lang="en-GB" sz="700" b="0" i="0" u="none" strike="noStrike" baseline="0">
                    <a:solidFill>
                      <a:srgbClr val="000000"/>
                    </a:solidFill>
                    <a:latin typeface="Calibri"/>
                    <a:cs typeface="Calibri"/>
                  </a:endParaRPr>
                </a:p>
              </xdr:txBody>
            </xdr:sp>
            <xdr:sp macro="" textlink="">
              <xdr:nvSpPr>
                <xdr:cNvPr id="2813" name="Text Box 765">
                  <a:extLst>
                    <a:ext uri="{FF2B5EF4-FFF2-40B4-BE49-F238E27FC236}">
                      <a16:creationId xmlns:a16="http://schemas.microsoft.com/office/drawing/2014/main" id="{00000000-0008-0000-0100-0000FD0A0000}"/>
                    </a:ext>
                  </a:extLst>
                </xdr:cNvPr>
                <xdr:cNvSpPr txBox="1">
                  <a:spLocks noChangeAspect="1" noChangeArrowheads="1"/>
                </xdr:cNvSpPr>
              </xdr:nvSpPr>
              <xdr:spPr bwMode="auto">
                <a:xfrm>
                  <a:off x="107355855" y="116211294"/>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15m</a:t>
                  </a:r>
                </a:p>
                <a:p>
                  <a:pPr algn="l" rtl="0">
                    <a:defRPr sz="1000"/>
                  </a:pPr>
                  <a:endParaRPr lang="en-GB" sz="700" b="0" i="0" u="none" strike="noStrike" baseline="0">
                    <a:solidFill>
                      <a:srgbClr val="000000"/>
                    </a:solidFill>
                    <a:latin typeface="Calibri"/>
                    <a:cs typeface="Calibri"/>
                  </a:endParaRPr>
                </a:p>
              </xdr:txBody>
            </xdr:sp>
            <xdr:sp macro="" textlink="">
              <xdr:nvSpPr>
                <xdr:cNvPr id="2814" name="Text Box 766">
                  <a:extLst>
                    <a:ext uri="{FF2B5EF4-FFF2-40B4-BE49-F238E27FC236}">
                      <a16:creationId xmlns:a16="http://schemas.microsoft.com/office/drawing/2014/main" id="{00000000-0008-0000-0100-0000FE0A0000}"/>
                    </a:ext>
                  </a:extLst>
                </xdr:cNvPr>
                <xdr:cNvSpPr txBox="1">
                  <a:spLocks noChangeAspect="1" noChangeArrowheads="1"/>
                </xdr:cNvSpPr>
              </xdr:nvSpPr>
              <xdr:spPr bwMode="auto">
                <a:xfrm>
                  <a:off x="107355855" y="116414972"/>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14m</a:t>
                  </a:r>
                </a:p>
                <a:p>
                  <a:pPr algn="l" rtl="0">
                    <a:defRPr sz="1000"/>
                  </a:pPr>
                  <a:endParaRPr lang="en-GB" sz="700" b="0" i="0" u="none" strike="noStrike" baseline="0">
                    <a:solidFill>
                      <a:srgbClr val="000000"/>
                    </a:solidFill>
                    <a:latin typeface="Calibri"/>
                    <a:cs typeface="Calibri"/>
                  </a:endParaRPr>
                </a:p>
              </xdr:txBody>
            </xdr:sp>
            <xdr:sp macro="" textlink="">
              <xdr:nvSpPr>
                <xdr:cNvPr id="2815" name="Text Box 767">
                  <a:extLst>
                    <a:ext uri="{FF2B5EF4-FFF2-40B4-BE49-F238E27FC236}">
                      <a16:creationId xmlns:a16="http://schemas.microsoft.com/office/drawing/2014/main" id="{00000000-0008-0000-0100-0000FF0A0000}"/>
                    </a:ext>
                  </a:extLst>
                </xdr:cNvPr>
                <xdr:cNvSpPr txBox="1">
                  <a:spLocks noChangeAspect="1" noChangeArrowheads="1"/>
                </xdr:cNvSpPr>
              </xdr:nvSpPr>
              <xdr:spPr bwMode="auto">
                <a:xfrm>
                  <a:off x="107355855" y="116618651"/>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13m</a:t>
                  </a:r>
                </a:p>
                <a:p>
                  <a:pPr algn="l" rtl="0">
                    <a:defRPr sz="1000"/>
                  </a:pPr>
                  <a:endParaRPr lang="en-GB" sz="700" b="0" i="0" u="none" strike="noStrike" baseline="0">
                    <a:solidFill>
                      <a:srgbClr val="000000"/>
                    </a:solidFill>
                    <a:latin typeface="Calibri"/>
                    <a:cs typeface="Calibri"/>
                  </a:endParaRPr>
                </a:p>
              </xdr:txBody>
            </xdr:sp>
            <xdr:sp macro="" textlink="">
              <xdr:nvSpPr>
                <xdr:cNvPr id="2816" name="Text Box 768">
                  <a:extLst>
                    <a:ext uri="{FF2B5EF4-FFF2-40B4-BE49-F238E27FC236}">
                      <a16:creationId xmlns:a16="http://schemas.microsoft.com/office/drawing/2014/main" id="{00000000-0008-0000-0100-0000000B0000}"/>
                    </a:ext>
                  </a:extLst>
                </xdr:cNvPr>
                <xdr:cNvSpPr txBox="1">
                  <a:spLocks noChangeAspect="1" noChangeArrowheads="1"/>
                </xdr:cNvSpPr>
              </xdr:nvSpPr>
              <xdr:spPr bwMode="auto">
                <a:xfrm>
                  <a:off x="107355855" y="116822329"/>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12m</a:t>
                  </a:r>
                </a:p>
                <a:p>
                  <a:pPr algn="l" rtl="0">
                    <a:defRPr sz="1000"/>
                  </a:pPr>
                  <a:endParaRPr lang="en-GB" sz="700" b="0" i="0" u="none" strike="noStrike" baseline="0">
                    <a:solidFill>
                      <a:srgbClr val="000000"/>
                    </a:solidFill>
                    <a:latin typeface="Calibri"/>
                    <a:cs typeface="Calibri"/>
                  </a:endParaRPr>
                </a:p>
              </xdr:txBody>
            </xdr:sp>
            <xdr:sp macro="" textlink="">
              <xdr:nvSpPr>
                <xdr:cNvPr id="2817" name="Text Box 769">
                  <a:extLst>
                    <a:ext uri="{FF2B5EF4-FFF2-40B4-BE49-F238E27FC236}">
                      <a16:creationId xmlns:a16="http://schemas.microsoft.com/office/drawing/2014/main" id="{00000000-0008-0000-0100-0000010B0000}"/>
                    </a:ext>
                  </a:extLst>
                </xdr:cNvPr>
                <xdr:cNvSpPr txBox="1">
                  <a:spLocks noChangeAspect="1" noChangeArrowheads="1"/>
                </xdr:cNvSpPr>
              </xdr:nvSpPr>
              <xdr:spPr bwMode="auto">
                <a:xfrm>
                  <a:off x="107355855" y="117026008"/>
                  <a:ext cx="254541" cy="17954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11m</a:t>
                  </a:r>
                </a:p>
                <a:p>
                  <a:pPr algn="l" rtl="0">
                    <a:defRPr sz="1000"/>
                  </a:pPr>
                  <a:endParaRPr lang="en-GB" sz="700" b="0" i="0" u="none" strike="noStrike" baseline="0">
                    <a:solidFill>
                      <a:srgbClr val="000000"/>
                    </a:solidFill>
                    <a:latin typeface="Calibri"/>
                    <a:cs typeface="Calibri"/>
                  </a:endParaRPr>
                </a:p>
              </xdr:txBody>
            </xdr:sp>
          </xdr:grpSp>
          <xdr:sp macro="" textlink="">
            <xdr:nvSpPr>
              <xdr:cNvPr id="2818" name="Text Box 770">
                <a:extLst>
                  <a:ext uri="{FF2B5EF4-FFF2-40B4-BE49-F238E27FC236}">
                    <a16:creationId xmlns:a16="http://schemas.microsoft.com/office/drawing/2014/main" id="{00000000-0008-0000-0100-0000020B0000}"/>
                  </a:ext>
                </a:extLst>
              </xdr:cNvPr>
              <xdr:cNvSpPr txBox="1">
                <a:spLocks noChangeAspect="1" noChangeArrowheads="1"/>
              </xdr:cNvSpPr>
            </xdr:nvSpPr>
            <xdr:spPr bwMode="auto">
              <a:xfrm>
                <a:off x="115676057" y="115324695"/>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a:t>
                </a:r>
              </a:p>
              <a:p>
                <a:pPr algn="l" rtl="0">
                  <a:defRPr sz="1000"/>
                </a:pPr>
                <a:endParaRPr lang="en-GB" sz="600" b="0" i="0" u="none" strike="noStrike" baseline="0">
                  <a:solidFill>
                    <a:srgbClr val="000000"/>
                  </a:solidFill>
                  <a:latin typeface="Calibri"/>
                  <a:cs typeface="Calibri"/>
                </a:endParaRPr>
              </a:p>
            </xdr:txBody>
          </xdr:sp>
          <xdr:sp macro="" textlink="">
            <xdr:nvSpPr>
              <xdr:cNvPr id="2819" name="Text Box 771">
                <a:extLst>
                  <a:ext uri="{FF2B5EF4-FFF2-40B4-BE49-F238E27FC236}">
                    <a16:creationId xmlns:a16="http://schemas.microsoft.com/office/drawing/2014/main" id="{00000000-0008-0000-0100-0000030B0000}"/>
                  </a:ext>
                </a:extLst>
              </xdr:cNvPr>
              <xdr:cNvSpPr txBox="1">
                <a:spLocks noChangeAspect="1" noChangeArrowheads="1"/>
              </xdr:cNvSpPr>
            </xdr:nvSpPr>
            <xdr:spPr bwMode="auto">
              <a:xfrm>
                <a:off x="115985517" y="115875001"/>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3</a:t>
                </a:r>
              </a:p>
              <a:p>
                <a:pPr algn="l" rtl="0">
                  <a:defRPr sz="1000"/>
                </a:pPr>
                <a:endParaRPr lang="en-GB" sz="600" b="0" i="0" u="none" strike="noStrike" baseline="0">
                  <a:solidFill>
                    <a:srgbClr val="000000"/>
                  </a:solidFill>
                  <a:latin typeface="Calibri"/>
                  <a:cs typeface="Calibri"/>
                </a:endParaRPr>
              </a:p>
            </xdr:txBody>
          </xdr:sp>
          <xdr:sp macro="" textlink="">
            <xdr:nvSpPr>
              <xdr:cNvPr id="2820" name="Text Box 772">
                <a:extLst>
                  <a:ext uri="{FF2B5EF4-FFF2-40B4-BE49-F238E27FC236}">
                    <a16:creationId xmlns:a16="http://schemas.microsoft.com/office/drawing/2014/main" id="{00000000-0008-0000-0100-0000040B0000}"/>
                  </a:ext>
                </a:extLst>
              </xdr:cNvPr>
              <xdr:cNvSpPr txBox="1">
                <a:spLocks noChangeAspect="1" noChangeArrowheads="1"/>
              </xdr:cNvSpPr>
            </xdr:nvSpPr>
            <xdr:spPr bwMode="auto">
              <a:xfrm>
                <a:off x="115628459" y="115896750"/>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4</a:t>
                </a:r>
              </a:p>
              <a:p>
                <a:pPr algn="l" rtl="0">
                  <a:defRPr sz="1000"/>
                </a:pPr>
                <a:endParaRPr lang="en-GB" sz="600" b="0" i="0" u="none" strike="noStrike" baseline="0">
                  <a:solidFill>
                    <a:srgbClr val="000000"/>
                  </a:solidFill>
                  <a:latin typeface="Calibri"/>
                  <a:cs typeface="Calibri"/>
                </a:endParaRPr>
              </a:p>
            </xdr:txBody>
          </xdr:sp>
          <xdr:sp macro="" textlink="">
            <xdr:nvSpPr>
              <xdr:cNvPr id="2821" name="Text Box 773">
                <a:extLst>
                  <a:ext uri="{FF2B5EF4-FFF2-40B4-BE49-F238E27FC236}">
                    <a16:creationId xmlns:a16="http://schemas.microsoft.com/office/drawing/2014/main" id="{00000000-0008-0000-0100-0000050B0000}"/>
                  </a:ext>
                </a:extLst>
              </xdr:cNvPr>
              <xdr:cNvSpPr txBox="1">
                <a:spLocks noChangeAspect="1" noChangeArrowheads="1"/>
              </xdr:cNvSpPr>
            </xdr:nvSpPr>
            <xdr:spPr bwMode="auto">
              <a:xfrm>
                <a:off x="115546300" y="116088077"/>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5</a:t>
                </a:r>
              </a:p>
              <a:p>
                <a:pPr algn="l" rtl="0">
                  <a:defRPr sz="1000"/>
                </a:pPr>
                <a:endParaRPr lang="en-GB" sz="600" b="0" i="0" u="none" strike="noStrike" baseline="0">
                  <a:solidFill>
                    <a:srgbClr val="000000"/>
                  </a:solidFill>
                  <a:latin typeface="Calibri"/>
                  <a:cs typeface="Calibri"/>
                </a:endParaRPr>
              </a:p>
            </xdr:txBody>
          </xdr:sp>
          <xdr:sp macro="" textlink="">
            <xdr:nvSpPr>
              <xdr:cNvPr id="2822" name="Text Box 774">
                <a:extLst>
                  <a:ext uri="{FF2B5EF4-FFF2-40B4-BE49-F238E27FC236}">
                    <a16:creationId xmlns:a16="http://schemas.microsoft.com/office/drawing/2014/main" id="{00000000-0008-0000-0100-0000060B0000}"/>
                  </a:ext>
                </a:extLst>
              </xdr:cNvPr>
              <xdr:cNvSpPr txBox="1">
                <a:spLocks noChangeAspect="1" noChangeArrowheads="1"/>
              </xdr:cNvSpPr>
            </xdr:nvSpPr>
            <xdr:spPr bwMode="auto">
              <a:xfrm>
                <a:off x="115708937" y="116237040"/>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6</a:t>
                </a:r>
              </a:p>
              <a:p>
                <a:pPr algn="l" rtl="0">
                  <a:defRPr sz="1000"/>
                </a:pPr>
                <a:endParaRPr lang="en-GB" sz="600" b="0" i="0" u="none" strike="noStrike" baseline="0">
                  <a:solidFill>
                    <a:srgbClr val="000000"/>
                  </a:solidFill>
                  <a:latin typeface="Calibri"/>
                  <a:cs typeface="Calibri"/>
                </a:endParaRPr>
              </a:p>
            </xdr:txBody>
          </xdr:sp>
          <xdr:sp macro="" textlink="">
            <xdr:nvSpPr>
              <xdr:cNvPr id="2823" name="Text Box 775">
                <a:extLst>
                  <a:ext uri="{FF2B5EF4-FFF2-40B4-BE49-F238E27FC236}">
                    <a16:creationId xmlns:a16="http://schemas.microsoft.com/office/drawing/2014/main" id="{00000000-0008-0000-0100-0000070B0000}"/>
                  </a:ext>
                </a:extLst>
              </xdr:cNvPr>
              <xdr:cNvSpPr txBox="1">
                <a:spLocks noChangeAspect="1" noChangeArrowheads="1"/>
              </xdr:cNvSpPr>
            </xdr:nvSpPr>
            <xdr:spPr bwMode="auto">
              <a:xfrm>
                <a:off x="114625135" y="116203183"/>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a:t>
                </a:r>
              </a:p>
              <a:p>
                <a:pPr algn="l" rtl="0">
                  <a:defRPr sz="1000"/>
                </a:pPr>
                <a:endParaRPr lang="en-GB" sz="600" b="0" i="0" u="none" strike="noStrike" baseline="0">
                  <a:solidFill>
                    <a:srgbClr val="000000"/>
                  </a:solidFill>
                  <a:latin typeface="Calibri"/>
                  <a:cs typeface="Calibri"/>
                </a:endParaRPr>
              </a:p>
            </xdr:txBody>
          </xdr:sp>
          <xdr:sp macro="" textlink="">
            <xdr:nvSpPr>
              <xdr:cNvPr id="2824" name="Text Box 776">
                <a:extLst>
                  <a:ext uri="{FF2B5EF4-FFF2-40B4-BE49-F238E27FC236}">
                    <a16:creationId xmlns:a16="http://schemas.microsoft.com/office/drawing/2014/main" id="{00000000-0008-0000-0100-0000080B0000}"/>
                  </a:ext>
                </a:extLst>
              </xdr:cNvPr>
              <xdr:cNvSpPr txBox="1">
                <a:spLocks noChangeAspect="1" noChangeArrowheads="1"/>
              </xdr:cNvSpPr>
            </xdr:nvSpPr>
            <xdr:spPr bwMode="auto">
              <a:xfrm>
                <a:off x="115698648" y="116420259"/>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7</a:t>
                </a:r>
              </a:p>
              <a:p>
                <a:pPr algn="l" rtl="0">
                  <a:defRPr sz="1000"/>
                </a:pPr>
                <a:endParaRPr lang="en-GB" sz="600" b="0" i="0" u="none" strike="noStrike" baseline="0">
                  <a:solidFill>
                    <a:srgbClr val="000000"/>
                  </a:solidFill>
                  <a:latin typeface="Calibri"/>
                  <a:cs typeface="Calibri"/>
                </a:endParaRPr>
              </a:p>
            </xdr:txBody>
          </xdr:sp>
          <xdr:sp macro="" textlink="">
            <xdr:nvSpPr>
              <xdr:cNvPr id="2825" name="Text Box 777">
                <a:extLst>
                  <a:ext uri="{FF2B5EF4-FFF2-40B4-BE49-F238E27FC236}">
                    <a16:creationId xmlns:a16="http://schemas.microsoft.com/office/drawing/2014/main" id="{00000000-0008-0000-0100-0000090B0000}"/>
                  </a:ext>
                </a:extLst>
              </xdr:cNvPr>
              <xdr:cNvSpPr txBox="1">
                <a:spLocks noChangeAspect="1" noChangeArrowheads="1"/>
              </xdr:cNvSpPr>
            </xdr:nvSpPr>
            <xdr:spPr bwMode="auto">
              <a:xfrm>
                <a:off x="115726631" y="118090813"/>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8</a:t>
                </a:r>
              </a:p>
              <a:p>
                <a:pPr algn="l" rtl="0">
                  <a:defRPr sz="1000"/>
                </a:pPr>
                <a:endParaRPr lang="en-GB" sz="600" b="0" i="0" u="none" strike="noStrike" baseline="0">
                  <a:solidFill>
                    <a:srgbClr val="000000"/>
                  </a:solidFill>
                  <a:latin typeface="Calibri"/>
                  <a:cs typeface="Calibri"/>
                </a:endParaRPr>
              </a:p>
            </xdr:txBody>
          </xdr:sp>
          <xdr:sp macro="" textlink="">
            <xdr:nvSpPr>
              <xdr:cNvPr id="2826" name="Text Box 778">
                <a:extLst>
                  <a:ext uri="{FF2B5EF4-FFF2-40B4-BE49-F238E27FC236}">
                    <a16:creationId xmlns:a16="http://schemas.microsoft.com/office/drawing/2014/main" id="{00000000-0008-0000-0100-00000A0B0000}"/>
                  </a:ext>
                </a:extLst>
              </xdr:cNvPr>
              <xdr:cNvSpPr txBox="1">
                <a:spLocks noChangeAspect="1" noChangeArrowheads="1"/>
              </xdr:cNvSpPr>
            </xdr:nvSpPr>
            <xdr:spPr bwMode="auto">
              <a:xfrm>
                <a:off x="115796820" y="118728747"/>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9</a:t>
                </a:r>
              </a:p>
              <a:p>
                <a:pPr algn="l" rtl="0">
                  <a:defRPr sz="1000"/>
                </a:pPr>
                <a:endParaRPr lang="en-GB" sz="600" b="0" i="0" u="none" strike="noStrike" baseline="0">
                  <a:solidFill>
                    <a:srgbClr val="000000"/>
                  </a:solidFill>
                  <a:latin typeface="Calibri"/>
                  <a:cs typeface="Calibri"/>
                </a:endParaRPr>
              </a:p>
            </xdr:txBody>
          </xdr:sp>
          <xdr:sp macro="" textlink="">
            <xdr:nvSpPr>
              <xdr:cNvPr id="2827" name="Text Box 779">
                <a:extLst>
                  <a:ext uri="{FF2B5EF4-FFF2-40B4-BE49-F238E27FC236}">
                    <a16:creationId xmlns:a16="http://schemas.microsoft.com/office/drawing/2014/main" id="{00000000-0008-0000-0100-00000B0B0000}"/>
                  </a:ext>
                </a:extLst>
              </xdr:cNvPr>
              <xdr:cNvSpPr txBox="1">
                <a:spLocks noChangeAspect="1" noChangeArrowheads="1"/>
              </xdr:cNvSpPr>
            </xdr:nvSpPr>
            <xdr:spPr bwMode="auto">
              <a:xfrm>
                <a:off x="115301119" y="118709408"/>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10</a:t>
                </a:r>
              </a:p>
              <a:p>
                <a:pPr algn="l" rtl="0">
                  <a:defRPr sz="1000"/>
                </a:pPr>
                <a:endParaRPr lang="en-GB" sz="600" b="0" i="0" u="none" strike="noStrike" baseline="0">
                  <a:solidFill>
                    <a:srgbClr val="000000"/>
                  </a:solidFill>
                  <a:latin typeface="Calibri"/>
                  <a:cs typeface="Calibri"/>
                </a:endParaRPr>
              </a:p>
            </xdr:txBody>
          </xdr:sp>
          <xdr:sp macro="" textlink="">
            <xdr:nvSpPr>
              <xdr:cNvPr id="2828" name="Text Box 780">
                <a:extLst>
                  <a:ext uri="{FF2B5EF4-FFF2-40B4-BE49-F238E27FC236}">
                    <a16:creationId xmlns:a16="http://schemas.microsoft.com/office/drawing/2014/main" id="{00000000-0008-0000-0100-00000C0B0000}"/>
                  </a:ext>
                </a:extLst>
              </xdr:cNvPr>
              <xdr:cNvSpPr txBox="1">
                <a:spLocks noChangeAspect="1" noChangeArrowheads="1"/>
              </xdr:cNvSpPr>
            </xdr:nvSpPr>
            <xdr:spPr bwMode="auto">
              <a:xfrm>
                <a:off x="115848777" y="117407533"/>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11</a:t>
                </a:r>
              </a:p>
              <a:p>
                <a:pPr algn="l" rtl="0">
                  <a:defRPr sz="1000"/>
                </a:pPr>
                <a:endParaRPr lang="en-GB" sz="600" b="0" i="0" u="none" strike="noStrike" baseline="0">
                  <a:solidFill>
                    <a:srgbClr val="000000"/>
                  </a:solidFill>
                  <a:latin typeface="Calibri"/>
                  <a:cs typeface="Calibri"/>
                </a:endParaRPr>
              </a:p>
            </xdr:txBody>
          </xdr:sp>
          <xdr:sp macro="" textlink="">
            <xdr:nvSpPr>
              <xdr:cNvPr id="2829" name="Text Box 781">
                <a:extLst>
                  <a:ext uri="{FF2B5EF4-FFF2-40B4-BE49-F238E27FC236}">
                    <a16:creationId xmlns:a16="http://schemas.microsoft.com/office/drawing/2014/main" id="{00000000-0008-0000-0100-00000D0B0000}"/>
                  </a:ext>
                </a:extLst>
              </xdr:cNvPr>
              <xdr:cNvSpPr txBox="1">
                <a:spLocks noChangeAspect="1" noChangeArrowheads="1"/>
              </xdr:cNvSpPr>
            </xdr:nvSpPr>
            <xdr:spPr bwMode="auto">
              <a:xfrm>
                <a:off x="115932370" y="117131399"/>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12</a:t>
                </a:r>
              </a:p>
              <a:p>
                <a:pPr algn="l" rtl="0">
                  <a:defRPr sz="1000"/>
                </a:pPr>
                <a:endParaRPr lang="en-GB" sz="600" b="0" i="0" u="none" strike="noStrike" baseline="0">
                  <a:solidFill>
                    <a:srgbClr val="000000"/>
                  </a:solidFill>
                  <a:latin typeface="Calibri"/>
                  <a:cs typeface="Calibri"/>
                </a:endParaRPr>
              </a:p>
            </xdr:txBody>
          </xdr:sp>
          <xdr:sp macro="" textlink="">
            <xdr:nvSpPr>
              <xdr:cNvPr id="2830" name="Text Box 782">
                <a:extLst>
                  <a:ext uri="{FF2B5EF4-FFF2-40B4-BE49-F238E27FC236}">
                    <a16:creationId xmlns:a16="http://schemas.microsoft.com/office/drawing/2014/main" id="{00000000-0008-0000-0100-00000E0B0000}"/>
                  </a:ext>
                </a:extLst>
              </xdr:cNvPr>
              <xdr:cNvSpPr txBox="1">
                <a:spLocks noChangeAspect="1" noChangeArrowheads="1"/>
              </xdr:cNvSpPr>
            </xdr:nvSpPr>
            <xdr:spPr bwMode="auto">
              <a:xfrm>
                <a:off x="115967927" y="116979254"/>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13</a:t>
                </a:r>
              </a:p>
              <a:p>
                <a:pPr algn="l" rtl="0">
                  <a:defRPr sz="1000"/>
                </a:pPr>
                <a:endParaRPr lang="en-GB" sz="600" b="0" i="0" u="none" strike="noStrike" baseline="0">
                  <a:solidFill>
                    <a:srgbClr val="000000"/>
                  </a:solidFill>
                  <a:latin typeface="Calibri"/>
                  <a:cs typeface="Calibri"/>
                </a:endParaRPr>
              </a:p>
            </xdr:txBody>
          </xdr:sp>
          <xdr:sp macro="" textlink="">
            <xdr:nvSpPr>
              <xdr:cNvPr id="2831" name="Text Box 783">
                <a:extLst>
                  <a:ext uri="{FF2B5EF4-FFF2-40B4-BE49-F238E27FC236}">
                    <a16:creationId xmlns:a16="http://schemas.microsoft.com/office/drawing/2014/main" id="{00000000-0008-0000-0100-00000F0B0000}"/>
                  </a:ext>
                </a:extLst>
              </xdr:cNvPr>
              <xdr:cNvSpPr txBox="1">
                <a:spLocks noChangeAspect="1" noChangeArrowheads="1"/>
              </xdr:cNvSpPr>
            </xdr:nvSpPr>
            <xdr:spPr bwMode="auto">
              <a:xfrm>
                <a:off x="115993164" y="116809836"/>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14</a:t>
                </a:r>
              </a:p>
              <a:p>
                <a:pPr algn="l" rtl="0">
                  <a:defRPr sz="1000"/>
                </a:pPr>
                <a:endParaRPr lang="en-GB" sz="600" b="0" i="0" u="none" strike="noStrike" baseline="0">
                  <a:solidFill>
                    <a:srgbClr val="000000"/>
                  </a:solidFill>
                  <a:latin typeface="Calibri"/>
                  <a:cs typeface="Calibri"/>
                </a:endParaRPr>
              </a:p>
            </xdr:txBody>
          </xdr:sp>
          <xdr:sp macro="" textlink="">
            <xdr:nvSpPr>
              <xdr:cNvPr id="2832" name="Text Box 784">
                <a:extLst>
                  <a:ext uri="{FF2B5EF4-FFF2-40B4-BE49-F238E27FC236}">
                    <a16:creationId xmlns:a16="http://schemas.microsoft.com/office/drawing/2014/main" id="{00000000-0008-0000-0100-0000100B0000}"/>
                  </a:ext>
                </a:extLst>
              </xdr:cNvPr>
              <xdr:cNvSpPr txBox="1">
                <a:spLocks noChangeAspect="1" noChangeArrowheads="1"/>
              </xdr:cNvSpPr>
            </xdr:nvSpPr>
            <xdr:spPr bwMode="auto">
              <a:xfrm>
                <a:off x="116466918" y="115663185"/>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15</a:t>
                </a:r>
              </a:p>
              <a:p>
                <a:pPr algn="l" rtl="0">
                  <a:defRPr sz="1000"/>
                </a:pPr>
                <a:endParaRPr lang="en-GB" sz="600" b="0" i="0" u="none" strike="noStrike" baseline="0">
                  <a:solidFill>
                    <a:srgbClr val="000000"/>
                  </a:solidFill>
                  <a:latin typeface="Calibri"/>
                  <a:cs typeface="Calibri"/>
                </a:endParaRPr>
              </a:p>
            </xdr:txBody>
          </xdr:sp>
          <xdr:sp macro="" textlink="">
            <xdr:nvSpPr>
              <xdr:cNvPr id="2833" name="Text Box 785">
                <a:extLst>
                  <a:ext uri="{FF2B5EF4-FFF2-40B4-BE49-F238E27FC236}">
                    <a16:creationId xmlns:a16="http://schemas.microsoft.com/office/drawing/2014/main" id="{00000000-0008-0000-0100-0000110B0000}"/>
                  </a:ext>
                </a:extLst>
              </xdr:cNvPr>
              <xdr:cNvSpPr txBox="1">
                <a:spLocks noChangeAspect="1" noChangeArrowheads="1"/>
              </xdr:cNvSpPr>
            </xdr:nvSpPr>
            <xdr:spPr bwMode="auto">
              <a:xfrm>
                <a:off x="117236505" y="115857118"/>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16</a:t>
                </a:r>
              </a:p>
              <a:p>
                <a:pPr algn="l" rtl="0">
                  <a:defRPr sz="1000"/>
                </a:pPr>
                <a:endParaRPr lang="en-GB" sz="600" b="0" i="0" u="none" strike="noStrike" baseline="0">
                  <a:solidFill>
                    <a:srgbClr val="000000"/>
                  </a:solidFill>
                  <a:latin typeface="Calibri"/>
                  <a:cs typeface="Calibri"/>
                </a:endParaRPr>
              </a:p>
            </xdr:txBody>
          </xdr:sp>
          <xdr:sp macro="" textlink="">
            <xdr:nvSpPr>
              <xdr:cNvPr id="2834" name="Text Box 786">
                <a:extLst>
                  <a:ext uri="{FF2B5EF4-FFF2-40B4-BE49-F238E27FC236}">
                    <a16:creationId xmlns:a16="http://schemas.microsoft.com/office/drawing/2014/main" id="{00000000-0008-0000-0100-0000120B0000}"/>
                  </a:ext>
                </a:extLst>
              </xdr:cNvPr>
              <xdr:cNvSpPr txBox="1">
                <a:spLocks noChangeAspect="1" noChangeArrowheads="1"/>
              </xdr:cNvSpPr>
            </xdr:nvSpPr>
            <xdr:spPr bwMode="auto">
              <a:xfrm>
                <a:off x="116770891" y="116355938"/>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17</a:t>
                </a:r>
              </a:p>
              <a:p>
                <a:pPr algn="l" rtl="0">
                  <a:defRPr sz="1000"/>
                </a:pPr>
                <a:endParaRPr lang="en-GB" sz="600" b="0" i="0" u="none" strike="noStrike" baseline="0">
                  <a:solidFill>
                    <a:srgbClr val="000000"/>
                  </a:solidFill>
                  <a:latin typeface="Calibri"/>
                  <a:cs typeface="Calibri"/>
                </a:endParaRPr>
              </a:p>
            </xdr:txBody>
          </xdr:sp>
          <xdr:sp macro="" textlink="">
            <xdr:nvSpPr>
              <xdr:cNvPr id="2835" name="Text Box 787">
                <a:extLst>
                  <a:ext uri="{FF2B5EF4-FFF2-40B4-BE49-F238E27FC236}">
                    <a16:creationId xmlns:a16="http://schemas.microsoft.com/office/drawing/2014/main" id="{00000000-0008-0000-0100-0000130B0000}"/>
                  </a:ext>
                </a:extLst>
              </xdr:cNvPr>
              <xdr:cNvSpPr txBox="1">
                <a:spLocks noChangeAspect="1" noChangeArrowheads="1"/>
              </xdr:cNvSpPr>
            </xdr:nvSpPr>
            <xdr:spPr bwMode="auto">
              <a:xfrm>
                <a:off x="116672719" y="117306963"/>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18</a:t>
                </a:r>
              </a:p>
              <a:p>
                <a:pPr algn="l" rtl="0">
                  <a:defRPr sz="1000"/>
                </a:pPr>
                <a:endParaRPr lang="en-GB" sz="600" b="0" i="0" u="none" strike="noStrike" baseline="0">
                  <a:solidFill>
                    <a:srgbClr val="000000"/>
                  </a:solidFill>
                  <a:latin typeface="Calibri"/>
                  <a:cs typeface="Calibri"/>
                </a:endParaRPr>
              </a:p>
            </xdr:txBody>
          </xdr:sp>
          <xdr:sp macro="" textlink="">
            <xdr:nvSpPr>
              <xdr:cNvPr id="2836" name="Text Box 788">
                <a:extLst>
                  <a:ext uri="{FF2B5EF4-FFF2-40B4-BE49-F238E27FC236}">
                    <a16:creationId xmlns:a16="http://schemas.microsoft.com/office/drawing/2014/main" id="{00000000-0008-0000-0100-0000140B0000}"/>
                  </a:ext>
                </a:extLst>
              </xdr:cNvPr>
              <xdr:cNvSpPr txBox="1">
                <a:spLocks noChangeAspect="1" noChangeArrowheads="1"/>
              </xdr:cNvSpPr>
            </xdr:nvSpPr>
            <xdr:spPr bwMode="auto">
              <a:xfrm>
                <a:off x="116692353" y="117540449"/>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19</a:t>
                </a:r>
              </a:p>
              <a:p>
                <a:pPr algn="l" rtl="0">
                  <a:defRPr sz="1000"/>
                </a:pPr>
                <a:endParaRPr lang="en-GB" sz="600" b="0" i="0" u="none" strike="noStrike" baseline="0">
                  <a:solidFill>
                    <a:srgbClr val="000000"/>
                  </a:solidFill>
                  <a:latin typeface="Calibri"/>
                  <a:cs typeface="Calibri"/>
                </a:endParaRPr>
              </a:p>
            </xdr:txBody>
          </xdr:sp>
          <xdr:sp macro="" textlink="">
            <xdr:nvSpPr>
              <xdr:cNvPr id="2837" name="Text Box 789">
                <a:extLst>
                  <a:ext uri="{FF2B5EF4-FFF2-40B4-BE49-F238E27FC236}">
                    <a16:creationId xmlns:a16="http://schemas.microsoft.com/office/drawing/2014/main" id="{00000000-0008-0000-0100-0000150B0000}"/>
                  </a:ext>
                </a:extLst>
              </xdr:cNvPr>
              <xdr:cNvSpPr txBox="1">
                <a:spLocks noChangeAspect="1" noChangeArrowheads="1"/>
              </xdr:cNvSpPr>
            </xdr:nvSpPr>
            <xdr:spPr bwMode="auto">
              <a:xfrm>
                <a:off x="116672719" y="117800984"/>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20</a:t>
                </a:r>
              </a:p>
              <a:p>
                <a:pPr algn="l" rtl="0">
                  <a:defRPr sz="1000"/>
                </a:pPr>
                <a:endParaRPr lang="en-GB" sz="600" b="0" i="0" u="none" strike="noStrike" baseline="0">
                  <a:solidFill>
                    <a:srgbClr val="000000"/>
                  </a:solidFill>
                  <a:latin typeface="Calibri"/>
                  <a:cs typeface="Calibri"/>
                </a:endParaRPr>
              </a:p>
            </xdr:txBody>
          </xdr:sp>
          <xdr:sp macro="" textlink="">
            <xdr:nvSpPr>
              <xdr:cNvPr id="2838" name="Text Box 790">
                <a:extLst>
                  <a:ext uri="{FF2B5EF4-FFF2-40B4-BE49-F238E27FC236}">
                    <a16:creationId xmlns:a16="http://schemas.microsoft.com/office/drawing/2014/main" id="{00000000-0008-0000-0100-0000160B0000}"/>
                  </a:ext>
                </a:extLst>
              </xdr:cNvPr>
              <xdr:cNvSpPr txBox="1">
                <a:spLocks noChangeAspect="1" noChangeArrowheads="1"/>
              </xdr:cNvSpPr>
            </xdr:nvSpPr>
            <xdr:spPr bwMode="auto">
              <a:xfrm>
                <a:off x="116639448" y="118052872"/>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21</a:t>
                </a:r>
              </a:p>
              <a:p>
                <a:pPr algn="l" rtl="0">
                  <a:defRPr sz="1000"/>
                </a:pPr>
                <a:endParaRPr lang="en-GB" sz="600" b="0" i="0" u="none" strike="noStrike" baseline="0">
                  <a:solidFill>
                    <a:srgbClr val="000000"/>
                  </a:solidFill>
                  <a:latin typeface="Calibri"/>
                  <a:cs typeface="Calibri"/>
                </a:endParaRPr>
              </a:p>
            </xdr:txBody>
          </xdr:sp>
          <xdr:sp macro="" textlink="">
            <xdr:nvSpPr>
              <xdr:cNvPr id="2839" name="Text Box 791">
                <a:extLst>
                  <a:ext uri="{FF2B5EF4-FFF2-40B4-BE49-F238E27FC236}">
                    <a16:creationId xmlns:a16="http://schemas.microsoft.com/office/drawing/2014/main" id="{00000000-0008-0000-0100-0000170B0000}"/>
                  </a:ext>
                </a:extLst>
              </xdr:cNvPr>
              <xdr:cNvSpPr txBox="1">
                <a:spLocks noChangeAspect="1" noChangeArrowheads="1"/>
              </xdr:cNvSpPr>
            </xdr:nvSpPr>
            <xdr:spPr bwMode="auto">
              <a:xfrm>
                <a:off x="116639448" y="118133323"/>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22</a:t>
                </a:r>
              </a:p>
              <a:p>
                <a:pPr algn="l" rtl="0">
                  <a:defRPr sz="1000"/>
                </a:pPr>
                <a:endParaRPr lang="en-GB" sz="600" b="0" i="0" u="none" strike="noStrike" baseline="0">
                  <a:solidFill>
                    <a:srgbClr val="000000"/>
                  </a:solidFill>
                  <a:latin typeface="Calibri"/>
                  <a:cs typeface="Calibri"/>
                </a:endParaRPr>
              </a:p>
            </xdr:txBody>
          </xdr:sp>
          <xdr:sp macro="" textlink="">
            <xdr:nvSpPr>
              <xdr:cNvPr id="2840" name="Text Box 792">
                <a:extLst>
                  <a:ext uri="{FF2B5EF4-FFF2-40B4-BE49-F238E27FC236}">
                    <a16:creationId xmlns:a16="http://schemas.microsoft.com/office/drawing/2014/main" id="{00000000-0008-0000-0100-0000180B0000}"/>
                  </a:ext>
                </a:extLst>
              </xdr:cNvPr>
              <xdr:cNvSpPr txBox="1">
                <a:spLocks noChangeAspect="1" noChangeArrowheads="1"/>
              </xdr:cNvSpPr>
            </xdr:nvSpPr>
            <xdr:spPr bwMode="auto">
              <a:xfrm>
                <a:off x="116412500" y="118709408"/>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23</a:t>
                </a:r>
              </a:p>
              <a:p>
                <a:pPr algn="l" rtl="0">
                  <a:defRPr sz="1000"/>
                </a:pPr>
                <a:endParaRPr lang="en-GB" sz="600" b="0" i="0" u="none" strike="noStrike" baseline="0">
                  <a:solidFill>
                    <a:srgbClr val="000000"/>
                  </a:solidFill>
                  <a:latin typeface="Calibri"/>
                  <a:cs typeface="Calibri"/>
                </a:endParaRPr>
              </a:p>
            </xdr:txBody>
          </xdr:sp>
          <xdr:sp macro="" textlink="">
            <xdr:nvSpPr>
              <xdr:cNvPr id="2841" name="Text Box 793">
                <a:extLst>
                  <a:ext uri="{FF2B5EF4-FFF2-40B4-BE49-F238E27FC236}">
                    <a16:creationId xmlns:a16="http://schemas.microsoft.com/office/drawing/2014/main" id="{00000000-0008-0000-0100-0000190B0000}"/>
                  </a:ext>
                </a:extLst>
              </xdr:cNvPr>
              <xdr:cNvSpPr txBox="1">
                <a:spLocks noChangeAspect="1" noChangeArrowheads="1"/>
              </xdr:cNvSpPr>
            </xdr:nvSpPr>
            <xdr:spPr bwMode="auto">
              <a:xfrm>
                <a:off x="115721768" y="119102634"/>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24</a:t>
                </a:r>
              </a:p>
              <a:p>
                <a:pPr algn="l" rtl="0">
                  <a:defRPr sz="1000"/>
                </a:pPr>
                <a:endParaRPr lang="en-GB" sz="600" b="0" i="0" u="none" strike="noStrike" baseline="0">
                  <a:solidFill>
                    <a:srgbClr val="000000"/>
                  </a:solidFill>
                  <a:latin typeface="Calibri"/>
                  <a:cs typeface="Calibri"/>
                </a:endParaRPr>
              </a:p>
            </xdr:txBody>
          </xdr:sp>
          <xdr:sp macro="" textlink="">
            <xdr:nvSpPr>
              <xdr:cNvPr id="2842" name="Text Box 794">
                <a:extLst>
                  <a:ext uri="{FF2B5EF4-FFF2-40B4-BE49-F238E27FC236}">
                    <a16:creationId xmlns:a16="http://schemas.microsoft.com/office/drawing/2014/main" id="{00000000-0008-0000-0100-00001A0B0000}"/>
                  </a:ext>
                </a:extLst>
              </xdr:cNvPr>
              <xdr:cNvSpPr txBox="1">
                <a:spLocks noChangeAspect="1" noChangeArrowheads="1"/>
              </xdr:cNvSpPr>
            </xdr:nvSpPr>
            <xdr:spPr bwMode="auto">
              <a:xfrm>
                <a:off x="114723307" y="117612058"/>
                <a:ext cx="196344" cy="20452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25</a:t>
                </a:r>
              </a:p>
              <a:p>
                <a:pPr algn="l" rtl="0">
                  <a:defRPr sz="1000"/>
                </a:pPr>
                <a:endParaRPr lang="en-GB" sz="600" b="0" i="0" u="none" strike="noStrike" baseline="0">
                  <a:solidFill>
                    <a:srgbClr val="000000"/>
                  </a:solidFill>
                  <a:latin typeface="Calibri"/>
                  <a:cs typeface="Calibri"/>
                </a:endParaRPr>
              </a:p>
            </xdr:txBody>
          </xdr:sp>
          <xdr:sp macro="" textlink="">
            <xdr:nvSpPr>
              <xdr:cNvPr id="2843" name="Text Box 795">
                <a:extLst>
                  <a:ext uri="{FF2B5EF4-FFF2-40B4-BE49-F238E27FC236}">
                    <a16:creationId xmlns:a16="http://schemas.microsoft.com/office/drawing/2014/main" id="{00000000-0008-0000-0100-00001B0B0000}"/>
                  </a:ext>
                </a:extLst>
              </xdr:cNvPr>
              <xdr:cNvSpPr txBox="1">
                <a:spLocks noChangeAspect="1" noChangeArrowheads="1"/>
              </xdr:cNvSpPr>
            </xdr:nvSpPr>
            <xdr:spPr bwMode="auto">
              <a:xfrm>
                <a:off x="114716721" y="117523463"/>
                <a:ext cx="263662" cy="15830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0</a:t>
                </a:r>
              </a:p>
              <a:p>
                <a:pPr algn="l" rtl="0">
                  <a:defRPr sz="1000"/>
                </a:pPr>
                <a:endParaRPr lang="en-GB" sz="600" b="0" i="0" u="none" strike="noStrike" baseline="0">
                  <a:solidFill>
                    <a:srgbClr val="000000"/>
                  </a:solidFill>
                  <a:latin typeface="Calibri"/>
                  <a:cs typeface="Calibri"/>
                </a:endParaRPr>
              </a:p>
            </xdr:txBody>
          </xdr:sp>
        </xdr:grpSp>
        <xdr:grpSp>
          <xdr:nvGrpSpPr>
            <xdr:cNvPr id="2844" name="Group 796">
              <a:extLst>
                <a:ext uri="{FF2B5EF4-FFF2-40B4-BE49-F238E27FC236}">
                  <a16:creationId xmlns:a16="http://schemas.microsoft.com/office/drawing/2014/main" id="{00000000-0008-0000-0100-00001C0B0000}"/>
                </a:ext>
              </a:extLst>
            </xdr:cNvPr>
            <xdr:cNvGrpSpPr>
              <a:grpSpLocks/>
            </xdr:cNvGrpSpPr>
          </xdr:nvGrpSpPr>
          <xdr:grpSpPr bwMode="auto">
            <a:xfrm>
              <a:off x="124734122" y="119470069"/>
              <a:ext cx="2165389" cy="683904"/>
              <a:chOff x="121166415" y="118451757"/>
              <a:chExt cx="2165389" cy="683904"/>
            </a:xfrm>
          </xdr:grpSpPr>
          <xdr:sp macro="" textlink="">
            <xdr:nvSpPr>
              <xdr:cNvPr id="2845" name="Rectangle 797">
                <a:extLst>
                  <a:ext uri="{FF2B5EF4-FFF2-40B4-BE49-F238E27FC236}">
                    <a16:creationId xmlns:a16="http://schemas.microsoft.com/office/drawing/2014/main" id="{00000000-0008-0000-0100-00001D0B0000}"/>
                  </a:ext>
                </a:extLst>
              </xdr:cNvPr>
              <xdr:cNvSpPr>
                <a:spLocks noChangeArrowheads="1"/>
              </xdr:cNvSpPr>
            </xdr:nvSpPr>
            <xdr:spPr bwMode="auto">
              <a:xfrm>
                <a:off x="121166415" y="118451757"/>
                <a:ext cx="2165389" cy="683904"/>
              </a:xfrm>
              <a:prstGeom prst="rect">
                <a:avLst/>
              </a:prstGeom>
              <a:solidFill>
                <a:srgbClr val="FFFFFF"/>
              </a:solidFill>
              <a:ln w="12700" algn="ctr">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2846" name="AutoShape 798">
                <a:extLst>
                  <a:ext uri="{FF2B5EF4-FFF2-40B4-BE49-F238E27FC236}">
                    <a16:creationId xmlns:a16="http://schemas.microsoft.com/office/drawing/2014/main" id="{00000000-0008-0000-0100-00001E0B0000}"/>
                  </a:ext>
                </a:extLst>
              </xdr:cNvPr>
              <xdr:cNvCxnSpPr>
                <a:cxnSpLocks noChangeShapeType="1"/>
              </xdr:cNvCxnSpPr>
            </xdr:nvCxnSpPr>
            <xdr:spPr bwMode="auto">
              <a:xfrm flipV="1">
                <a:off x="122916040" y="118754704"/>
                <a:ext cx="360000" cy="0"/>
              </a:xfrm>
              <a:prstGeom prst="straightConnector1">
                <a:avLst/>
              </a:prstGeom>
              <a:noFill/>
              <a:ln w="12700" cap="sq" algn="ctr">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847" name="AutoShape 799">
                <a:extLst>
                  <a:ext uri="{FF2B5EF4-FFF2-40B4-BE49-F238E27FC236}">
                    <a16:creationId xmlns:a16="http://schemas.microsoft.com/office/drawing/2014/main" id="{00000000-0008-0000-0100-00001F0B0000}"/>
                  </a:ext>
                </a:extLst>
              </xdr:cNvPr>
              <xdr:cNvCxnSpPr>
                <a:cxnSpLocks noChangeShapeType="1"/>
              </xdr:cNvCxnSpPr>
            </xdr:nvCxnSpPr>
            <xdr:spPr bwMode="auto">
              <a:xfrm flipV="1">
                <a:off x="121476040" y="119034405"/>
                <a:ext cx="1800000" cy="0"/>
              </a:xfrm>
              <a:prstGeom prst="straightConnector1">
                <a:avLst/>
              </a:prstGeom>
              <a:noFill/>
              <a:ln w="12700" cap="sq" algn="ctr">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2848" name="AutoShape 800">
                <a:extLst>
                  <a:ext uri="{FF2B5EF4-FFF2-40B4-BE49-F238E27FC236}">
                    <a16:creationId xmlns:a16="http://schemas.microsoft.com/office/drawing/2014/main" id="{00000000-0008-0000-0100-0000200B0000}"/>
                  </a:ext>
                </a:extLst>
              </xdr:cNvPr>
              <xdr:cNvCxnSpPr>
                <a:cxnSpLocks noChangeShapeType="1"/>
              </xdr:cNvCxnSpPr>
            </xdr:nvCxnSpPr>
            <xdr:spPr bwMode="auto">
              <a:xfrm flipV="1">
                <a:off x="122556040" y="118888237"/>
                <a:ext cx="720000" cy="0"/>
              </a:xfrm>
              <a:prstGeom prst="straightConnector1">
                <a:avLst/>
              </a:prstGeom>
              <a:noFill/>
              <a:ln w="12700" cap="sq" algn="ctr">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sp macro="" textlink="">
            <xdr:nvSpPr>
              <xdr:cNvPr id="2849" name="Text Box 801">
                <a:extLst>
                  <a:ext uri="{FF2B5EF4-FFF2-40B4-BE49-F238E27FC236}">
                    <a16:creationId xmlns:a16="http://schemas.microsoft.com/office/drawing/2014/main" id="{00000000-0008-0000-0100-0000210B0000}"/>
                  </a:ext>
                </a:extLst>
              </xdr:cNvPr>
              <xdr:cNvSpPr txBox="1">
                <a:spLocks noChangeArrowheads="1"/>
              </xdr:cNvSpPr>
            </xdr:nvSpPr>
            <xdr:spPr bwMode="auto">
              <a:xfrm>
                <a:off x="122625240" y="118655435"/>
                <a:ext cx="330200" cy="16412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 =</a:t>
                </a:r>
              </a:p>
              <a:p>
                <a:pPr algn="l" rtl="0">
                  <a:defRPr sz="1000"/>
                </a:pPr>
                <a:endParaRPr lang="en-GB" sz="700" b="0" i="0" u="none" strike="noStrike" baseline="0">
                  <a:solidFill>
                    <a:srgbClr val="000000"/>
                  </a:solidFill>
                  <a:latin typeface="Calibri"/>
                  <a:cs typeface="Calibri"/>
                </a:endParaRPr>
              </a:p>
            </xdr:txBody>
          </xdr:sp>
          <xdr:sp macro="" textlink="">
            <xdr:nvSpPr>
              <xdr:cNvPr id="2850" name="Text Box 802">
                <a:extLst>
                  <a:ext uri="{FF2B5EF4-FFF2-40B4-BE49-F238E27FC236}">
                    <a16:creationId xmlns:a16="http://schemas.microsoft.com/office/drawing/2014/main" id="{00000000-0008-0000-0100-0000220B0000}"/>
                  </a:ext>
                </a:extLst>
              </xdr:cNvPr>
              <xdr:cNvSpPr txBox="1">
                <a:spLocks noChangeArrowheads="1"/>
              </xdr:cNvSpPr>
            </xdr:nvSpPr>
            <xdr:spPr bwMode="auto">
              <a:xfrm>
                <a:off x="122257117" y="118789933"/>
                <a:ext cx="330200" cy="16412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 =</a:t>
                </a:r>
              </a:p>
              <a:p>
                <a:pPr algn="l" rtl="0">
                  <a:defRPr sz="1000"/>
                </a:pPr>
                <a:endParaRPr lang="en-GB" sz="700" b="0" i="0" u="none" strike="noStrike" baseline="0">
                  <a:solidFill>
                    <a:srgbClr val="000000"/>
                  </a:solidFill>
                  <a:latin typeface="Calibri"/>
                  <a:cs typeface="Calibri"/>
                </a:endParaRPr>
              </a:p>
            </xdr:txBody>
          </xdr:sp>
          <xdr:sp macro="" textlink="">
            <xdr:nvSpPr>
              <xdr:cNvPr id="2851" name="Text Box 803">
                <a:extLst>
                  <a:ext uri="{FF2B5EF4-FFF2-40B4-BE49-F238E27FC236}">
                    <a16:creationId xmlns:a16="http://schemas.microsoft.com/office/drawing/2014/main" id="{00000000-0008-0000-0100-0000230B0000}"/>
                  </a:ext>
                </a:extLst>
              </xdr:cNvPr>
              <xdr:cNvSpPr txBox="1">
                <a:spLocks noChangeArrowheads="1"/>
              </xdr:cNvSpPr>
            </xdr:nvSpPr>
            <xdr:spPr bwMode="auto">
              <a:xfrm>
                <a:off x="121185591" y="118932805"/>
                <a:ext cx="330200" cy="16412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50m =</a:t>
                </a:r>
              </a:p>
              <a:p>
                <a:pPr algn="l" rtl="0">
                  <a:defRPr sz="1000"/>
                </a:pPr>
                <a:endParaRPr lang="en-GB" sz="700" b="0" i="0" u="none" strike="noStrike" baseline="0">
                  <a:solidFill>
                    <a:srgbClr val="000000"/>
                  </a:solidFill>
                  <a:latin typeface="Calibri"/>
                  <a:cs typeface="Calibri"/>
                </a:endParaRPr>
              </a:p>
            </xdr:txBody>
          </xdr:sp>
          <xdr:sp macro="" textlink="">
            <xdr:nvSpPr>
              <xdr:cNvPr id="2852" name="Text Box 804">
                <a:extLst>
                  <a:ext uri="{FF2B5EF4-FFF2-40B4-BE49-F238E27FC236}">
                    <a16:creationId xmlns:a16="http://schemas.microsoft.com/office/drawing/2014/main" id="{00000000-0008-0000-0100-0000240B0000}"/>
                  </a:ext>
                </a:extLst>
              </xdr:cNvPr>
              <xdr:cNvSpPr txBox="1">
                <a:spLocks noChangeArrowheads="1"/>
              </xdr:cNvSpPr>
            </xdr:nvSpPr>
            <xdr:spPr bwMode="auto">
              <a:xfrm>
                <a:off x="121166415" y="118452663"/>
                <a:ext cx="2165389" cy="222990"/>
              </a:xfrm>
              <a:prstGeom prst="rect">
                <a:avLst/>
              </a:prstGeom>
              <a:noFill/>
              <a:ln w="12700" algn="ctr">
                <a:solidFill>
                  <a:srgbClr val="808080"/>
                </a:solidFill>
                <a:miter lim="800000"/>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000000"/>
                    </a:solidFill>
                    <a:latin typeface="Calibri"/>
                    <a:cs typeface="Calibri"/>
                  </a:rPr>
                  <a:t>Scale </a:t>
                </a:r>
              </a:p>
              <a:p>
                <a:pPr algn="l" rtl="0">
                  <a:defRPr sz="1000"/>
                </a:pPr>
                <a:endParaRPr lang="en-GB" sz="1000" b="0" i="0" u="none" strike="noStrike" baseline="0">
                  <a:solidFill>
                    <a:srgbClr val="000000"/>
                  </a:solidFill>
                  <a:latin typeface="Calibri"/>
                  <a:cs typeface="Calibri"/>
                </a:endParaRPr>
              </a:p>
            </xdr:txBody>
          </xdr:sp>
        </xdr:grpSp>
        <xdr:pic>
          <xdr:nvPicPr>
            <xdr:cNvPr id="1046" name="Picture 1045" descr="key for track infomation">
              <a:extLst>
                <a:ext uri="{FF2B5EF4-FFF2-40B4-BE49-F238E27FC236}">
                  <a16:creationId xmlns:a16="http://schemas.microsoft.com/office/drawing/2014/main" id="{00000000-0008-0000-01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16022" y="117750003"/>
              <a:ext cx="1085182" cy="1652159"/>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grpSp>
    </xdr:grpSp>
    <xdr:clientData/>
  </xdr:twoCellAnchor>
  <xdr:twoCellAnchor>
    <xdr:from>
      <xdr:col>0</xdr:col>
      <xdr:colOff>491094</xdr:colOff>
      <xdr:row>26</xdr:row>
      <xdr:rowOff>19793</xdr:rowOff>
    </xdr:from>
    <xdr:to>
      <xdr:col>3</xdr:col>
      <xdr:colOff>294038</xdr:colOff>
      <xdr:row>45</xdr:row>
      <xdr:rowOff>57893</xdr:rowOff>
    </xdr:to>
    <xdr:grpSp>
      <xdr:nvGrpSpPr>
        <xdr:cNvPr id="155" name="Group 25">
          <a:extLst>
            <a:ext uri="{FF2B5EF4-FFF2-40B4-BE49-F238E27FC236}">
              <a16:creationId xmlns:a16="http://schemas.microsoft.com/office/drawing/2014/main" id="{00000000-0008-0000-0000-000019040000}"/>
            </a:ext>
          </a:extLst>
        </xdr:cNvPr>
        <xdr:cNvGrpSpPr>
          <a:grpSpLocks/>
        </xdr:cNvGrpSpPr>
      </xdr:nvGrpSpPr>
      <xdr:grpSpPr bwMode="auto">
        <a:xfrm>
          <a:off x="491094" y="5680364"/>
          <a:ext cx="8729230" cy="4174672"/>
          <a:chOff x="106860975" y="105289350"/>
          <a:chExt cx="6609369" cy="3656334"/>
        </a:xfrm>
      </xdr:grpSpPr>
      <xdr:pic>
        <xdr:nvPicPr>
          <xdr:cNvPr id="156" name="Picture 155">
            <a:extLst>
              <a:ext uri="{FF2B5EF4-FFF2-40B4-BE49-F238E27FC236}">
                <a16:creationId xmlns:a16="http://schemas.microsoft.com/office/drawing/2014/main" id="{00000000-0008-0000-0000-00001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7206" t="15160" r="16077" b="19225"/>
          <a:stretch>
            <a:fillRect/>
          </a:stretch>
        </xdr:blipFill>
        <xdr:spPr bwMode="auto">
          <a:xfrm>
            <a:off x="106860975" y="105289350"/>
            <a:ext cx="6609369" cy="365633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cxnSp macro="">
        <xdr:nvCxnSpPr>
          <xdr:cNvPr id="157" name="AutoShape 27">
            <a:extLst>
              <a:ext uri="{FF2B5EF4-FFF2-40B4-BE49-F238E27FC236}">
                <a16:creationId xmlns:a16="http://schemas.microsoft.com/office/drawing/2014/main" id="{00000000-0008-0000-0000-00001B040000}"/>
              </a:ext>
            </a:extLst>
          </xdr:cNvPr>
          <xdr:cNvCxnSpPr>
            <a:cxnSpLocks noChangeShapeType="1"/>
          </xdr:cNvCxnSpPr>
        </xdr:nvCxnSpPr>
        <xdr:spPr bwMode="auto">
          <a:xfrm flipV="1">
            <a:off x="107858743" y="105538878"/>
            <a:ext cx="4608000" cy="0"/>
          </a:xfrm>
          <a:prstGeom prst="straightConnector1">
            <a:avLst/>
          </a:prstGeom>
          <a:noFill/>
          <a:ln w="12700">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58" name="AutoShape 28">
            <a:extLst>
              <a:ext uri="{FF2B5EF4-FFF2-40B4-BE49-F238E27FC236}">
                <a16:creationId xmlns:a16="http://schemas.microsoft.com/office/drawing/2014/main" id="{00000000-0008-0000-0000-00001C040000}"/>
              </a:ext>
            </a:extLst>
          </xdr:cNvPr>
          <xdr:cNvCxnSpPr>
            <a:cxnSpLocks noChangeShapeType="1"/>
          </xdr:cNvCxnSpPr>
        </xdr:nvCxnSpPr>
        <xdr:spPr bwMode="auto">
          <a:xfrm flipV="1">
            <a:off x="107833405" y="108815290"/>
            <a:ext cx="4608000" cy="0"/>
          </a:xfrm>
          <a:prstGeom prst="straightConnector1">
            <a:avLst/>
          </a:prstGeom>
          <a:noFill/>
          <a:ln w="12700" algn="ctr">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59" name="AutoShape 29">
            <a:extLst>
              <a:ext uri="{FF2B5EF4-FFF2-40B4-BE49-F238E27FC236}">
                <a16:creationId xmlns:a16="http://schemas.microsoft.com/office/drawing/2014/main" id="{00000000-0008-0000-0000-00001D040000}"/>
              </a:ext>
            </a:extLst>
          </xdr:cNvPr>
          <xdr:cNvCxnSpPr>
            <a:cxnSpLocks noChangeShapeType="1"/>
          </xdr:cNvCxnSpPr>
        </xdr:nvCxnSpPr>
        <xdr:spPr bwMode="auto">
          <a:xfrm flipV="1">
            <a:off x="107849734" y="105538878"/>
            <a:ext cx="1" cy="3270183"/>
          </a:xfrm>
          <a:prstGeom prst="straightConnector1">
            <a:avLst/>
          </a:prstGeom>
          <a:noFill/>
          <a:ln w="12700"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60" name="AutoShape 30">
            <a:extLst>
              <a:ext uri="{FF2B5EF4-FFF2-40B4-BE49-F238E27FC236}">
                <a16:creationId xmlns:a16="http://schemas.microsoft.com/office/drawing/2014/main" id="{00000000-0008-0000-0000-00001E040000}"/>
              </a:ext>
            </a:extLst>
          </xdr:cNvPr>
          <xdr:cNvCxnSpPr>
            <a:cxnSpLocks noChangeShapeType="1"/>
          </xdr:cNvCxnSpPr>
        </xdr:nvCxnSpPr>
        <xdr:spPr bwMode="auto">
          <a:xfrm flipV="1">
            <a:off x="112417792" y="105545107"/>
            <a:ext cx="1" cy="3270183"/>
          </a:xfrm>
          <a:prstGeom prst="straightConnector1">
            <a:avLst/>
          </a:prstGeom>
          <a:noFill/>
          <a:ln w="12700"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sp macro="" textlink="">
        <xdr:nvSpPr>
          <xdr:cNvPr id="161" name="Text Box 31">
            <a:extLst>
              <a:ext uri="{FF2B5EF4-FFF2-40B4-BE49-F238E27FC236}">
                <a16:creationId xmlns:a16="http://schemas.microsoft.com/office/drawing/2014/main" id="{00000000-0008-0000-0000-00001F040000}"/>
              </a:ext>
            </a:extLst>
          </xdr:cNvPr>
          <xdr:cNvSpPr txBox="1">
            <a:spLocks noChangeArrowheads="1"/>
          </xdr:cNvSpPr>
        </xdr:nvSpPr>
        <xdr:spPr bwMode="auto">
          <a:xfrm>
            <a:off x="112711736" y="105710946"/>
            <a:ext cx="603595" cy="510802"/>
          </a:xfrm>
          <a:prstGeom prst="rect">
            <a:avLst/>
          </a:prstGeom>
          <a:solidFill>
            <a:srgbClr val="FFFFFF"/>
          </a:solidFill>
          <a:ln>
            <a:noFill/>
          </a:ln>
          <a:effectLst/>
          <a:extLs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FF0000"/>
                </a:solidFill>
                <a:latin typeface="Calibri"/>
                <a:cs typeface="Calibri"/>
              </a:rPr>
              <a:t>1350mm</a:t>
            </a:r>
          </a:p>
          <a:p>
            <a:pPr algn="l" rtl="0">
              <a:defRPr sz="1000"/>
            </a:pPr>
            <a:r>
              <a:rPr lang="en-GB" sz="1000" b="0" i="0" u="none" strike="noStrike" baseline="0">
                <a:solidFill>
                  <a:srgbClr val="00B0F0"/>
                </a:solidFill>
                <a:latin typeface="Calibri"/>
                <a:cs typeface="Calibri"/>
              </a:rPr>
              <a:t>1820mm</a:t>
            </a:r>
          </a:p>
          <a:p>
            <a:pPr algn="l" rtl="0">
              <a:defRPr sz="1000"/>
            </a:pPr>
            <a:endParaRPr lang="en-GB" sz="1000" b="0" i="0" u="none" strike="noStrike" baseline="0">
              <a:solidFill>
                <a:srgbClr val="00B0F0"/>
              </a:solidFill>
              <a:latin typeface="Calibri"/>
              <a:cs typeface="Calibri"/>
            </a:endParaRPr>
          </a:p>
          <a:p>
            <a:pPr algn="l" rtl="0">
              <a:defRPr sz="1000"/>
            </a:pPr>
            <a:endParaRPr lang="en-GB" sz="1000" b="0" i="0" u="none" strike="noStrike" baseline="0">
              <a:solidFill>
                <a:srgbClr val="00B0F0"/>
              </a:solidFill>
              <a:latin typeface="Calibri"/>
              <a:cs typeface="Calibri"/>
            </a:endParaRPr>
          </a:p>
        </xdr:txBody>
      </xdr:sp>
    </xdr:grpSp>
    <xdr:clientData/>
  </xdr:twoCellAnchor>
  <xdr:twoCellAnchor>
    <xdr:from>
      <xdr:col>0</xdr:col>
      <xdr:colOff>462642</xdr:colOff>
      <xdr:row>45</xdr:row>
      <xdr:rowOff>108857</xdr:rowOff>
    </xdr:from>
    <xdr:to>
      <xdr:col>2</xdr:col>
      <xdr:colOff>832756</xdr:colOff>
      <xdr:row>55</xdr:row>
      <xdr:rowOff>163286</xdr:rowOff>
    </xdr:to>
    <xdr:sp macro="" textlink="">
      <xdr:nvSpPr>
        <xdr:cNvPr id="166" name="Text Box 32">
          <a:extLst>
            <a:ext uri="{FF2B5EF4-FFF2-40B4-BE49-F238E27FC236}">
              <a16:creationId xmlns:a16="http://schemas.microsoft.com/office/drawing/2014/main" id="{00000000-0008-0000-0000-000020040000}"/>
            </a:ext>
          </a:extLst>
        </xdr:cNvPr>
        <xdr:cNvSpPr txBox="1">
          <a:spLocks noChangeArrowheads="1"/>
        </xdr:cNvSpPr>
      </xdr:nvSpPr>
      <xdr:spPr bwMode="auto">
        <a:xfrm>
          <a:off x="462642" y="8681357"/>
          <a:ext cx="3159578" cy="1959429"/>
        </a:xfrm>
        <a:prstGeom prst="rect">
          <a:avLst/>
        </a:prstGeom>
        <a:solidFill>
          <a:schemeClr val="bg1"/>
        </a:solidFill>
        <a:ln>
          <a:noFill/>
        </a:ln>
        <a:effectLst/>
        <a:extLst/>
      </xdr:spPr>
      <xdr:txBody>
        <a:bodyPr vertOverflow="clip" wrap="square" lIns="36576" tIns="36576" rIns="36576" bIns="36576"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31.8 blocks =1350mm block height of 42.45mm</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44.4 blocks= 1820mm block width of 40.99mm </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GB" sz="1100" b="0" i="0" u="none" strike="noStrike" kern="0" cap="none" spc="0" normalizeH="0" baseline="0" noProof="0">
            <a:ln>
              <a:noFill/>
            </a:ln>
            <a:solidFill>
              <a:srgbClr val="000000"/>
            </a:solidFill>
            <a:effectLst/>
            <a:uLnTx/>
            <a:uFillTx/>
            <a:latin typeface="Calibri"/>
            <a:cs typeface="Calibri"/>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Block area = 42.45x40.99 = 1740mm²</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A wheel = 82 blocks</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Half of the buggy (not including wheel) =400.5 blocks</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Half buggy = 482.5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Therefore whole buggy = 965 blocks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GB" sz="1100" b="0" i="0" u="none" strike="noStrike" kern="0" cap="none" spc="0" normalizeH="0" baseline="0" noProof="0">
              <a:ln>
                <a:noFill/>
              </a:ln>
              <a:solidFill>
                <a:srgbClr val="000000"/>
              </a:solidFill>
              <a:effectLst/>
              <a:uLnTx/>
              <a:uFillTx/>
              <a:latin typeface="Calibri"/>
              <a:cs typeface="Calibri"/>
            </a:rPr>
            <a:t>965 x 1740mm²= 1659800mm² or 1.6598m²</a:t>
          </a: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GB" sz="1100" b="0" i="0" u="none" strike="noStrike" kern="0" cap="none" spc="0" normalizeH="0" baseline="0" noProof="0">
            <a:ln>
              <a:noFill/>
            </a:ln>
            <a:solidFill>
              <a:srgbClr val="000000"/>
            </a:solidFill>
            <a:effectLst/>
            <a:uLnTx/>
            <a:uFillTx/>
            <a:latin typeface="Calibri"/>
            <a:cs typeface="Calibri"/>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GB" sz="1100" b="0" i="0" u="none" strike="noStrike" kern="0" cap="none" spc="0" normalizeH="0" baseline="0" noProof="0">
            <a:ln>
              <a:noFill/>
            </a:ln>
            <a:solidFill>
              <a:srgbClr val="000000"/>
            </a:solidFill>
            <a:effectLst/>
            <a:uLnTx/>
            <a:uFillTx/>
            <a:latin typeface="Calibri"/>
            <a:cs typeface="Calibri"/>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GB" sz="1100" b="0" i="0" u="none" strike="noStrike" kern="0" cap="none" spc="0" normalizeH="0" baseline="0" noProof="0">
            <a:ln>
              <a:noFill/>
            </a:ln>
            <a:solidFill>
              <a:srgbClr val="000000"/>
            </a:solidFill>
            <a:effectLst/>
            <a:uLnTx/>
            <a:uFillTx/>
            <a:latin typeface="Calibri"/>
            <a:cs typeface="Calibri"/>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125186</xdr:colOff>
      <xdr:row>46</xdr:row>
      <xdr:rowOff>46264</xdr:rowOff>
    </xdr:from>
    <xdr:to>
      <xdr:col>5</xdr:col>
      <xdr:colOff>1430111</xdr:colOff>
      <xdr:row>65</xdr:row>
      <xdr:rowOff>84364</xdr:rowOff>
    </xdr:to>
    <xdr:grpSp>
      <xdr:nvGrpSpPr>
        <xdr:cNvPr id="1049" name="Group 25">
          <a:extLst>
            <a:ext uri="{FF2B5EF4-FFF2-40B4-BE49-F238E27FC236}">
              <a16:creationId xmlns:a16="http://schemas.microsoft.com/office/drawing/2014/main" id="{00000000-0008-0000-0000-000019040000}"/>
            </a:ext>
          </a:extLst>
        </xdr:cNvPr>
        <xdr:cNvGrpSpPr>
          <a:grpSpLocks/>
        </xdr:cNvGrpSpPr>
      </xdr:nvGrpSpPr>
      <xdr:grpSpPr bwMode="auto">
        <a:xfrm>
          <a:off x="125186" y="10142764"/>
          <a:ext cx="8505825" cy="4200525"/>
          <a:chOff x="106860975" y="105289350"/>
          <a:chExt cx="6609369" cy="3656334"/>
        </a:xfrm>
      </xdr:grpSpPr>
      <xdr:pic>
        <xdr:nvPicPr>
          <xdr:cNvPr id="27" name="Picture 26">
            <a:extLst>
              <a:ext uri="{FF2B5EF4-FFF2-40B4-BE49-F238E27FC236}">
                <a16:creationId xmlns:a16="http://schemas.microsoft.com/office/drawing/2014/main" id="{00000000-0008-0000-00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7206" t="15160" r="16077" b="19225"/>
          <a:stretch>
            <a:fillRect/>
          </a:stretch>
        </xdr:blipFill>
        <xdr:spPr bwMode="auto">
          <a:xfrm>
            <a:off x="106860975" y="105289350"/>
            <a:ext cx="6609369" cy="3656334"/>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pic>
      <xdr:cxnSp macro="">
        <xdr:nvCxnSpPr>
          <xdr:cNvPr id="1051" name="AutoShape 27">
            <a:extLst>
              <a:ext uri="{FF2B5EF4-FFF2-40B4-BE49-F238E27FC236}">
                <a16:creationId xmlns:a16="http://schemas.microsoft.com/office/drawing/2014/main" id="{00000000-0008-0000-0000-00001B040000}"/>
              </a:ext>
            </a:extLst>
          </xdr:cNvPr>
          <xdr:cNvCxnSpPr>
            <a:cxnSpLocks noChangeShapeType="1"/>
          </xdr:cNvCxnSpPr>
        </xdr:nvCxnSpPr>
        <xdr:spPr bwMode="auto">
          <a:xfrm flipV="1">
            <a:off x="107858743" y="105538878"/>
            <a:ext cx="4608000" cy="0"/>
          </a:xfrm>
          <a:prstGeom prst="straightConnector1">
            <a:avLst/>
          </a:prstGeom>
          <a:noFill/>
          <a:ln w="12700">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52" name="AutoShape 28">
            <a:extLst>
              <a:ext uri="{FF2B5EF4-FFF2-40B4-BE49-F238E27FC236}">
                <a16:creationId xmlns:a16="http://schemas.microsoft.com/office/drawing/2014/main" id="{00000000-0008-0000-0000-00001C040000}"/>
              </a:ext>
            </a:extLst>
          </xdr:cNvPr>
          <xdr:cNvCxnSpPr>
            <a:cxnSpLocks noChangeShapeType="1"/>
          </xdr:cNvCxnSpPr>
        </xdr:nvCxnSpPr>
        <xdr:spPr bwMode="auto">
          <a:xfrm flipV="1">
            <a:off x="107833405" y="108815290"/>
            <a:ext cx="4608000" cy="0"/>
          </a:xfrm>
          <a:prstGeom prst="straightConnector1">
            <a:avLst/>
          </a:prstGeom>
          <a:noFill/>
          <a:ln w="12700" algn="ctr">
            <a:solidFill>
              <a:srgbClr val="00B0F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53" name="AutoShape 29">
            <a:extLst>
              <a:ext uri="{FF2B5EF4-FFF2-40B4-BE49-F238E27FC236}">
                <a16:creationId xmlns:a16="http://schemas.microsoft.com/office/drawing/2014/main" id="{00000000-0008-0000-0000-00001D040000}"/>
              </a:ext>
            </a:extLst>
          </xdr:cNvPr>
          <xdr:cNvCxnSpPr>
            <a:cxnSpLocks noChangeShapeType="1"/>
          </xdr:cNvCxnSpPr>
        </xdr:nvCxnSpPr>
        <xdr:spPr bwMode="auto">
          <a:xfrm flipV="1">
            <a:off x="107849734" y="105538878"/>
            <a:ext cx="1" cy="3270183"/>
          </a:xfrm>
          <a:prstGeom prst="straightConnector1">
            <a:avLst/>
          </a:prstGeom>
          <a:noFill/>
          <a:ln w="12700"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54" name="AutoShape 30">
            <a:extLst>
              <a:ext uri="{FF2B5EF4-FFF2-40B4-BE49-F238E27FC236}">
                <a16:creationId xmlns:a16="http://schemas.microsoft.com/office/drawing/2014/main" id="{00000000-0008-0000-0000-00001E040000}"/>
              </a:ext>
            </a:extLst>
          </xdr:cNvPr>
          <xdr:cNvCxnSpPr>
            <a:cxnSpLocks noChangeShapeType="1"/>
          </xdr:cNvCxnSpPr>
        </xdr:nvCxnSpPr>
        <xdr:spPr bwMode="auto">
          <a:xfrm flipV="1">
            <a:off x="112417792" y="105545107"/>
            <a:ext cx="1" cy="3270183"/>
          </a:xfrm>
          <a:prstGeom prst="straightConnector1">
            <a:avLst/>
          </a:prstGeom>
          <a:noFill/>
          <a:ln w="12700" algn="ctr">
            <a:solidFill>
              <a:srgbClr val="FF0000"/>
            </a:solidFill>
            <a:prstDash val="dash"/>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sp macro="" textlink="">
        <xdr:nvSpPr>
          <xdr:cNvPr id="1055" name="Text Box 31">
            <a:extLst>
              <a:ext uri="{FF2B5EF4-FFF2-40B4-BE49-F238E27FC236}">
                <a16:creationId xmlns:a16="http://schemas.microsoft.com/office/drawing/2014/main" id="{00000000-0008-0000-0000-00001F040000}"/>
              </a:ext>
            </a:extLst>
          </xdr:cNvPr>
          <xdr:cNvSpPr txBox="1">
            <a:spLocks noChangeArrowheads="1"/>
          </xdr:cNvSpPr>
        </xdr:nvSpPr>
        <xdr:spPr bwMode="auto">
          <a:xfrm>
            <a:off x="112711736" y="105710946"/>
            <a:ext cx="603595" cy="510802"/>
          </a:xfrm>
          <a:prstGeom prst="rect">
            <a:avLst/>
          </a:prstGeom>
          <a:solidFill>
            <a:srgbClr val="FFFFFF"/>
          </a:solidFill>
          <a:ln>
            <a:noFill/>
          </a:ln>
          <a:effectLst/>
          <a:extLs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FF0000"/>
                </a:solidFill>
                <a:latin typeface="Calibri"/>
                <a:cs typeface="Calibri"/>
              </a:rPr>
              <a:t>1350mm</a:t>
            </a:r>
          </a:p>
          <a:p>
            <a:pPr algn="l" rtl="0">
              <a:defRPr sz="1000"/>
            </a:pPr>
            <a:r>
              <a:rPr lang="en-GB" sz="1000" b="0" i="0" u="none" strike="noStrike" baseline="0">
                <a:solidFill>
                  <a:srgbClr val="00B0F0"/>
                </a:solidFill>
                <a:latin typeface="Calibri"/>
                <a:cs typeface="Calibri"/>
              </a:rPr>
              <a:t>1820mm</a:t>
            </a:r>
          </a:p>
          <a:p>
            <a:pPr algn="l" rtl="0">
              <a:defRPr sz="1000"/>
            </a:pPr>
            <a:endParaRPr lang="en-GB" sz="1000" b="0" i="0" u="none" strike="noStrike" baseline="0">
              <a:solidFill>
                <a:srgbClr val="00B0F0"/>
              </a:solidFill>
              <a:latin typeface="Calibri"/>
              <a:cs typeface="Calibri"/>
            </a:endParaRPr>
          </a:p>
          <a:p>
            <a:pPr algn="l" rtl="0">
              <a:defRPr sz="1000"/>
            </a:pPr>
            <a:endParaRPr lang="en-GB" sz="1000" b="0" i="0" u="none" strike="noStrike" baseline="0">
              <a:solidFill>
                <a:srgbClr val="00B0F0"/>
              </a:solidFill>
              <a:latin typeface="Calibri"/>
              <a:cs typeface="Calibri"/>
            </a:endParaRPr>
          </a:p>
        </xdr:txBody>
      </xdr:sp>
    </xdr:grpSp>
    <xdr:clientData/>
  </xdr:twoCellAnchor>
  <xdr:twoCellAnchor>
    <xdr:from>
      <xdr:col>0</xdr:col>
      <xdr:colOff>78923</xdr:colOff>
      <xdr:row>65</xdr:row>
      <xdr:rowOff>168729</xdr:rowOff>
    </xdr:from>
    <xdr:to>
      <xdr:col>2</xdr:col>
      <xdr:colOff>342901</xdr:colOff>
      <xdr:row>74</xdr:row>
      <xdr:rowOff>133350</xdr:rowOff>
    </xdr:to>
    <xdr:sp macro="" textlink="">
      <xdr:nvSpPr>
        <xdr:cNvPr id="1056" name="Text Box 32">
          <a:extLst>
            <a:ext uri="{FF2B5EF4-FFF2-40B4-BE49-F238E27FC236}">
              <a16:creationId xmlns:a16="http://schemas.microsoft.com/office/drawing/2014/main" id="{00000000-0008-0000-0000-000020040000}"/>
            </a:ext>
          </a:extLst>
        </xdr:cNvPr>
        <xdr:cNvSpPr txBox="1">
          <a:spLocks noChangeArrowheads="1"/>
        </xdr:cNvSpPr>
      </xdr:nvSpPr>
      <xdr:spPr bwMode="auto">
        <a:xfrm>
          <a:off x="78923" y="12589329"/>
          <a:ext cx="3159578" cy="167912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000000"/>
              </a:solidFill>
              <a:latin typeface="Calibri"/>
              <a:cs typeface="Calibri"/>
            </a:rPr>
            <a:t>31.8 blocks =1350mm block height of 42.45mm</a:t>
          </a:r>
        </a:p>
        <a:p>
          <a:pPr algn="l" rtl="0">
            <a:defRPr sz="1000"/>
          </a:pPr>
          <a:r>
            <a:rPr lang="en-GB" sz="1000" b="0" i="0" u="none" strike="noStrike" baseline="0">
              <a:solidFill>
                <a:srgbClr val="000000"/>
              </a:solidFill>
              <a:latin typeface="Calibri"/>
              <a:cs typeface="Calibri"/>
            </a:rPr>
            <a:t>44.4 blocks= 1820mm block width of 40.99mm </a:t>
          </a:r>
        </a:p>
        <a:p>
          <a:pPr algn="l" rtl="0">
            <a:defRPr sz="1000"/>
          </a:pPr>
          <a:endParaRPr lang="en-GB" sz="1000" b="0" i="0" u="none" strike="noStrike" baseline="0">
            <a:solidFill>
              <a:srgbClr val="000000"/>
            </a:solidFill>
            <a:latin typeface="Calibri"/>
            <a:cs typeface="Calibri"/>
          </a:endParaRPr>
        </a:p>
        <a:p>
          <a:pPr algn="l" rtl="0">
            <a:defRPr sz="1000"/>
          </a:pPr>
          <a:r>
            <a:rPr lang="en-GB" sz="1000" b="0" i="0" u="none" strike="noStrike" baseline="0">
              <a:solidFill>
                <a:srgbClr val="000000"/>
              </a:solidFill>
              <a:latin typeface="Calibri"/>
              <a:cs typeface="Calibri"/>
            </a:rPr>
            <a:t>Block area = 42.45x40.99 = 1740mm²</a:t>
          </a:r>
        </a:p>
        <a:p>
          <a:pPr algn="l" rtl="0">
            <a:defRPr sz="1000"/>
          </a:pPr>
          <a:r>
            <a:rPr lang="en-GB" sz="1000" b="0" i="0" u="none" strike="noStrike" baseline="0">
              <a:solidFill>
                <a:srgbClr val="000000"/>
              </a:solidFill>
              <a:latin typeface="Calibri"/>
              <a:cs typeface="Calibri"/>
            </a:rPr>
            <a:t>A wheel = 82 blocks</a:t>
          </a:r>
        </a:p>
        <a:p>
          <a:pPr algn="l" rtl="0">
            <a:defRPr sz="1000"/>
          </a:pPr>
          <a:r>
            <a:rPr lang="en-GB" sz="1000" b="0" i="0" u="none" strike="noStrike" baseline="0">
              <a:solidFill>
                <a:srgbClr val="000000"/>
              </a:solidFill>
              <a:latin typeface="Calibri"/>
              <a:cs typeface="Calibri"/>
            </a:rPr>
            <a:t>Half of the buggy (not including wheel) =400.5 blocks</a:t>
          </a:r>
        </a:p>
        <a:p>
          <a:pPr algn="l" rtl="0">
            <a:defRPr sz="1000"/>
          </a:pPr>
          <a:r>
            <a:rPr lang="en-GB" sz="1000" b="0" i="0" u="none" strike="noStrike" baseline="0">
              <a:solidFill>
                <a:srgbClr val="000000"/>
              </a:solidFill>
              <a:latin typeface="Calibri"/>
              <a:cs typeface="Calibri"/>
            </a:rPr>
            <a:t>Half buggy = 482.5</a:t>
          </a:r>
        </a:p>
        <a:p>
          <a:pPr algn="l" rtl="0">
            <a:defRPr sz="1000"/>
          </a:pPr>
          <a:r>
            <a:rPr lang="en-GB" sz="1000" b="0" i="0" u="none" strike="noStrike" baseline="0">
              <a:solidFill>
                <a:srgbClr val="000000"/>
              </a:solidFill>
              <a:latin typeface="Calibri"/>
              <a:cs typeface="Calibri"/>
            </a:rPr>
            <a:t>Therefore whole buggy = 965 blocks </a:t>
          </a:r>
        </a:p>
        <a:p>
          <a:pPr algn="l" rtl="0">
            <a:defRPr sz="1000"/>
          </a:pPr>
          <a:r>
            <a:rPr lang="en-GB" sz="1000" b="0" i="0" u="none" strike="noStrike" baseline="0">
              <a:solidFill>
                <a:srgbClr val="000000"/>
              </a:solidFill>
              <a:latin typeface="Calibri"/>
              <a:cs typeface="Calibri"/>
            </a:rPr>
            <a:t>965 x 1740mm²= 1659800mm² or 1.6598m²</a:t>
          </a:r>
        </a:p>
        <a:p>
          <a:pPr algn="l" rtl="0">
            <a:defRPr sz="1000"/>
          </a:pPr>
          <a:endParaRPr lang="en-GB" sz="1000" b="0" i="0" u="none" strike="noStrike" baseline="0">
            <a:solidFill>
              <a:srgbClr val="000000"/>
            </a:solidFill>
            <a:latin typeface="Calibri"/>
            <a:cs typeface="Calibri"/>
          </a:endParaRPr>
        </a:p>
        <a:p>
          <a:pPr algn="l" rtl="0">
            <a:defRPr sz="1000"/>
          </a:pPr>
          <a:endParaRPr lang="en-GB" sz="1000" b="0" i="0" u="none" strike="noStrike" baseline="0">
            <a:solidFill>
              <a:srgbClr val="000000"/>
            </a:solidFill>
            <a:latin typeface="Calibri"/>
            <a:cs typeface="Calibri"/>
          </a:endParaRPr>
        </a:p>
        <a:p>
          <a:pPr algn="l" rtl="0">
            <a:defRPr sz="1000"/>
          </a:pPr>
          <a:endParaRPr lang="en-GB" sz="1000" b="0" i="0" u="none" strike="noStrike" baseline="0">
            <a:solidFill>
              <a:srgbClr val="000000"/>
            </a:solidFill>
            <a:latin typeface="Calibri"/>
            <a:cs typeface="Calibri"/>
          </a:endParaRPr>
        </a:p>
      </xdr:txBody>
    </xdr:sp>
    <xdr:clientData/>
  </xdr:twoCellAnchor>
  <xdr:twoCellAnchor>
    <xdr:from>
      <xdr:col>9</xdr:col>
      <xdr:colOff>176893</xdr:colOff>
      <xdr:row>36</xdr:row>
      <xdr:rowOff>68037</xdr:rowOff>
    </xdr:from>
    <xdr:to>
      <xdr:col>18</xdr:col>
      <xdr:colOff>911679</xdr:colOff>
      <xdr:row>55</xdr:row>
      <xdr:rowOff>81644</xdr:rowOff>
    </xdr:to>
    <xdr:graphicFrame macro="">
      <xdr:nvGraphicFramePr>
        <xdr:cNvPr id="9" name="Chart 8">
          <a:extLst>
            <a:ext uri="{FF2B5EF4-FFF2-40B4-BE49-F238E27FC236}">
              <a16:creationId xmlns:a16="http://schemas.microsoft.com/office/drawing/2014/main" id="{00000000-0008-0000-00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27</xdr:col>
      <xdr:colOff>949099</xdr:colOff>
      <xdr:row>32</xdr:row>
      <xdr:rowOff>172811</xdr:rowOff>
    </xdr:from>
    <xdr:to>
      <xdr:col>40</xdr:col>
      <xdr:colOff>493259</xdr:colOff>
      <xdr:row>47</xdr:row>
      <xdr:rowOff>58511</xdr:rowOff>
    </xdr:to>
    <xdr:graphicFrame macro="">
      <xdr:nvGraphicFramePr>
        <xdr:cNvPr id="11" name="Chart 10">
          <a:extLst>
            <a:ext uri="{FF2B5EF4-FFF2-40B4-BE49-F238E27FC236}">
              <a16:creationId xmlns:a16="http://schemas.microsoft.com/office/drawing/2014/main" id="{00000000-0008-0000-00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237362</xdr:colOff>
      <xdr:row>116</xdr:row>
      <xdr:rowOff>118269</xdr:rowOff>
    </xdr:from>
    <xdr:to>
      <xdr:col>18</xdr:col>
      <xdr:colOff>918882</xdr:colOff>
      <xdr:row>141</xdr:row>
      <xdr:rowOff>33616</xdr:rowOff>
    </xdr:to>
    <xdr:graphicFrame macro="">
      <xdr:nvGraphicFramePr>
        <xdr:cNvPr id="12" name="Chart 11">
          <a:extLst>
            <a:ext uri="{FF2B5EF4-FFF2-40B4-BE49-F238E27FC236}">
              <a16:creationId xmlns:a16="http://schemas.microsoft.com/office/drawing/2014/main" id="{00000000-0008-0000-00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236341</xdr:colOff>
      <xdr:row>95</xdr:row>
      <xdr:rowOff>121328</xdr:rowOff>
    </xdr:from>
    <xdr:to>
      <xdr:col>18</xdr:col>
      <xdr:colOff>917864</xdr:colOff>
      <xdr:row>116</xdr:row>
      <xdr:rowOff>17317</xdr:rowOff>
    </xdr:to>
    <xdr:graphicFrame macro="">
      <xdr:nvGraphicFramePr>
        <xdr:cNvPr id="13" name="Chart 12">
          <a:extLst>
            <a:ext uri="{FF2B5EF4-FFF2-40B4-BE49-F238E27FC236}">
              <a16:creationId xmlns:a16="http://schemas.microsoft.com/office/drawing/2014/main" id="{00000000-0008-0000-0000-00000D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225517</xdr:colOff>
      <xdr:row>74</xdr:row>
      <xdr:rowOff>138391</xdr:rowOff>
    </xdr:from>
    <xdr:to>
      <xdr:col>18</xdr:col>
      <xdr:colOff>904874</xdr:colOff>
      <xdr:row>94</xdr:row>
      <xdr:rowOff>95248</xdr:rowOff>
    </xdr:to>
    <xdr:graphicFrame macro="">
      <xdr:nvGraphicFramePr>
        <xdr:cNvPr id="14" name="Chart 13">
          <a:extLst>
            <a:ext uri="{FF2B5EF4-FFF2-40B4-BE49-F238E27FC236}">
              <a16:creationId xmlns:a16="http://schemas.microsoft.com/office/drawing/2014/main" id="{00000000-0008-0000-0000-00000E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278720</xdr:colOff>
      <xdr:row>167</xdr:row>
      <xdr:rowOff>7640</xdr:rowOff>
    </xdr:from>
    <xdr:to>
      <xdr:col>18</xdr:col>
      <xdr:colOff>917863</xdr:colOff>
      <xdr:row>192</xdr:row>
      <xdr:rowOff>17318</xdr:rowOff>
    </xdr:to>
    <xdr:graphicFrame macro="">
      <xdr:nvGraphicFramePr>
        <xdr:cNvPr id="15" name="Chart 14">
          <a:extLst>
            <a:ext uri="{FF2B5EF4-FFF2-40B4-BE49-F238E27FC236}">
              <a16:creationId xmlns:a16="http://schemas.microsoft.com/office/drawing/2014/main" id="{00000000-0008-0000-0000-00000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2050596</xdr:colOff>
      <xdr:row>42</xdr:row>
      <xdr:rowOff>31297</xdr:rowOff>
    </xdr:from>
    <xdr:to>
      <xdr:col>7</xdr:col>
      <xdr:colOff>450397</xdr:colOff>
      <xdr:row>76</xdr:row>
      <xdr:rowOff>59872</xdr:rowOff>
    </xdr:to>
    <xdr:grpSp>
      <xdr:nvGrpSpPr>
        <xdr:cNvPr id="1145" name="Group 121">
          <a:extLst>
            <a:ext uri="{FF2B5EF4-FFF2-40B4-BE49-F238E27FC236}">
              <a16:creationId xmlns:a16="http://schemas.microsoft.com/office/drawing/2014/main" id="{00000000-0008-0000-0000-000079040000}"/>
            </a:ext>
          </a:extLst>
        </xdr:cNvPr>
        <xdr:cNvGrpSpPr>
          <a:grpSpLocks/>
        </xdr:cNvGrpSpPr>
      </xdr:nvGrpSpPr>
      <xdr:grpSpPr bwMode="auto">
        <a:xfrm>
          <a:off x="9251496" y="9251497"/>
          <a:ext cx="7800976" cy="7477125"/>
          <a:chOff x="1208161" y="1138165"/>
          <a:chExt cx="66552" cy="65080"/>
        </a:xfrm>
      </xdr:grpSpPr>
      <xdr:sp macro="" textlink="">
        <xdr:nvSpPr>
          <xdr:cNvPr id="1259" name="Rectangle 235">
            <a:extLst>
              <a:ext uri="{FF2B5EF4-FFF2-40B4-BE49-F238E27FC236}">
                <a16:creationId xmlns:a16="http://schemas.microsoft.com/office/drawing/2014/main" id="{00000000-0008-0000-0000-0000EB040000}"/>
              </a:ext>
            </a:extLst>
          </xdr:cNvPr>
          <xdr:cNvSpPr>
            <a:spLocks noChangeArrowheads="1"/>
          </xdr:cNvSpPr>
        </xdr:nvSpPr>
        <xdr:spPr bwMode="auto">
          <a:xfrm>
            <a:off x="1208161" y="1138165"/>
            <a:ext cx="66553" cy="65081"/>
          </a:xfrm>
          <a:prstGeom prst="rect">
            <a:avLst/>
          </a:prstGeom>
          <a:solidFill>
            <a:srgbClr val="FFFFFF"/>
          </a:solidFill>
          <a:ln w="25400">
            <a:solidFill>
              <a:srgbClr val="808080"/>
            </a:solidFill>
            <a:prstDash val="dash"/>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nvGrpSpPr>
          <xdr:cNvPr id="1146" name="Group 122">
            <a:extLst>
              <a:ext uri="{FF2B5EF4-FFF2-40B4-BE49-F238E27FC236}">
                <a16:creationId xmlns:a16="http://schemas.microsoft.com/office/drawing/2014/main" id="{00000000-0008-0000-0000-00007A040000}"/>
              </a:ext>
            </a:extLst>
          </xdr:cNvPr>
          <xdr:cNvGrpSpPr>
            <a:grpSpLocks/>
          </xdr:cNvGrpSpPr>
        </xdr:nvGrpSpPr>
        <xdr:grpSpPr bwMode="auto">
          <a:xfrm>
            <a:off x="1210251" y="1140816"/>
            <a:ext cx="63303" cy="60721"/>
            <a:chOff x="1205709" y="1141521"/>
            <a:chExt cx="63302" cy="60720"/>
          </a:xfrm>
        </xdr:grpSpPr>
        <xdr:grpSp>
          <xdr:nvGrpSpPr>
            <xdr:cNvPr id="1157" name="Group 133">
              <a:extLst>
                <a:ext uri="{FF2B5EF4-FFF2-40B4-BE49-F238E27FC236}">
                  <a16:creationId xmlns:a16="http://schemas.microsoft.com/office/drawing/2014/main" id="{00000000-0008-0000-0000-000085040000}"/>
                </a:ext>
              </a:extLst>
            </xdr:cNvPr>
            <xdr:cNvGrpSpPr>
              <a:grpSpLocks noChangeAspect="1"/>
            </xdr:cNvGrpSpPr>
          </xdr:nvGrpSpPr>
          <xdr:grpSpPr bwMode="auto">
            <a:xfrm>
              <a:off x="1205709" y="1141521"/>
              <a:ext cx="63303" cy="60721"/>
              <a:chOff x="1136185" y="1151158"/>
              <a:chExt cx="44206" cy="42404"/>
            </a:xfrm>
          </xdr:grpSpPr>
          <xdr:grpSp>
            <xdr:nvGrpSpPr>
              <xdr:cNvPr id="1184" name="Group 160">
                <a:extLst>
                  <a:ext uri="{FF2B5EF4-FFF2-40B4-BE49-F238E27FC236}">
                    <a16:creationId xmlns:a16="http://schemas.microsoft.com/office/drawing/2014/main" id="{00000000-0008-0000-0000-0000A0040000}"/>
                  </a:ext>
                </a:extLst>
              </xdr:cNvPr>
              <xdr:cNvGrpSpPr>
                <a:grpSpLocks noChangeAspect="1"/>
              </xdr:cNvGrpSpPr>
            </xdr:nvGrpSpPr>
            <xdr:grpSpPr bwMode="auto">
              <a:xfrm>
                <a:off x="1136185" y="1151158"/>
                <a:ext cx="44207" cy="42404"/>
                <a:chOff x="1073558" y="1152056"/>
                <a:chExt cx="44206" cy="42404"/>
              </a:xfrm>
            </xdr:grpSpPr>
            <xdr:grpSp>
              <xdr:nvGrpSpPr>
                <xdr:cNvPr id="1206" name="Group 182">
                  <a:extLst>
                    <a:ext uri="{FF2B5EF4-FFF2-40B4-BE49-F238E27FC236}">
                      <a16:creationId xmlns:a16="http://schemas.microsoft.com/office/drawing/2014/main" id="{00000000-0008-0000-0000-0000B6040000}"/>
                    </a:ext>
                  </a:extLst>
                </xdr:cNvPr>
                <xdr:cNvGrpSpPr>
                  <a:grpSpLocks noChangeAspect="1"/>
                </xdr:cNvGrpSpPr>
              </xdr:nvGrpSpPr>
              <xdr:grpSpPr bwMode="auto">
                <a:xfrm>
                  <a:off x="1076245" y="1152953"/>
                  <a:ext cx="41520" cy="40988"/>
                  <a:chOff x="1077800" y="1104147"/>
                  <a:chExt cx="41520" cy="40988"/>
                </a:xfrm>
              </xdr:grpSpPr>
              <xdr:grpSp>
                <xdr:nvGrpSpPr>
                  <xdr:cNvPr id="1208" name="Group 184">
                    <a:extLst>
                      <a:ext uri="{FF2B5EF4-FFF2-40B4-BE49-F238E27FC236}">
                        <a16:creationId xmlns:a16="http://schemas.microsoft.com/office/drawing/2014/main" id="{00000000-0008-0000-0000-0000B8040000}"/>
                      </a:ext>
                    </a:extLst>
                  </xdr:cNvPr>
                  <xdr:cNvGrpSpPr>
                    <a:grpSpLocks noChangeAspect="1"/>
                  </xdr:cNvGrpSpPr>
                </xdr:nvGrpSpPr>
                <xdr:grpSpPr bwMode="auto">
                  <a:xfrm>
                    <a:off x="1077800" y="1104147"/>
                    <a:ext cx="41520" cy="40988"/>
                    <a:chOff x="1077800" y="1104147"/>
                    <a:chExt cx="41520" cy="40988"/>
                  </a:xfrm>
                </xdr:grpSpPr>
                <xdr:grpSp>
                  <xdr:nvGrpSpPr>
                    <xdr:cNvPr id="1225" name="Group 201">
                      <a:extLst>
                        <a:ext uri="{FF2B5EF4-FFF2-40B4-BE49-F238E27FC236}">
                          <a16:creationId xmlns:a16="http://schemas.microsoft.com/office/drawing/2014/main" id="{00000000-0008-0000-0000-0000C9040000}"/>
                        </a:ext>
                      </a:extLst>
                    </xdr:cNvPr>
                    <xdr:cNvGrpSpPr>
                      <a:grpSpLocks noChangeAspect="1"/>
                    </xdr:cNvGrpSpPr>
                  </xdr:nvGrpSpPr>
                  <xdr:grpSpPr bwMode="auto">
                    <a:xfrm>
                      <a:off x="1077800" y="1104147"/>
                      <a:ext cx="41520" cy="40988"/>
                      <a:chOff x="1077848" y="1104147"/>
                      <a:chExt cx="41520" cy="40988"/>
                    </a:xfrm>
                  </xdr:grpSpPr>
                  <xdr:sp macro="" textlink="">
                    <xdr:nvSpPr>
                      <xdr:cNvPr id="1258" name="Freeform 234">
                        <a:extLst>
                          <a:ext uri="{FF2B5EF4-FFF2-40B4-BE49-F238E27FC236}">
                            <a16:creationId xmlns:a16="http://schemas.microsoft.com/office/drawing/2014/main" id="{00000000-0008-0000-0000-0000EA040000}"/>
                          </a:ext>
                        </a:extLst>
                      </xdr:cNvPr>
                      <xdr:cNvSpPr>
                        <a:spLocks noChangeAspect="1"/>
                      </xdr:cNvSpPr>
                    </xdr:nvSpPr>
                    <xdr:spPr bwMode="auto">
                      <a:xfrm>
                        <a:off x="1084478" y="1105153"/>
                        <a:ext cx="27106" cy="38303"/>
                      </a:xfrm>
                      <a:custGeom>
                        <a:avLst/>
                        <a:gdLst>
                          <a:gd name="T0" fmla="*/ 0 w 2710618"/>
                          <a:gd name="T1" fmla="*/ 2094616 h 3830319"/>
                          <a:gd name="T2" fmla="*/ 18919 w 2710618"/>
                          <a:gd name="T3" fmla="*/ 1697325 h 3830319"/>
                          <a:gd name="T4" fmla="*/ 44143 w 2710618"/>
                          <a:gd name="T5" fmla="*/ 1022560 h 3830319"/>
                          <a:gd name="T6" fmla="*/ 229169 w 2710618"/>
                          <a:gd name="T7" fmla="*/ 646883 h 3830319"/>
                          <a:gd name="T8" fmla="*/ 964850 w 2710618"/>
                          <a:gd name="T9" fmla="*/ 108160 h 3830319"/>
                          <a:gd name="T10" fmla="*/ 1264983 w 2710618"/>
                          <a:gd name="T11" fmla="*/ 9459 h 3830319"/>
                          <a:gd name="T12" fmla="*/ 1519796 w 2710618"/>
                          <a:gd name="T13" fmla="*/ 51405 h 3830319"/>
                          <a:gd name="T14" fmla="*/ 1664839 w 2710618"/>
                          <a:gd name="T15" fmla="*/ 215366 h 3830319"/>
                          <a:gd name="T16" fmla="*/ 1576107 w 2710618"/>
                          <a:gd name="T17" fmla="*/ 498910 h 3830319"/>
                          <a:gd name="T18" fmla="*/ 1428133 w 2710618"/>
                          <a:gd name="T19" fmla="*/ 620324 h 3830319"/>
                          <a:gd name="T20" fmla="*/ 1196688 w 2710618"/>
                          <a:gd name="T21" fmla="*/ 756915 h 3830319"/>
                          <a:gd name="T22" fmla="*/ 1132187 w 2710618"/>
                          <a:gd name="T23" fmla="*/ 1068038 h 3830319"/>
                          <a:gd name="T24" fmla="*/ 1122505 w 2710618"/>
                          <a:gd name="T25" fmla="*/ 2397313 h 3830319"/>
                          <a:gd name="T26" fmla="*/ 1223404 w 2710618"/>
                          <a:gd name="T27" fmla="*/ 3210814 h 3830319"/>
                          <a:gd name="T28" fmla="*/ 1229710 w 2710618"/>
                          <a:gd name="T29" fmla="*/ 3488287 h 3830319"/>
                          <a:gd name="T30" fmla="*/ 1154036 w 2710618"/>
                          <a:gd name="T31" fmla="*/ 3652249 h 3830319"/>
                          <a:gd name="T32" fmla="*/ 1027912 w 2710618"/>
                          <a:gd name="T33" fmla="*/ 3677473 h 3830319"/>
                          <a:gd name="T34" fmla="*/ 938683 w 2710618"/>
                          <a:gd name="T35" fmla="*/ 3591175 h 3830319"/>
                          <a:gd name="T36" fmla="*/ 984213 w 2710618"/>
                          <a:gd name="T37" fmla="*/ 3242110 h 3830319"/>
                          <a:gd name="T38" fmla="*/ 1065749 w 2710618"/>
                          <a:gd name="T39" fmla="*/ 2882891 h 3830319"/>
                          <a:gd name="T40" fmla="*/ 1355834 w 2710618"/>
                          <a:gd name="T41" fmla="*/ 1918042 h 3830319"/>
                          <a:gd name="T42" fmla="*/ 1526102 w 2710618"/>
                          <a:gd name="T43" fmla="*/ 1211747 h 3830319"/>
                          <a:gd name="T44" fmla="*/ 1917087 w 2710618"/>
                          <a:gd name="T45" fmla="*/ 391940 h 3830319"/>
                          <a:gd name="T46" fmla="*/ 2434196 w 2710618"/>
                          <a:gd name="T47" fmla="*/ 246897 h 3830319"/>
                          <a:gd name="T48" fmla="*/ 2680138 w 2710618"/>
                          <a:gd name="T49" fmla="*/ 448696 h 3830319"/>
                          <a:gd name="T50" fmla="*/ 2617076 w 2710618"/>
                          <a:gd name="T51" fmla="*/ 726169 h 3830319"/>
                          <a:gd name="T52" fmla="*/ 2383746 w 2710618"/>
                          <a:gd name="T53" fmla="*/ 902742 h 3830319"/>
                          <a:gd name="T54" fmla="*/ 2181948 w 2710618"/>
                          <a:gd name="T55" fmla="*/ 1117153 h 3830319"/>
                          <a:gd name="T56" fmla="*/ 2125192 w 2710618"/>
                          <a:gd name="T57" fmla="*/ 1665793 h 3830319"/>
                          <a:gd name="T58" fmla="*/ 2062130 w 2710618"/>
                          <a:gd name="T59" fmla="*/ 2933341 h 3830319"/>
                          <a:gd name="T60" fmla="*/ 1910781 w 2710618"/>
                          <a:gd name="T61" fmla="*/ 3374776 h 3830319"/>
                          <a:gd name="T62" fmla="*/ 1651991 w 2710618"/>
                          <a:gd name="T63" fmla="*/ 3591175 h 3830319"/>
                          <a:gd name="T64" fmla="*/ 1401574 w 2710618"/>
                          <a:gd name="T65" fmla="*/ 3746737 h 3830319"/>
                          <a:gd name="T66" fmla="*/ 1147363 w 2710618"/>
                          <a:gd name="T67" fmla="*/ 3799856 h 3830319"/>
                          <a:gd name="T68" fmla="*/ 624314 w 2710618"/>
                          <a:gd name="T69" fmla="*/ 3563962 h 3830319"/>
                          <a:gd name="T70" fmla="*/ 392319 w 2710618"/>
                          <a:gd name="T71" fmla="*/ 3371112 h 3830319"/>
                          <a:gd name="T72" fmla="*/ 229169 w 2710618"/>
                          <a:gd name="T73" fmla="*/ 3143461 h 3830319"/>
                          <a:gd name="T74" fmla="*/ 107755 w 2710618"/>
                          <a:gd name="T75" fmla="*/ 2919603 h 3830319"/>
                          <a:gd name="T76" fmla="*/ 37837 w 2710618"/>
                          <a:gd name="T77" fmla="*/ 2725236 h 3830319"/>
                          <a:gd name="T78" fmla="*/ 6306 w 2710618"/>
                          <a:gd name="T79" fmla="*/ 2523438 h 3830319"/>
                          <a:gd name="T80" fmla="*/ 0 w 2710618"/>
                          <a:gd name="T81" fmla="*/ 2088309 h 383031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710618" h="3830319">
                            <a:moveTo>
                              <a:pt x="0" y="2094616"/>
                            </a:moveTo>
                            <a:cubicBezTo>
                              <a:pt x="4204" y="2029452"/>
                              <a:pt x="11562" y="1876001"/>
                              <a:pt x="18919" y="1697325"/>
                            </a:cubicBezTo>
                            <a:cubicBezTo>
                              <a:pt x="26276" y="1518649"/>
                              <a:pt x="9101" y="1197634"/>
                              <a:pt x="44143" y="1022560"/>
                            </a:cubicBezTo>
                            <a:cubicBezTo>
                              <a:pt x="79185" y="847486"/>
                              <a:pt x="75718" y="799283"/>
                              <a:pt x="229169" y="646883"/>
                            </a:cubicBezTo>
                            <a:cubicBezTo>
                              <a:pt x="382620" y="494483"/>
                              <a:pt x="792214" y="214397"/>
                              <a:pt x="964850" y="108160"/>
                            </a:cubicBezTo>
                            <a:cubicBezTo>
                              <a:pt x="1137486" y="1923"/>
                              <a:pt x="1172492" y="18918"/>
                              <a:pt x="1264983" y="9459"/>
                            </a:cubicBezTo>
                            <a:cubicBezTo>
                              <a:pt x="1357474" y="0"/>
                              <a:pt x="1453153" y="17087"/>
                              <a:pt x="1519796" y="51405"/>
                            </a:cubicBezTo>
                            <a:cubicBezTo>
                              <a:pt x="1586439" y="85723"/>
                              <a:pt x="1655454" y="140782"/>
                              <a:pt x="1664839" y="215366"/>
                            </a:cubicBezTo>
                            <a:cubicBezTo>
                              <a:pt x="1674224" y="289950"/>
                              <a:pt x="1615558" y="431417"/>
                              <a:pt x="1576107" y="498910"/>
                            </a:cubicBezTo>
                            <a:cubicBezTo>
                              <a:pt x="1536656" y="566403"/>
                              <a:pt x="1491369" y="577323"/>
                              <a:pt x="1428133" y="620324"/>
                            </a:cubicBezTo>
                            <a:cubicBezTo>
                              <a:pt x="1364897" y="663325"/>
                              <a:pt x="1246012" y="682296"/>
                              <a:pt x="1196688" y="756915"/>
                            </a:cubicBezTo>
                            <a:cubicBezTo>
                              <a:pt x="1147364" y="831534"/>
                              <a:pt x="1144551" y="794638"/>
                              <a:pt x="1132187" y="1068038"/>
                            </a:cubicBezTo>
                            <a:cubicBezTo>
                              <a:pt x="1119823" y="1341438"/>
                              <a:pt x="1107302" y="2040184"/>
                              <a:pt x="1122505" y="2397313"/>
                            </a:cubicBezTo>
                            <a:cubicBezTo>
                              <a:pt x="1137708" y="2754442"/>
                              <a:pt x="1205537" y="3028985"/>
                              <a:pt x="1223404" y="3210814"/>
                            </a:cubicBezTo>
                            <a:cubicBezTo>
                              <a:pt x="1241271" y="3392643"/>
                              <a:pt x="1241271" y="3414714"/>
                              <a:pt x="1229710" y="3488287"/>
                            </a:cubicBezTo>
                            <a:cubicBezTo>
                              <a:pt x="1218149" y="3561860"/>
                              <a:pt x="1187669" y="3620718"/>
                              <a:pt x="1154036" y="3652249"/>
                            </a:cubicBezTo>
                            <a:cubicBezTo>
                              <a:pt x="1120403" y="3683780"/>
                              <a:pt x="1063804" y="3687652"/>
                              <a:pt x="1027912" y="3677473"/>
                            </a:cubicBezTo>
                            <a:cubicBezTo>
                              <a:pt x="992020" y="3667294"/>
                              <a:pt x="945966" y="3663735"/>
                              <a:pt x="938683" y="3591175"/>
                            </a:cubicBezTo>
                            <a:cubicBezTo>
                              <a:pt x="931400" y="3518615"/>
                              <a:pt x="963035" y="3360157"/>
                              <a:pt x="984213" y="3242110"/>
                            </a:cubicBezTo>
                            <a:cubicBezTo>
                              <a:pt x="1005391" y="3124063"/>
                              <a:pt x="1003812" y="3103569"/>
                              <a:pt x="1065749" y="2882891"/>
                            </a:cubicBezTo>
                            <a:cubicBezTo>
                              <a:pt x="1127686" y="2662213"/>
                              <a:pt x="1279109" y="2196566"/>
                              <a:pt x="1355834" y="1918042"/>
                            </a:cubicBezTo>
                            <a:cubicBezTo>
                              <a:pt x="1432559" y="1639518"/>
                              <a:pt x="1432560" y="1466097"/>
                              <a:pt x="1526102" y="1211747"/>
                            </a:cubicBezTo>
                            <a:cubicBezTo>
                              <a:pt x="1619644" y="957397"/>
                              <a:pt x="1765738" y="552748"/>
                              <a:pt x="1917087" y="391940"/>
                            </a:cubicBezTo>
                            <a:cubicBezTo>
                              <a:pt x="2068436" y="231132"/>
                              <a:pt x="2307021" y="237438"/>
                              <a:pt x="2434196" y="246897"/>
                            </a:cubicBezTo>
                            <a:cubicBezTo>
                              <a:pt x="2561371" y="256356"/>
                              <a:pt x="2649658" y="368817"/>
                              <a:pt x="2680138" y="448696"/>
                            </a:cubicBezTo>
                            <a:cubicBezTo>
                              <a:pt x="2710618" y="528575"/>
                              <a:pt x="2666475" y="650495"/>
                              <a:pt x="2617076" y="726169"/>
                            </a:cubicBezTo>
                            <a:cubicBezTo>
                              <a:pt x="2567677" y="801843"/>
                              <a:pt x="2456267" y="837578"/>
                              <a:pt x="2383746" y="902742"/>
                            </a:cubicBezTo>
                            <a:cubicBezTo>
                              <a:pt x="2311225" y="967906"/>
                              <a:pt x="2225040" y="989978"/>
                              <a:pt x="2181948" y="1117153"/>
                            </a:cubicBezTo>
                            <a:cubicBezTo>
                              <a:pt x="2138856" y="1244328"/>
                              <a:pt x="2145162" y="1363095"/>
                              <a:pt x="2125192" y="1665793"/>
                            </a:cubicBezTo>
                            <a:cubicBezTo>
                              <a:pt x="2105222" y="1968491"/>
                              <a:pt x="2097865" y="2648511"/>
                              <a:pt x="2062130" y="2933341"/>
                            </a:cubicBezTo>
                            <a:cubicBezTo>
                              <a:pt x="2026395" y="3218171"/>
                              <a:pt x="1979138" y="3265137"/>
                              <a:pt x="1910781" y="3374776"/>
                            </a:cubicBezTo>
                            <a:cubicBezTo>
                              <a:pt x="1842424" y="3484415"/>
                              <a:pt x="1736859" y="3529181"/>
                              <a:pt x="1651991" y="3591175"/>
                            </a:cubicBezTo>
                            <a:cubicBezTo>
                              <a:pt x="1567123" y="3653169"/>
                              <a:pt x="1485679" y="3711957"/>
                              <a:pt x="1401574" y="3746737"/>
                            </a:cubicBezTo>
                            <a:cubicBezTo>
                              <a:pt x="1317469" y="3781517"/>
                              <a:pt x="1276906" y="3830319"/>
                              <a:pt x="1147363" y="3799856"/>
                            </a:cubicBezTo>
                            <a:cubicBezTo>
                              <a:pt x="1017820" y="3769393"/>
                              <a:pt x="750155" y="3635419"/>
                              <a:pt x="624314" y="3563962"/>
                            </a:cubicBezTo>
                            <a:cubicBezTo>
                              <a:pt x="498473" y="3492505"/>
                              <a:pt x="458176" y="3441195"/>
                              <a:pt x="392319" y="3371112"/>
                            </a:cubicBezTo>
                            <a:cubicBezTo>
                              <a:pt x="326462" y="3301029"/>
                              <a:pt x="276596" y="3218712"/>
                              <a:pt x="229169" y="3143461"/>
                            </a:cubicBezTo>
                            <a:cubicBezTo>
                              <a:pt x="181742" y="3068210"/>
                              <a:pt x="139644" y="2989307"/>
                              <a:pt x="107755" y="2919603"/>
                            </a:cubicBezTo>
                            <a:cubicBezTo>
                              <a:pt x="75866" y="2849899"/>
                              <a:pt x="54745" y="2791263"/>
                              <a:pt x="37837" y="2725236"/>
                            </a:cubicBezTo>
                            <a:cubicBezTo>
                              <a:pt x="20929" y="2659209"/>
                              <a:pt x="12612" y="2629593"/>
                              <a:pt x="6306" y="2523438"/>
                            </a:cubicBezTo>
                            <a:cubicBezTo>
                              <a:pt x="0" y="2417283"/>
                              <a:pt x="1314" y="2178961"/>
                              <a:pt x="0" y="2088309"/>
                            </a:cubicBezTo>
                          </a:path>
                        </a:pathLst>
                      </a:custGeom>
                      <a:noFill/>
                      <a:ln w="69850">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7" name="AutoShape 233">
                        <a:extLst>
                          <a:ext uri="{FF2B5EF4-FFF2-40B4-BE49-F238E27FC236}">
                            <a16:creationId xmlns:a16="http://schemas.microsoft.com/office/drawing/2014/main" id="{00000000-0008-0000-0000-0000E9040000}"/>
                          </a:ext>
                        </a:extLst>
                      </xdr:cNvPr>
                      <xdr:cNvSpPr>
                        <a:spLocks noChangeAspect="1" noChangeShapeType="1"/>
                      </xdr:cNvSpPr>
                    </xdr:nvSpPr>
                    <xdr:spPr bwMode="auto">
                      <a:xfrm>
                        <a:off x="1077848" y="1104147"/>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6" name="AutoShape 232">
                        <a:extLst>
                          <a:ext uri="{FF2B5EF4-FFF2-40B4-BE49-F238E27FC236}">
                            <a16:creationId xmlns:a16="http://schemas.microsoft.com/office/drawing/2014/main" id="{00000000-0008-0000-0000-0000E8040000}"/>
                          </a:ext>
                        </a:extLst>
                      </xdr:cNvPr>
                      <xdr:cNvSpPr>
                        <a:spLocks noChangeAspect="1" noChangeShapeType="1"/>
                      </xdr:cNvSpPr>
                    </xdr:nvSpPr>
                    <xdr:spPr bwMode="auto">
                      <a:xfrm>
                        <a:off x="1077848" y="1106192"/>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5" name="AutoShape 231">
                        <a:extLst>
                          <a:ext uri="{FF2B5EF4-FFF2-40B4-BE49-F238E27FC236}">
                            <a16:creationId xmlns:a16="http://schemas.microsoft.com/office/drawing/2014/main" id="{00000000-0008-0000-0000-0000E7040000}"/>
                          </a:ext>
                        </a:extLst>
                      </xdr:cNvPr>
                      <xdr:cNvSpPr>
                        <a:spLocks noChangeAspect="1" noChangeShapeType="1"/>
                      </xdr:cNvSpPr>
                    </xdr:nvSpPr>
                    <xdr:spPr bwMode="auto">
                      <a:xfrm>
                        <a:off x="1077848" y="110823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4" name="AutoShape 230">
                        <a:extLst>
                          <a:ext uri="{FF2B5EF4-FFF2-40B4-BE49-F238E27FC236}">
                            <a16:creationId xmlns:a16="http://schemas.microsoft.com/office/drawing/2014/main" id="{00000000-0008-0000-0000-0000E6040000}"/>
                          </a:ext>
                        </a:extLst>
                      </xdr:cNvPr>
                      <xdr:cNvSpPr>
                        <a:spLocks noChangeAspect="1" noChangeShapeType="1"/>
                      </xdr:cNvSpPr>
                    </xdr:nvSpPr>
                    <xdr:spPr bwMode="auto">
                      <a:xfrm>
                        <a:off x="1077848" y="111028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3" name="AutoShape 229">
                        <a:extLst>
                          <a:ext uri="{FF2B5EF4-FFF2-40B4-BE49-F238E27FC236}">
                            <a16:creationId xmlns:a16="http://schemas.microsoft.com/office/drawing/2014/main" id="{00000000-0008-0000-0000-0000E5040000}"/>
                          </a:ext>
                        </a:extLst>
                      </xdr:cNvPr>
                      <xdr:cNvSpPr>
                        <a:spLocks noChangeAspect="1" noChangeShapeType="1"/>
                      </xdr:cNvSpPr>
                    </xdr:nvSpPr>
                    <xdr:spPr bwMode="auto">
                      <a:xfrm>
                        <a:off x="1077848" y="111232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2" name="AutoShape 228">
                        <a:extLst>
                          <a:ext uri="{FF2B5EF4-FFF2-40B4-BE49-F238E27FC236}">
                            <a16:creationId xmlns:a16="http://schemas.microsoft.com/office/drawing/2014/main" id="{00000000-0008-0000-0000-0000E4040000}"/>
                          </a:ext>
                        </a:extLst>
                      </xdr:cNvPr>
                      <xdr:cNvSpPr>
                        <a:spLocks noChangeAspect="1" noChangeShapeType="1"/>
                      </xdr:cNvSpPr>
                    </xdr:nvSpPr>
                    <xdr:spPr bwMode="auto">
                      <a:xfrm>
                        <a:off x="1077848" y="1114373"/>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1" name="AutoShape 227">
                        <a:extLst>
                          <a:ext uri="{FF2B5EF4-FFF2-40B4-BE49-F238E27FC236}">
                            <a16:creationId xmlns:a16="http://schemas.microsoft.com/office/drawing/2014/main" id="{00000000-0008-0000-0000-0000E3040000}"/>
                          </a:ext>
                        </a:extLst>
                      </xdr:cNvPr>
                      <xdr:cNvSpPr>
                        <a:spLocks noChangeAspect="1" noChangeShapeType="1"/>
                      </xdr:cNvSpPr>
                    </xdr:nvSpPr>
                    <xdr:spPr bwMode="auto">
                      <a:xfrm>
                        <a:off x="1077848" y="1116418"/>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50" name="AutoShape 226">
                        <a:extLst>
                          <a:ext uri="{FF2B5EF4-FFF2-40B4-BE49-F238E27FC236}">
                            <a16:creationId xmlns:a16="http://schemas.microsoft.com/office/drawing/2014/main" id="{00000000-0008-0000-0000-0000E2040000}"/>
                          </a:ext>
                        </a:extLst>
                      </xdr:cNvPr>
                      <xdr:cNvSpPr>
                        <a:spLocks noChangeAspect="1" noChangeShapeType="1"/>
                      </xdr:cNvSpPr>
                    </xdr:nvSpPr>
                    <xdr:spPr bwMode="auto">
                      <a:xfrm>
                        <a:off x="1077848" y="1118464"/>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9" name="AutoShape 225">
                        <a:extLst>
                          <a:ext uri="{FF2B5EF4-FFF2-40B4-BE49-F238E27FC236}">
                            <a16:creationId xmlns:a16="http://schemas.microsoft.com/office/drawing/2014/main" id="{00000000-0008-0000-0000-0000E1040000}"/>
                          </a:ext>
                        </a:extLst>
                      </xdr:cNvPr>
                      <xdr:cNvSpPr>
                        <a:spLocks noChangeAspect="1" noChangeShapeType="1"/>
                      </xdr:cNvSpPr>
                    </xdr:nvSpPr>
                    <xdr:spPr bwMode="auto">
                      <a:xfrm>
                        <a:off x="1077848" y="1120462"/>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8" name="AutoShape 224">
                        <a:extLst>
                          <a:ext uri="{FF2B5EF4-FFF2-40B4-BE49-F238E27FC236}">
                            <a16:creationId xmlns:a16="http://schemas.microsoft.com/office/drawing/2014/main" id="{00000000-0008-0000-0000-0000E0040000}"/>
                          </a:ext>
                        </a:extLst>
                      </xdr:cNvPr>
                      <xdr:cNvSpPr>
                        <a:spLocks noChangeAspect="1" noChangeShapeType="1"/>
                      </xdr:cNvSpPr>
                    </xdr:nvSpPr>
                    <xdr:spPr bwMode="auto">
                      <a:xfrm>
                        <a:off x="1077848" y="1122507"/>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7" name="AutoShape 223">
                        <a:extLst>
                          <a:ext uri="{FF2B5EF4-FFF2-40B4-BE49-F238E27FC236}">
                            <a16:creationId xmlns:a16="http://schemas.microsoft.com/office/drawing/2014/main" id="{00000000-0008-0000-0000-0000DF040000}"/>
                          </a:ext>
                        </a:extLst>
                      </xdr:cNvPr>
                      <xdr:cNvSpPr>
                        <a:spLocks noChangeAspect="1" noChangeShapeType="1"/>
                      </xdr:cNvSpPr>
                    </xdr:nvSpPr>
                    <xdr:spPr bwMode="auto">
                      <a:xfrm>
                        <a:off x="1077848" y="1124553"/>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6" name="AutoShape 222">
                        <a:extLst>
                          <a:ext uri="{FF2B5EF4-FFF2-40B4-BE49-F238E27FC236}">
                            <a16:creationId xmlns:a16="http://schemas.microsoft.com/office/drawing/2014/main" id="{00000000-0008-0000-0000-0000DE040000}"/>
                          </a:ext>
                        </a:extLst>
                      </xdr:cNvPr>
                      <xdr:cNvSpPr>
                        <a:spLocks noChangeAspect="1" noChangeShapeType="1"/>
                      </xdr:cNvSpPr>
                    </xdr:nvSpPr>
                    <xdr:spPr bwMode="auto">
                      <a:xfrm>
                        <a:off x="1077848" y="1126598"/>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5" name="AutoShape 221">
                        <a:extLst>
                          <a:ext uri="{FF2B5EF4-FFF2-40B4-BE49-F238E27FC236}">
                            <a16:creationId xmlns:a16="http://schemas.microsoft.com/office/drawing/2014/main" id="{00000000-0008-0000-0000-0000DD040000}"/>
                          </a:ext>
                        </a:extLst>
                      </xdr:cNvPr>
                      <xdr:cNvSpPr>
                        <a:spLocks noChangeAspect="1" noChangeShapeType="1"/>
                      </xdr:cNvSpPr>
                    </xdr:nvSpPr>
                    <xdr:spPr bwMode="auto">
                      <a:xfrm>
                        <a:off x="1077848" y="1128529"/>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4" name="AutoShape 220">
                        <a:extLst>
                          <a:ext uri="{FF2B5EF4-FFF2-40B4-BE49-F238E27FC236}">
                            <a16:creationId xmlns:a16="http://schemas.microsoft.com/office/drawing/2014/main" id="{00000000-0008-0000-0000-0000DC040000}"/>
                          </a:ext>
                        </a:extLst>
                      </xdr:cNvPr>
                      <xdr:cNvSpPr>
                        <a:spLocks noChangeAspect="1" noChangeShapeType="1"/>
                      </xdr:cNvSpPr>
                    </xdr:nvSpPr>
                    <xdr:spPr bwMode="auto">
                      <a:xfrm>
                        <a:off x="1077848" y="1130574"/>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3" name="AutoShape 219">
                        <a:extLst>
                          <a:ext uri="{FF2B5EF4-FFF2-40B4-BE49-F238E27FC236}">
                            <a16:creationId xmlns:a16="http://schemas.microsoft.com/office/drawing/2014/main" id="{00000000-0008-0000-0000-0000DB040000}"/>
                          </a:ext>
                        </a:extLst>
                      </xdr:cNvPr>
                      <xdr:cNvSpPr>
                        <a:spLocks noChangeAspect="1" noChangeShapeType="1"/>
                      </xdr:cNvSpPr>
                    </xdr:nvSpPr>
                    <xdr:spPr bwMode="auto">
                      <a:xfrm>
                        <a:off x="1077848" y="1132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2" name="AutoShape 218">
                        <a:extLst>
                          <a:ext uri="{FF2B5EF4-FFF2-40B4-BE49-F238E27FC236}">
                            <a16:creationId xmlns:a16="http://schemas.microsoft.com/office/drawing/2014/main" id="{00000000-0008-0000-0000-0000DA040000}"/>
                          </a:ext>
                        </a:extLst>
                      </xdr:cNvPr>
                      <xdr:cNvSpPr>
                        <a:spLocks noChangeAspect="1" noChangeShapeType="1"/>
                      </xdr:cNvSpPr>
                    </xdr:nvSpPr>
                    <xdr:spPr bwMode="auto">
                      <a:xfrm>
                        <a:off x="1077848" y="113466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1" name="AutoShape 217">
                        <a:extLst>
                          <a:ext uri="{FF2B5EF4-FFF2-40B4-BE49-F238E27FC236}">
                            <a16:creationId xmlns:a16="http://schemas.microsoft.com/office/drawing/2014/main" id="{00000000-0008-0000-0000-0000D9040000}"/>
                          </a:ext>
                        </a:extLst>
                      </xdr:cNvPr>
                      <xdr:cNvSpPr>
                        <a:spLocks noChangeAspect="1" noChangeShapeType="1"/>
                      </xdr:cNvSpPr>
                    </xdr:nvSpPr>
                    <xdr:spPr bwMode="auto">
                      <a:xfrm>
                        <a:off x="1077860" y="1136575"/>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40" name="AutoShape 216">
                        <a:extLst>
                          <a:ext uri="{FF2B5EF4-FFF2-40B4-BE49-F238E27FC236}">
                            <a16:creationId xmlns:a16="http://schemas.microsoft.com/office/drawing/2014/main" id="{00000000-0008-0000-0000-0000D8040000}"/>
                          </a:ext>
                        </a:extLst>
                      </xdr:cNvPr>
                      <xdr:cNvSpPr>
                        <a:spLocks noChangeAspect="1" noChangeShapeType="1"/>
                      </xdr:cNvSpPr>
                    </xdr:nvSpPr>
                    <xdr:spPr bwMode="auto">
                      <a:xfrm>
                        <a:off x="1077860" y="1138620"/>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9" name="AutoShape 215">
                        <a:extLst>
                          <a:ext uri="{FF2B5EF4-FFF2-40B4-BE49-F238E27FC236}">
                            <a16:creationId xmlns:a16="http://schemas.microsoft.com/office/drawing/2014/main" id="{00000000-0008-0000-0000-0000D7040000}"/>
                          </a:ext>
                        </a:extLst>
                      </xdr:cNvPr>
                      <xdr:cNvSpPr>
                        <a:spLocks noChangeAspect="1" noChangeShapeType="1"/>
                      </xdr:cNvSpPr>
                    </xdr:nvSpPr>
                    <xdr:spPr bwMode="auto">
                      <a:xfrm>
                        <a:off x="1077860" y="1140665"/>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8" name="AutoShape 214">
                        <a:extLst>
                          <a:ext uri="{FF2B5EF4-FFF2-40B4-BE49-F238E27FC236}">
                            <a16:creationId xmlns:a16="http://schemas.microsoft.com/office/drawing/2014/main" id="{00000000-0008-0000-0000-0000D6040000}"/>
                          </a:ext>
                        </a:extLst>
                      </xdr:cNvPr>
                      <xdr:cNvSpPr>
                        <a:spLocks noChangeAspect="1" noChangeShapeType="1"/>
                      </xdr:cNvSpPr>
                    </xdr:nvSpPr>
                    <xdr:spPr bwMode="auto">
                      <a:xfrm>
                        <a:off x="1077860" y="1142710"/>
                        <a:ext cx="41509" cy="380"/>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7" name="AutoShape 213">
                        <a:extLst>
                          <a:ext uri="{FF2B5EF4-FFF2-40B4-BE49-F238E27FC236}">
                            <a16:creationId xmlns:a16="http://schemas.microsoft.com/office/drawing/2014/main" id="{00000000-0008-0000-0000-0000D5040000}"/>
                          </a:ext>
                        </a:extLst>
                      </xdr:cNvPr>
                      <xdr:cNvSpPr>
                        <a:spLocks noChangeAspect="1" noChangeShapeType="1"/>
                      </xdr:cNvSpPr>
                    </xdr:nvSpPr>
                    <xdr:spPr bwMode="auto">
                      <a:xfrm>
                        <a:off x="1077860" y="1144756"/>
                        <a:ext cx="41509" cy="379"/>
                      </a:xfrm>
                      <a:prstGeom prst="straightConnector1">
                        <a:avLst/>
                      </a:prstGeom>
                      <a:noFill/>
                      <a:ln w="9525">
                        <a:solidFill>
                          <a:srgbClr val="92D05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6" name="AutoShape 212">
                        <a:extLst>
                          <a:ext uri="{FF2B5EF4-FFF2-40B4-BE49-F238E27FC236}">
                            <a16:creationId xmlns:a16="http://schemas.microsoft.com/office/drawing/2014/main" id="{00000000-0008-0000-0000-0000D4040000}"/>
                          </a:ext>
                        </a:extLst>
                      </xdr:cNvPr>
                      <xdr:cNvSpPr>
                        <a:spLocks noChangeAspect="1" noChangeShapeType="1"/>
                      </xdr:cNvSpPr>
                    </xdr:nvSpPr>
                    <xdr:spPr bwMode="auto">
                      <a:xfrm flipH="1">
                        <a:off x="1095767" y="1113950"/>
                        <a:ext cx="106" cy="3095"/>
                      </a:xfrm>
                      <a:prstGeom prst="straightConnector1">
                        <a:avLst/>
                      </a:prstGeom>
                      <a:noFill/>
                      <a:ln w="88900">
                        <a:solidFill>
                          <a:srgbClr val="5B9BD5"/>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5" name="AutoShape 211">
                        <a:extLst>
                          <a:ext uri="{FF2B5EF4-FFF2-40B4-BE49-F238E27FC236}">
                            <a16:creationId xmlns:a16="http://schemas.microsoft.com/office/drawing/2014/main" id="{00000000-0008-0000-0000-0000D3040000}"/>
                          </a:ext>
                        </a:extLst>
                      </xdr:cNvPr>
                      <xdr:cNvSpPr>
                        <a:spLocks noChangeAspect="1" noChangeShapeType="1"/>
                      </xdr:cNvSpPr>
                    </xdr:nvSpPr>
                    <xdr:spPr bwMode="auto">
                      <a:xfrm flipV="1">
                        <a:off x="1098071" y="1120986"/>
                        <a:ext cx="668" cy="3130"/>
                      </a:xfrm>
                      <a:prstGeom prst="straightConnector1">
                        <a:avLst/>
                      </a:prstGeom>
                      <a:noFill/>
                      <a:ln w="88900">
                        <a:solidFill>
                          <a:srgbClr val="ED7D31"/>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4" name="AutoShape 210">
                        <a:extLst>
                          <a:ext uri="{FF2B5EF4-FFF2-40B4-BE49-F238E27FC236}">
                            <a16:creationId xmlns:a16="http://schemas.microsoft.com/office/drawing/2014/main" id="{00000000-0008-0000-0000-0000D2040000}"/>
                          </a:ext>
                        </a:extLst>
                      </xdr:cNvPr>
                      <xdr:cNvSpPr>
                        <a:spLocks noChangeAspect="1" noChangeShapeType="1"/>
                      </xdr:cNvSpPr>
                    </xdr:nvSpPr>
                    <xdr:spPr bwMode="auto">
                      <a:xfrm flipV="1">
                        <a:off x="1105193" y="1128635"/>
                        <a:ext cx="281" cy="5170"/>
                      </a:xfrm>
                      <a:prstGeom prst="straightConnector1">
                        <a:avLst/>
                      </a:prstGeom>
                      <a:noFill/>
                      <a:ln w="88900">
                        <a:solidFill>
                          <a:srgbClr val="FFC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3" name="AutoShape 209">
                        <a:extLst>
                          <a:ext uri="{FF2B5EF4-FFF2-40B4-BE49-F238E27FC236}">
                            <a16:creationId xmlns:a16="http://schemas.microsoft.com/office/drawing/2014/main" id="{00000000-0008-0000-0000-0000D1040000}"/>
                          </a:ext>
                        </a:extLst>
                      </xdr:cNvPr>
                      <xdr:cNvSpPr>
                        <a:spLocks noChangeAspect="1" noChangeShapeType="1"/>
                      </xdr:cNvSpPr>
                    </xdr:nvSpPr>
                    <xdr:spPr bwMode="auto">
                      <a:xfrm flipV="1">
                        <a:off x="1083193" y="1128529"/>
                        <a:ext cx="2799" cy="2"/>
                      </a:xfrm>
                      <a:prstGeom prst="straightConnector1">
                        <a:avLst/>
                      </a:prstGeom>
                      <a:noFill/>
                      <a:ln w="31750">
                        <a:solidFill>
                          <a:srgbClr val="FF0000"/>
                        </a:solidFill>
                        <a:prstDash val="sysDot"/>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2" name="AutoShape 208">
                        <a:extLst>
                          <a:ext uri="{FF2B5EF4-FFF2-40B4-BE49-F238E27FC236}">
                            <a16:creationId xmlns:a16="http://schemas.microsoft.com/office/drawing/2014/main" id="{00000000-0008-0000-0000-0000D0040000}"/>
                          </a:ext>
                        </a:extLst>
                      </xdr:cNvPr>
                      <xdr:cNvSpPr>
                        <a:spLocks noChangeAspect="1" noChangeShapeType="1"/>
                      </xdr:cNvSpPr>
                    </xdr:nvSpPr>
                    <xdr:spPr bwMode="auto">
                      <a:xfrm flipH="1">
                        <a:off x="1095725" y="11170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1" name="AutoShape 207">
                        <a:extLst>
                          <a:ext uri="{FF2B5EF4-FFF2-40B4-BE49-F238E27FC236}">
                            <a16:creationId xmlns:a16="http://schemas.microsoft.com/office/drawing/2014/main" id="{00000000-0008-0000-0000-0000CF040000}"/>
                          </a:ext>
                        </a:extLst>
                      </xdr:cNvPr>
                      <xdr:cNvSpPr>
                        <a:spLocks noChangeAspect="1" noChangeShapeType="1"/>
                      </xdr:cNvSpPr>
                    </xdr:nvSpPr>
                    <xdr:spPr bwMode="auto">
                      <a:xfrm flipH="1">
                        <a:off x="1095767" y="111544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30" name="AutoShape 206">
                        <a:extLst>
                          <a:ext uri="{FF2B5EF4-FFF2-40B4-BE49-F238E27FC236}">
                            <a16:creationId xmlns:a16="http://schemas.microsoft.com/office/drawing/2014/main" id="{00000000-0008-0000-0000-0000CE040000}"/>
                          </a:ext>
                        </a:extLst>
                      </xdr:cNvPr>
                      <xdr:cNvSpPr>
                        <a:spLocks noChangeAspect="1" noChangeShapeType="1"/>
                      </xdr:cNvSpPr>
                    </xdr:nvSpPr>
                    <xdr:spPr bwMode="auto">
                      <a:xfrm flipH="1">
                        <a:off x="1095767" y="1113937"/>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9" name="AutoShape 205">
                        <a:extLst>
                          <a:ext uri="{FF2B5EF4-FFF2-40B4-BE49-F238E27FC236}">
                            <a16:creationId xmlns:a16="http://schemas.microsoft.com/office/drawing/2014/main" id="{00000000-0008-0000-0000-0000CD040000}"/>
                          </a:ext>
                        </a:extLst>
                      </xdr:cNvPr>
                      <xdr:cNvSpPr>
                        <a:spLocks noChangeAspect="1" noChangeShapeType="1"/>
                      </xdr:cNvSpPr>
                    </xdr:nvSpPr>
                    <xdr:spPr bwMode="auto">
                      <a:xfrm flipH="1">
                        <a:off x="1096319" y="1112707"/>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8" name="AutoShape 204">
                        <a:extLst>
                          <a:ext uri="{FF2B5EF4-FFF2-40B4-BE49-F238E27FC236}">
                            <a16:creationId xmlns:a16="http://schemas.microsoft.com/office/drawing/2014/main" id="{00000000-0008-0000-0000-0000CC040000}"/>
                          </a:ext>
                        </a:extLst>
                      </xdr:cNvPr>
                      <xdr:cNvSpPr>
                        <a:spLocks noChangeAspect="1" noChangeShapeType="1"/>
                      </xdr:cNvSpPr>
                    </xdr:nvSpPr>
                    <xdr:spPr bwMode="auto">
                      <a:xfrm flipH="1">
                        <a:off x="1098908" y="1111142"/>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7" name="AutoShape 203">
                        <a:extLst>
                          <a:ext uri="{FF2B5EF4-FFF2-40B4-BE49-F238E27FC236}">
                            <a16:creationId xmlns:a16="http://schemas.microsoft.com/office/drawing/2014/main" id="{00000000-0008-0000-0000-0000CB040000}"/>
                          </a:ext>
                        </a:extLst>
                      </xdr:cNvPr>
                      <xdr:cNvSpPr>
                        <a:spLocks noChangeAspect="1" noChangeShapeType="1"/>
                      </xdr:cNvSpPr>
                    </xdr:nvSpPr>
                    <xdr:spPr bwMode="auto">
                      <a:xfrm flipH="1">
                        <a:off x="1096110" y="110529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6" name="AutoShape 202">
                        <a:extLst>
                          <a:ext uri="{FF2B5EF4-FFF2-40B4-BE49-F238E27FC236}">
                            <a16:creationId xmlns:a16="http://schemas.microsoft.com/office/drawing/2014/main" id="{00000000-0008-0000-0000-0000CA040000}"/>
                          </a:ext>
                        </a:extLst>
                      </xdr:cNvPr>
                      <xdr:cNvSpPr>
                        <a:spLocks noChangeAspect="1" noChangeShapeType="1"/>
                      </xdr:cNvSpPr>
                    </xdr:nvSpPr>
                    <xdr:spPr bwMode="auto">
                      <a:xfrm flipH="1">
                        <a:off x="1084879" y="111501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1224" name="AutoShape 200">
                      <a:extLst>
                        <a:ext uri="{FF2B5EF4-FFF2-40B4-BE49-F238E27FC236}">
                          <a16:creationId xmlns:a16="http://schemas.microsoft.com/office/drawing/2014/main" id="{00000000-0008-0000-0000-0000C8040000}"/>
                        </a:ext>
                      </a:extLst>
                    </xdr:cNvPr>
                    <xdr:cNvSpPr>
                      <a:spLocks noChangeAspect="1" noChangeShapeType="1"/>
                    </xdr:cNvSpPr>
                  </xdr:nvSpPr>
                  <xdr:spPr bwMode="auto">
                    <a:xfrm flipH="1">
                      <a:off x="1096670" y="1140187"/>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3" name="AutoShape 199">
                      <a:extLst>
                        <a:ext uri="{FF2B5EF4-FFF2-40B4-BE49-F238E27FC236}">
                          <a16:creationId xmlns:a16="http://schemas.microsoft.com/office/drawing/2014/main" id="{00000000-0008-0000-0000-0000C7040000}"/>
                        </a:ext>
                      </a:extLst>
                    </xdr:cNvPr>
                    <xdr:cNvSpPr>
                      <a:spLocks noChangeAspect="1" noChangeShapeType="1"/>
                    </xdr:cNvSpPr>
                  </xdr:nvSpPr>
                  <xdr:spPr bwMode="auto">
                    <a:xfrm flipH="1">
                      <a:off x="1096110" y="113391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2" name="AutoShape 198">
                      <a:extLst>
                        <a:ext uri="{FF2B5EF4-FFF2-40B4-BE49-F238E27FC236}">
                          <a16:creationId xmlns:a16="http://schemas.microsoft.com/office/drawing/2014/main" id="{00000000-0008-0000-0000-0000C6040000}"/>
                        </a:ext>
                      </a:extLst>
                    </xdr:cNvPr>
                    <xdr:cNvSpPr>
                      <a:spLocks noChangeAspect="1" noChangeShapeType="1"/>
                    </xdr:cNvSpPr>
                  </xdr:nvSpPr>
                  <xdr:spPr bwMode="auto">
                    <a:xfrm flipH="1">
                      <a:off x="1093691" y="1140208"/>
                      <a:ext cx="83"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1" name="AutoShape 197">
                      <a:extLst>
                        <a:ext uri="{FF2B5EF4-FFF2-40B4-BE49-F238E27FC236}">
                          <a16:creationId xmlns:a16="http://schemas.microsoft.com/office/drawing/2014/main" id="{00000000-0008-0000-0000-0000C5040000}"/>
                        </a:ext>
                      </a:extLst>
                    </xdr:cNvPr>
                    <xdr:cNvSpPr>
                      <a:spLocks noChangeAspect="1" noChangeShapeType="1"/>
                    </xdr:cNvSpPr>
                  </xdr:nvSpPr>
                  <xdr:spPr bwMode="auto">
                    <a:xfrm flipH="1">
                      <a:off x="1097196" y="1126702"/>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20" name="AutoShape 196">
                      <a:extLst>
                        <a:ext uri="{FF2B5EF4-FFF2-40B4-BE49-F238E27FC236}">
                          <a16:creationId xmlns:a16="http://schemas.microsoft.com/office/drawing/2014/main" id="{00000000-0008-0000-0000-0000C4040000}"/>
                        </a:ext>
                      </a:extLst>
                    </xdr:cNvPr>
                    <xdr:cNvSpPr>
                      <a:spLocks noChangeAspect="1" noChangeShapeType="1"/>
                    </xdr:cNvSpPr>
                  </xdr:nvSpPr>
                  <xdr:spPr bwMode="auto">
                    <a:xfrm flipH="1">
                      <a:off x="1097980" y="112409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9" name="AutoShape 195">
                      <a:extLst>
                        <a:ext uri="{FF2B5EF4-FFF2-40B4-BE49-F238E27FC236}">
                          <a16:creationId xmlns:a16="http://schemas.microsoft.com/office/drawing/2014/main" id="{00000000-0008-0000-0000-0000C3040000}"/>
                        </a:ext>
                      </a:extLst>
                    </xdr:cNvPr>
                    <xdr:cNvSpPr>
                      <a:spLocks noChangeAspect="1" noChangeShapeType="1"/>
                    </xdr:cNvSpPr>
                  </xdr:nvSpPr>
                  <xdr:spPr bwMode="auto">
                    <a:xfrm flipH="1">
                      <a:off x="1098314" y="1122578"/>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8" name="AutoShape 194">
                      <a:extLst>
                        <a:ext uri="{FF2B5EF4-FFF2-40B4-BE49-F238E27FC236}">
                          <a16:creationId xmlns:a16="http://schemas.microsoft.com/office/drawing/2014/main" id="{00000000-0008-0000-0000-0000C2040000}"/>
                        </a:ext>
                      </a:extLst>
                    </xdr:cNvPr>
                    <xdr:cNvSpPr>
                      <a:spLocks noChangeAspect="1" noChangeShapeType="1"/>
                    </xdr:cNvSpPr>
                  </xdr:nvSpPr>
                  <xdr:spPr bwMode="auto">
                    <a:xfrm flipH="1">
                      <a:off x="1098607" y="1120841"/>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7" name="AutoShape 193">
                      <a:extLst>
                        <a:ext uri="{FF2B5EF4-FFF2-40B4-BE49-F238E27FC236}">
                          <a16:creationId xmlns:a16="http://schemas.microsoft.com/office/drawing/2014/main" id="{00000000-0008-0000-0000-0000C1040000}"/>
                        </a:ext>
                      </a:extLst>
                    </xdr:cNvPr>
                    <xdr:cNvSpPr>
                      <a:spLocks noChangeAspect="1" noChangeShapeType="1"/>
                    </xdr:cNvSpPr>
                  </xdr:nvSpPr>
                  <xdr:spPr bwMode="auto">
                    <a:xfrm flipH="1">
                      <a:off x="1103597" y="1109065"/>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6" name="AutoShape 192">
                      <a:extLst>
                        <a:ext uri="{FF2B5EF4-FFF2-40B4-BE49-F238E27FC236}">
                          <a16:creationId xmlns:a16="http://schemas.microsoft.com/office/drawing/2014/main" id="{00000000-0008-0000-0000-0000C0040000}"/>
                        </a:ext>
                      </a:extLst>
                    </xdr:cNvPr>
                    <xdr:cNvSpPr>
                      <a:spLocks noChangeAspect="1" noChangeShapeType="1"/>
                    </xdr:cNvSpPr>
                  </xdr:nvSpPr>
                  <xdr:spPr bwMode="auto">
                    <a:xfrm flipH="1">
                      <a:off x="1111078" y="1111255"/>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5" name="AutoShape 191">
                      <a:extLst>
                        <a:ext uri="{FF2B5EF4-FFF2-40B4-BE49-F238E27FC236}">
                          <a16:creationId xmlns:a16="http://schemas.microsoft.com/office/drawing/2014/main" id="{00000000-0008-0000-0000-0000BF040000}"/>
                        </a:ext>
                      </a:extLst>
                    </xdr:cNvPr>
                    <xdr:cNvSpPr>
                      <a:spLocks noChangeAspect="1" noChangeShapeType="1"/>
                    </xdr:cNvSpPr>
                  </xdr:nvSpPr>
                  <xdr:spPr bwMode="auto">
                    <a:xfrm flipH="1">
                      <a:off x="1106220" y="1116126"/>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4" name="AutoShape 190">
                      <a:extLst>
                        <a:ext uri="{FF2B5EF4-FFF2-40B4-BE49-F238E27FC236}">
                          <a16:creationId xmlns:a16="http://schemas.microsoft.com/office/drawing/2014/main" id="{00000000-0008-0000-0000-0000BE040000}"/>
                        </a:ext>
                      </a:extLst>
                    </xdr:cNvPr>
                    <xdr:cNvSpPr>
                      <a:spLocks noChangeAspect="1" noChangeShapeType="1"/>
                    </xdr:cNvSpPr>
                  </xdr:nvSpPr>
                  <xdr:spPr bwMode="auto">
                    <a:xfrm flipH="1">
                      <a:off x="1105393" y="1125976"/>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3" name="AutoShape 189">
                      <a:extLst>
                        <a:ext uri="{FF2B5EF4-FFF2-40B4-BE49-F238E27FC236}">
                          <a16:creationId xmlns:a16="http://schemas.microsoft.com/office/drawing/2014/main" id="{00000000-0008-0000-0000-0000BD040000}"/>
                        </a:ext>
                      </a:extLst>
                    </xdr:cNvPr>
                    <xdr:cNvSpPr>
                      <a:spLocks noChangeAspect="1" noChangeShapeType="1"/>
                    </xdr:cNvSpPr>
                  </xdr:nvSpPr>
                  <xdr:spPr bwMode="auto">
                    <a:xfrm flipH="1">
                      <a:off x="1105374" y="1128529"/>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2" name="AutoShape 188">
                      <a:extLst>
                        <a:ext uri="{FF2B5EF4-FFF2-40B4-BE49-F238E27FC236}">
                          <a16:creationId xmlns:a16="http://schemas.microsoft.com/office/drawing/2014/main" id="{00000000-0008-0000-0000-0000BC040000}"/>
                        </a:ext>
                      </a:extLst>
                    </xdr:cNvPr>
                    <xdr:cNvSpPr>
                      <a:spLocks noChangeAspect="1" noChangeShapeType="1"/>
                    </xdr:cNvSpPr>
                  </xdr:nvSpPr>
                  <xdr:spPr bwMode="auto">
                    <a:xfrm flipH="1">
                      <a:off x="1105231" y="1131082"/>
                      <a:ext cx="84" cy="41"/>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1" name="AutoShape 187">
                      <a:extLst>
                        <a:ext uri="{FF2B5EF4-FFF2-40B4-BE49-F238E27FC236}">
                          <a16:creationId xmlns:a16="http://schemas.microsoft.com/office/drawing/2014/main" id="{00000000-0008-0000-0000-0000BB040000}"/>
                        </a:ext>
                      </a:extLst>
                    </xdr:cNvPr>
                    <xdr:cNvSpPr>
                      <a:spLocks noChangeAspect="1" noChangeShapeType="1"/>
                    </xdr:cNvSpPr>
                  </xdr:nvSpPr>
                  <xdr:spPr bwMode="auto">
                    <a:xfrm flipH="1">
                      <a:off x="1105060" y="113377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10" name="AutoShape 186">
                      <a:extLst>
                        <a:ext uri="{FF2B5EF4-FFF2-40B4-BE49-F238E27FC236}">
                          <a16:creationId xmlns:a16="http://schemas.microsoft.com/office/drawing/2014/main" id="{00000000-0008-0000-0000-0000BA040000}"/>
                        </a:ext>
                      </a:extLst>
                    </xdr:cNvPr>
                    <xdr:cNvSpPr>
                      <a:spLocks noChangeAspect="1" noChangeShapeType="1"/>
                    </xdr:cNvSpPr>
                  </xdr:nvSpPr>
                  <xdr:spPr bwMode="auto">
                    <a:xfrm flipH="1">
                      <a:off x="1102969" y="1139503"/>
                      <a:ext cx="84"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209" name="AutoShape 185">
                      <a:extLst>
                        <a:ext uri="{FF2B5EF4-FFF2-40B4-BE49-F238E27FC236}">
                          <a16:creationId xmlns:a16="http://schemas.microsoft.com/office/drawing/2014/main" id="{00000000-0008-0000-0000-0000B9040000}"/>
                        </a:ext>
                      </a:extLst>
                    </xdr:cNvPr>
                    <xdr:cNvSpPr>
                      <a:spLocks noChangeAspect="1" noChangeShapeType="1"/>
                    </xdr:cNvSpPr>
                  </xdr:nvSpPr>
                  <xdr:spPr bwMode="auto">
                    <a:xfrm flipH="1">
                      <a:off x="1096739" y="1143242"/>
                      <a:ext cx="83" cy="42"/>
                    </a:xfrm>
                    <a:prstGeom prst="straightConnector1">
                      <a:avLst/>
                    </a:prstGeom>
                    <a:noFill/>
                    <a:ln w="25400">
                      <a:solidFill>
                        <a:srgbClr val="FF0000"/>
                      </a:solidFill>
                      <a:round/>
                      <a:headEnd type="oval" w="med" len="med"/>
                      <a:tailEnd type="oval"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1207" name="AutoShape 183">
                    <a:extLst>
                      <a:ext uri="{FF2B5EF4-FFF2-40B4-BE49-F238E27FC236}">
                        <a16:creationId xmlns:a16="http://schemas.microsoft.com/office/drawing/2014/main" id="{00000000-0008-0000-0000-0000B7040000}"/>
                      </a:ext>
                    </a:extLst>
                  </xdr:cNvPr>
                  <xdr:cNvSpPr>
                    <a:spLocks noChangeAspect="1" noChangeShapeType="1"/>
                  </xdr:cNvSpPr>
                </xdr:nvSpPr>
                <xdr:spPr bwMode="auto">
                  <a:xfrm flipV="1">
                    <a:off x="1085943" y="1120841"/>
                    <a:ext cx="0" cy="7193"/>
                  </a:xfrm>
                  <a:prstGeom prst="straightConnector1">
                    <a:avLst/>
                  </a:prstGeom>
                  <a:noFill/>
                  <a:ln w="25400">
                    <a:solidFill>
                      <a:srgbClr val="FF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grpSp>
            <xdr:sp macro="" textlink="">
              <xdr:nvSpPr>
                <xdr:cNvPr id="1205" name="Text Box 181">
                  <a:extLst>
                    <a:ext uri="{FF2B5EF4-FFF2-40B4-BE49-F238E27FC236}">
                      <a16:creationId xmlns:a16="http://schemas.microsoft.com/office/drawing/2014/main" id="{00000000-0008-0000-0000-0000B5040000}"/>
                    </a:ext>
                  </a:extLst>
                </xdr:cNvPr>
                <xdr:cNvSpPr txBox="1">
                  <a:spLocks noChangeAspect="1" noChangeArrowheads="1"/>
                </xdr:cNvSpPr>
              </xdr:nvSpPr>
              <xdr:spPr bwMode="auto">
                <a:xfrm>
                  <a:off x="1073558" y="1172296"/>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a:t>
                  </a:r>
                </a:p>
              </xdr:txBody>
            </xdr:sp>
            <xdr:sp macro="" textlink="">
              <xdr:nvSpPr>
                <xdr:cNvPr id="1204" name="Text Box 180">
                  <a:extLst>
                    <a:ext uri="{FF2B5EF4-FFF2-40B4-BE49-F238E27FC236}">
                      <a16:creationId xmlns:a16="http://schemas.microsoft.com/office/drawing/2014/main" id="{00000000-0008-0000-0000-0000B4040000}"/>
                    </a:ext>
                  </a:extLst>
                </xdr:cNvPr>
                <xdr:cNvSpPr txBox="1">
                  <a:spLocks noChangeAspect="1" noChangeArrowheads="1"/>
                </xdr:cNvSpPr>
              </xdr:nvSpPr>
              <xdr:spPr bwMode="auto">
                <a:xfrm>
                  <a:off x="1073870" y="1174333"/>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9m</a:t>
                  </a:r>
                </a:p>
              </xdr:txBody>
            </xdr:sp>
            <xdr:sp macro="" textlink="">
              <xdr:nvSpPr>
                <xdr:cNvPr id="1203" name="Text Box 179">
                  <a:extLst>
                    <a:ext uri="{FF2B5EF4-FFF2-40B4-BE49-F238E27FC236}">
                      <a16:creationId xmlns:a16="http://schemas.microsoft.com/office/drawing/2014/main" id="{00000000-0008-0000-0000-0000B3040000}"/>
                    </a:ext>
                  </a:extLst>
                </xdr:cNvPr>
                <xdr:cNvSpPr txBox="1">
                  <a:spLocks noChangeAspect="1" noChangeArrowheads="1"/>
                </xdr:cNvSpPr>
              </xdr:nvSpPr>
              <xdr:spPr bwMode="auto">
                <a:xfrm>
                  <a:off x="1073870" y="1176370"/>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8m</a:t>
                  </a:r>
                </a:p>
              </xdr:txBody>
            </xdr:sp>
            <xdr:sp macro="" textlink="">
              <xdr:nvSpPr>
                <xdr:cNvPr id="1202" name="Text Box 178">
                  <a:extLst>
                    <a:ext uri="{FF2B5EF4-FFF2-40B4-BE49-F238E27FC236}">
                      <a16:creationId xmlns:a16="http://schemas.microsoft.com/office/drawing/2014/main" id="{00000000-0008-0000-0000-0000B2040000}"/>
                    </a:ext>
                  </a:extLst>
                </xdr:cNvPr>
                <xdr:cNvSpPr txBox="1">
                  <a:spLocks noChangeAspect="1" noChangeArrowheads="1"/>
                </xdr:cNvSpPr>
              </xdr:nvSpPr>
              <xdr:spPr bwMode="auto">
                <a:xfrm>
                  <a:off x="1073870" y="117840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7m</a:t>
                  </a:r>
                </a:p>
              </xdr:txBody>
            </xdr:sp>
            <xdr:sp macro="" textlink="">
              <xdr:nvSpPr>
                <xdr:cNvPr id="1201" name="Text Box 177">
                  <a:extLst>
                    <a:ext uri="{FF2B5EF4-FFF2-40B4-BE49-F238E27FC236}">
                      <a16:creationId xmlns:a16="http://schemas.microsoft.com/office/drawing/2014/main" id="{00000000-0008-0000-0000-0000B1040000}"/>
                    </a:ext>
                  </a:extLst>
                </xdr:cNvPr>
                <xdr:cNvSpPr txBox="1">
                  <a:spLocks noChangeAspect="1" noChangeArrowheads="1"/>
                </xdr:cNvSpPr>
              </xdr:nvSpPr>
              <xdr:spPr bwMode="auto">
                <a:xfrm>
                  <a:off x="1073870" y="118044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6m</a:t>
                  </a:r>
                </a:p>
              </xdr:txBody>
            </xdr:sp>
            <xdr:sp macro="" textlink="">
              <xdr:nvSpPr>
                <xdr:cNvPr id="1200" name="Text Box 176">
                  <a:extLst>
                    <a:ext uri="{FF2B5EF4-FFF2-40B4-BE49-F238E27FC236}">
                      <a16:creationId xmlns:a16="http://schemas.microsoft.com/office/drawing/2014/main" id="{00000000-0008-0000-0000-0000B0040000}"/>
                    </a:ext>
                  </a:extLst>
                </xdr:cNvPr>
                <xdr:cNvSpPr txBox="1">
                  <a:spLocks noChangeAspect="1" noChangeArrowheads="1"/>
                </xdr:cNvSpPr>
              </xdr:nvSpPr>
              <xdr:spPr bwMode="auto">
                <a:xfrm>
                  <a:off x="1073870" y="1182480"/>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5m</a:t>
                  </a:r>
                </a:p>
              </xdr:txBody>
            </xdr:sp>
            <xdr:sp macro="" textlink="">
              <xdr:nvSpPr>
                <xdr:cNvPr id="1199" name="Text Box 175">
                  <a:extLst>
                    <a:ext uri="{FF2B5EF4-FFF2-40B4-BE49-F238E27FC236}">
                      <a16:creationId xmlns:a16="http://schemas.microsoft.com/office/drawing/2014/main" id="{00000000-0008-0000-0000-0000AF040000}"/>
                    </a:ext>
                  </a:extLst>
                </xdr:cNvPr>
                <xdr:cNvSpPr txBox="1">
                  <a:spLocks noChangeAspect="1" noChangeArrowheads="1"/>
                </xdr:cNvSpPr>
              </xdr:nvSpPr>
              <xdr:spPr bwMode="auto">
                <a:xfrm>
                  <a:off x="1073870" y="1184517"/>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4m</a:t>
                  </a:r>
                </a:p>
              </xdr:txBody>
            </xdr:sp>
            <xdr:sp macro="" textlink="">
              <xdr:nvSpPr>
                <xdr:cNvPr id="1198" name="Text Box 174">
                  <a:extLst>
                    <a:ext uri="{FF2B5EF4-FFF2-40B4-BE49-F238E27FC236}">
                      <a16:creationId xmlns:a16="http://schemas.microsoft.com/office/drawing/2014/main" id="{00000000-0008-0000-0000-0000AE040000}"/>
                    </a:ext>
                  </a:extLst>
                </xdr:cNvPr>
                <xdr:cNvSpPr txBox="1">
                  <a:spLocks noChangeAspect="1" noChangeArrowheads="1"/>
                </xdr:cNvSpPr>
              </xdr:nvSpPr>
              <xdr:spPr bwMode="auto">
                <a:xfrm>
                  <a:off x="1073870" y="1186554"/>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3m</a:t>
                  </a:r>
                </a:p>
              </xdr:txBody>
            </xdr:sp>
            <xdr:sp macro="" textlink="">
              <xdr:nvSpPr>
                <xdr:cNvPr id="1197" name="Text Box 173">
                  <a:extLst>
                    <a:ext uri="{FF2B5EF4-FFF2-40B4-BE49-F238E27FC236}">
                      <a16:creationId xmlns:a16="http://schemas.microsoft.com/office/drawing/2014/main" id="{00000000-0008-0000-0000-0000AD040000}"/>
                    </a:ext>
                  </a:extLst>
                </xdr:cNvPr>
                <xdr:cNvSpPr txBox="1">
                  <a:spLocks noChangeAspect="1" noChangeArrowheads="1"/>
                </xdr:cNvSpPr>
              </xdr:nvSpPr>
              <xdr:spPr bwMode="auto">
                <a:xfrm>
                  <a:off x="1073870" y="1188591"/>
                  <a:ext cx="1921"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2m</a:t>
                  </a:r>
                </a:p>
              </xdr:txBody>
            </xdr:sp>
            <xdr:sp macro="" textlink="">
              <xdr:nvSpPr>
                <xdr:cNvPr id="1196" name="Text Box 172">
                  <a:extLst>
                    <a:ext uri="{FF2B5EF4-FFF2-40B4-BE49-F238E27FC236}">
                      <a16:creationId xmlns:a16="http://schemas.microsoft.com/office/drawing/2014/main" id="{00000000-0008-0000-0000-0000AC040000}"/>
                    </a:ext>
                  </a:extLst>
                </xdr:cNvPr>
                <xdr:cNvSpPr txBox="1">
                  <a:spLocks noChangeAspect="1" noChangeArrowheads="1"/>
                </xdr:cNvSpPr>
              </xdr:nvSpPr>
              <xdr:spPr bwMode="auto">
                <a:xfrm>
                  <a:off x="1073870" y="1190627"/>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1m</a:t>
                  </a:r>
                </a:p>
              </xdr:txBody>
            </xdr:sp>
            <xdr:sp macro="" textlink="">
              <xdr:nvSpPr>
                <xdr:cNvPr id="1195" name="Text Box 171">
                  <a:extLst>
                    <a:ext uri="{FF2B5EF4-FFF2-40B4-BE49-F238E27FC236}">
                      <a16:creationId xmlns:a16="http://schemas.microsoft.com/office/drawing/2014/main" id="{00000000-0008-0000-0000-0000AB040000}"/>
                    </a:ext>
                  </a:extLst>
                </xdr:cNvPr>
                <xdr:cNvSpPr txBox="1">
                  <a:spLocks noChangeAspect="1" noChangeArrowheads="1"/>
                </xdr:cNvSpPr>
              </xdr:nvSpPr>
              <xdr:spPr bwMode="auto">
                <a:xfrm>
                  <a:off x="1073870" y="1192664"/>
                  <a:ext cx="1921"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0m</a:t>
                  </a:r>
                </a:p>
              </xdr:txBody>
            </xdr:sp>
            <xdr:sp macro="" textlink="">
              <xdr:nvSpPr>
                <xdr:cNvPr id="1194" name="Text Box 170">
                  <a:extLst>
                    <a:ext uri="{FF2B5EF4-FFF2-40B4-BE49-F238E27FC236}">
                      <a16:creationId xmlns:a16="http://schemas.microsoft.com/office/drawing/2014/main" id="{00000000-0008-0000-0000-0000AA040000}"/>
                    </a:ext>
                  </a:extLst>
                </xdr:cNvPr>
                <xdr:cNvSpPr txBox="1">
                  <a:spLocks noChangeAspect="1" noChangeArrowheads="1"/>
                </xdr:cNvSpPr>
              </xdr:nvSpPr>
              <xdr:spPr bwMode="auto">
                <a:xfrm>
                  <a:off x="1073558" y="1152056"/>
                  <a:ext cx="2545" cy="1668"/>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a:t>
                  </a:r>
                </a:p>
              </xdr:txBody>
            </xdr:sp>
            <xdr:sp macro="" textlink="">
              <xdr:nvSpPr>
                <xdr:cNvPr id="1193" name="Text Box 169">
                  <a:extLst>
                    <a:ext uri="{FF2B5EF4-FFF2-40B4-BE49-F238E27FC236}">
                      <a16:creationId xmlns:a16="http://schemas.microsoft.com/office/drawing/2014/main" id="{00000000-0008-0000-0000-0000A9040000}"/>
                    </a:ext>
                  </a:extLst>
                </xdr:cNvPr>
                <xdr:cNvSpPr txBox="1">
                  <a:spLocks noChangeAspect="1" noChangeArrowheads="1"/>
                </xdr:cNvSpPr>
              </xdr:nvSpPr>
              <xdr:spPr bwMode="auto">
                <a:xfrm>
                  <a:off x="1073558" y="1153965"/>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19m</a:t>
                  </a:r>
                </a:p>
              </xdr:txBody>
            </xdr:sp>
            <xdr:sp macro="" textlink="">
              <xdr:nvSpPr>
                <xdr:cNvPr id="1192" name="Text Box 168">
                  <a:extLst>
                    <a:ext uri="{FF2B5EF4-FFF2-40B4-BE49-F238E27FC236}">
                      <a16:creationId xmlns:a16="http://schemas.microsoft.com/office/drawing/2014/main" id="{00000000-0008-0000-0000-0000A8040000}"/>
                    </a:ext>
                  </a:extLst>
                </xdr:cNvPr>
                <xdr:cNvSpPr txBox="1">
                  <a:spLocks noChangeAspect="1" noChangeArrowheads="1"/>
                </xdr:cNvSpPr>
              </xdr:nvSpPr>
              <xdr:spPr bwMode="auto">
                <a:xfrm>
                  <a:off x="1073558" y="1156002"/>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18m</a:t>
                  </a:r>
                </a:p>
              </xdr:txBody>
            </xdr:sp>
            <xdr:sp macro="" textlink="">
              <xdr:nvSpPr>
                <xdr:cNvPr id="1191" name="Text Box 167">
                  <a:extLst>
                    <a:ext uri="{FF2B5EF4-FFF2-40B4-BE49-F238E27FC236}">
                      <a16:creationId xmlns:a16="http://schemas.microsoft.com/office/drawing/2014/main" id="{00000000-0008-0000-0000-0000A7040000}"/>
                    </a:ext>
                  </a:extLst>
                </xdr:cNvPr>
                <xdr:cNvSpPr txBox="1">
                  <a:spLocks noChangeAspect="1" noChangeArrowheads="1"/>
                </xdr:cNvSpPr>
              </xdr:nvSpPr>
              <xdr:spPr bwMode="auto">
                <a:xfrm>
                  <a:off x="1073558" y="1158039"/>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17m</a:t>
                  </a:r>
                </a:p>
              </xdr:txBody>
            </xdr:sp>
            <xdr:sp macro="" textlink="">
              <xdr:nvSpPr>
                <xdr:cNvPr id="1190" name="Text Box 166">
                  <a:extLst>
                    <a:ext uri="{FF2B5EF4-FFF2-40B4-BE49-F238E27FC236}">
                      <a16:creationId xmlns:a16="http://schemas.microsoft.com/office/drawing/2014/main" id="{00000000-0008-0000-0000-0000A6040000}"/>
                    </a:ext>
                  </a:extLst>
                </xdr:cNvPr>
                <xdr:cNvSpPr txBox="1">
                  <a:spLocks noChangeAspect="1" noChangeArrowheads="1"/>
                </xdr:cNvSpPr>
              </xdr:nvSpPr>
              <xdr:spPr bwMode="auto">
                <a:xfrm>
                  <a:off x="1073558" y="116007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16m</a:t>
                  </a:r>
                </a:p>
              </xdr:txBody>
            </xdr:sp>
            <xdr:sp macro="" textlink="">
              <xdr:nvSpPr>
                <xdr:cNvPr id="1189" name="Text Box 165">
                  <a:extLst>
                    <a:ext uri="{FF2B5EF4-FFF2-40B4-BE49-F238E27FC236}">
                      <a16:creationId xmlns:a16="http://schemas.microsoft.com/office/drawing/2014/main" id="{00000000-0008-0000-0000-0000A5040000}"/>
                    </a:ext>
                  </a:extLst>
                </xdr:cNvPr>
                <xdr:cNvSpPr txBox="1">
                  <a:spLocks noChangeAspect="1" noChangeArrowheads="1"/>
                </xdr:cNvSpPr>
              </xdr:nvSpPr>
              <xdr:spPr bwMode="auto">
                <a:xfrm>
                  <a:off x="1073558" y="1162112"/>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15m</a:t>
                  </a:r>
                </a:p>
              </xdr:txBody>
            </xdr:sp>
            <xdr:sp macro="" textlink="">
              <xdr:nvSpPr>
                <xdr:cNvPr id="1188" name="Text Box 164">
                  <a:extLst>
                    <a:ext uri="{FF2B5EF4-FFF2-40B4-BE49-F238E27FC236}">
                      <a16:creationId xmlns:a16="http://schemas.microsoft.com/office/drawing/2014/main" id="{00000000-0008-0000-0000-0000A4040000}"/>
                    </a:ext>
                  </a:extLst>
                </xdr:cNvPr>
                <xdr:cNvSpPr txBox="1">
                  <a:spLocks noChangeAspect="1" noChangeArrowheads="1"/>
                </xdr:cNvSpPr>
              </xdr:nvSpPr>
              <xdr:spPr bwMode="auto">
                <a:xfrm>
                  <a:off x="1073558" y="1164149"/>
                  <a:ext cx="2545" cy="179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14m</a:t>
                  </a:r>
                </a:p>
              </xdr:txBody>
            </xdr:sp>
            <xdr:sp macro="" textlink="">
              <xdr:nvSpPr>
                <xdr:cNvPr id="1187" name="Text Box 163">
                  <a:extLst>
                    <a:ext uri="{FF2B5EF4-FFF2-40B4-BE49-F238E27FC236}">
                      <a16:creationId xmlns:a16="http://schemas.microsoft.com/office/drawing/2014/main" id="{00000000-0008-0000-0000-0000A3040000}"/>
                    </a:ext>
                  </a:extLst>
                </xdr:cNvPr>
                <xdr:cNvSpPr txBox="1">
                  <a:spLocks noChangeAspect="1" noChangeArrowheads="1"/>
                </xdr:cNvSpPr>
              </xdr:nvSpPr>
              <xdr:spPr bwMode="auto">
                <a:xfrm>
                  <a:off x="1073558" y="1166186"/>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13m</a:t>
                  </a:r>
                </a:p>
              </xdr:txBody>
            </xdr:sp>
            <xdr:sp macro="" textlink="">
              <xdr:nvSpPr>
                <xdr:cNvPr id="1186" name="Text Box 162">
                  <a:extLst>
                    <a:ext uri="{FF2B5EF4-FFF2-40B4-BE49-F238E27FC236}">
                      <a16:creationId xmlns:a16="http://schemas.microsoft.com/office/drawing/2014/main" id="{00000000-0008-0000-0000-0000A2040000}"/>
                    </a:ext>
                  </a:extLst>
                </xdr:cNvPr>
                <xdr:cNvSpPr txBox="1">
                  <a:spLocks noChangeAspect="1" noChangeArrowheads="1"/>
                </xdr:cNvSpPr>
              </xdr:nvSpPr>
              <xdr:spPr bwMode="auto">
                <a:xfrm>
                  <a:off x="1073558" y="1168223"/>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12m</a:t>
                  </a:r>
                </a:p>
              </xdr:txBody>
            </xdr:sp>
            <xdr:sp macro="" textlink="">
              <xdr:nvSpPr>
                <xdr:cNvPr id="1185" name="Text Box 161">
                  <a:extLst>
                    <a:ext uri="{FF2B5EF4-FFF2-40B4-BE49-F238E27FC236}">
                      <a16:creationId xmlns:a16="http://schemas.microsoft.com/office/drawing/2014/main" id="{00000000-0008-0000-0000-0000A1040000}"/>
                    </a:ext>
                  </a:extLst>
                </xdr:cNvPr>
                <xdr:cNvSpPr txBox="1">
                  <a:spLocks noChangeAspect="1" noChangeArrowheads="1"/>
                </xdr:cNvSpPr>
              </xdr:nvSpPr>
              <xdr:spPr bwMode="auto">
                <a:xfrm>
                  <a:off x="1073558" y="1170260"/>
                  <a:ext cx="2545" cy="179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11m</a:t>
                  </a:r>
                </a:p>
              </xdr:txBody>
            </xdr:sp>
          </xdr:grpSp>
          <xdr:sp macro="" textlink="">
            <xdr:nvSpPr>
              <xdr:cNvPr id="1183" name="Text Box 159">
                <a:extLst>
                  <a:ext uri="{FF2B5EF4-FFF2-40B4-BE49-F238E27FC236}">
                    <a16:creationId xmlns:a16="http://schemas.microsoft.com/office/drawing/2014/main" id="{00000000-0008-0000-0000-00009F040000}"/>
                  </a:ext>
                </a:extLst>
              </xdr:cNvPr>
              <xdr:cNvSpPr txBox="1">
                <a:spLocks noChangeAspect="1" noChangeArrowheads="1"/>
              </xdr:cNvSpPr>
            </xdr:nvSpPr>
            <xdr:spPr bwMode="auto">
              <a:xfrm>
                <a:off x="1156760" y="1153246"/>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a:t>
                </a:r>
              </a:p>
            </xdr:txBody>
          </xdr:sp>
          <xdr:sp macro="" textlink="">
            <xdr:nvSpPr>
              <xdr:cNvPr id="1182" name="Text Box 158">
                <a:extLst>
                  <a:ext uri="{FF2B5EF4-FFF2-40B4-BE49-F238E27FC236}">
                    <a16:creationId xmlns:a16="http://schemas.microsoft.com/office/drawing/2014/main" id="{00000000-0008-0000-0000-00009E040000}"/>
                  </a:ext>
                </a:extLst>
              </xdr:cNvPr>
              <xdr:cNvSpPr txBox="1">
                <a:spLocks noChangeAspect="1" noChangeArrowheads="1"/>
              </xdr:cNvSpPr>
            </xdr:nvSpPr>
            <xdr:spPr bwMode="auto">
              <a:xfrm>
                <a:off x="1159855" y="115875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3</a:t>
                </a:r>
              </a:p>
            </xdr:txBody>
          </xdr:sp>
          <xdr:sp macro="" textlink="">
            <xdr:nvSpPr>
              <xdr:cNvPr id="1181" name="Text Box 157">
                <a:extLst>
                  <a:ext uri="{FF2B5EF4-FFF2-40B4-BE49-F238E27FC236}">
                    <a16:creationId xmlns:a16="http://schemas.microsoft.com/office/drawing/2014/main" id="{00000000-0008-0000-0000-00009D040000}"/>
                  </a:ext>
                </a:extLst>
              </xdr:cNvPr>
              <xdr:cNvSpPr txBox="1">
                <a:spLocks noChangeAspect="1" noChangeArrowheads="1"/>
              </xdr:cNvSpPr>
            </xdr:nvSpPr>
            <xdr:spPr bwMode="auto">
              <a:xfrm>
                <a:off x="1156284" y="1158967"/>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4</a:t>
                </a:r>
              </a:p>
            </xdr:txBody>
          </xdr:sp>
          <xdr:sp macro="" textlink="">
            <xdr:nvSpPr>
              <xdr:cNvPr id="1180" name="Text Box 156">
                <a:extLst>
                  <a:ext uri="{FF2B5EF4-FFF2-40B4-BE49-F238E27FC236}">
                    <a16:creationId xmlns:a16="http://schemas.microsoft.com/office/drawing/2014/main" id="{00000000-0008-0000-0000-00009C040000}"/>
                  </a:ext>
                </a:extLst>
              </xdr:cNvPr>
              <xdr:cNvSpPr txBox="1">
                <a:spLocks noChangeAspect="1" noChangeArrowheads="1"/>
              </xdr:cNvSpPr>
            </xdr:nvSpPr>
            <xdr:spPr bwMode="auto">
              <a:xfrm>
                <a:off x="1155463" y="1160880"/>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5</a:t>
                </a:r>
              </a:p>
            </xdr:txBody>
          </xdr:sp>
          <xdr:sp macro="" textlink="">
            <xdr:nvSpPr>
              <xdr:cNvPr id="1179" name="Text Box 155">
                <a:extLst>
                  <a:ext uri="{FF2B5EF4-FFF2-40B4-BE49-F238E27FC236}">
                    <a16:creationId xmlns:a16="http://schemas.microsoft.com/office/drawing/2014/main" id="{00000000-0008-0000-0000-00009B040000}"/>
                  </a:ext>
                </a:extLst>
              </xdr:cNvPr>
              <xdr:cNvSpPr txBox="1">
                <a:spLocks noChangeAspect="1" noChangeArrowheads="1"/>
              </xdr:cNvSpPr>
            </xdr:nvSpPr>
            <xdr:spPr bwMode="auto">
              <a:xfrm>
                <a:off x="1157089" y="116237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6</a:t>
                </a:r>
              </a:p>
            </xdr:txBody>
          </xdr:sp>
          <xdr:sp macro="" textlink="">
            <xdr:nvSpPr>
              <xdr:cNvPr id="1178" name="Text Box 154">
                <a:extLst>
                  <a:ext uri="{FF2B5EF4-FFF2-40B4-BE49-F238E27FC236}">
                    <a16:creationId xmlns:a16="http://schemas.microsoft.com/office/drawing/2014/main" id="{00000000-0008-0000-0000-00009A040000}"/>
                  </a:ext>
                </a:extLst>
              </xdr:cNvPr>
              <xdr:cNvSpPr txBox="1">
                <a:spLocks noChangeAspect="1" noChangeArrowheads="1"/>
              </xdr:cNvSpPr>
            </xdr:nvSpPr>
            <xdr:spPr bwMode="auto">
              <a:xfrm>
                <a:off x="1146251" y="11620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a:t>
                </a:r>
              </a:p>
            </xdr:txBody>
          </xdr:sp>
          <xdr:sp macro="" textlink="">
            <xdr:nvSpPr>
              <xdr:cNvPr id="1177" name="Text Box 153">
                <a:extLst>
                  <a:ext uri="{FF2B5EF4-FFF2-40B4-BE49-F238E27FC236}">
                    <a16:creationId xmlns:a16="http://schemas.microsoft.com/office/drawing/2014/main" id="{00000000-0008-0000-0000-000099040000}"/>
                  </a:ext>
                </a:extLst>
              </xdr:cNvPr>
              <xdr:cNvSpPr txBox="1">
                <a:spLocks noChangeAspect="1" noChangeArrowheads="1"/>
              </xdr:cNvSpPr>
            </xdr:nvSpPr>
            <xdr:spPr bwMode="auto">
              <a:xfrm>
                <a:off x="1156986" y="116420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7</a:t>
                </a:r>
              </a:p>
            </xdr:txBody>
          </xdr:sp>
          <xdr:sp macro="" textlink="">
            <xdr:nvSpPr>
              <xdr:cNvPr id="1176" name="Text Box 152">
                <a:extLst>
                  <a:ext uri="{FF2B5EF4-FFF2-40B4-BE49-F238E27FC236}">
                    <a16:creationId xmlns:a16="http://schemas.microsoft.com/office/drawing/2014/main" id="{00000000-0008-0000-0000-000098040000}"/>
                  </a:ext>
                </a:extLst>
              </xdr:cNvPr>
              <xdr:cNvSpPr txBox="1">
                <a:spLocks noChangeAspect="1" noChangeArrowheads="1"/>
              </xdr:cNvSpPr>
            </xdr:nvSpPr>
            <xdr:spPr bwMode="auto">
              <a:xfrm>
                <a:off x="1157266" y="118090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8</a:t>
                </a:r>
              </a:p>
            </xdr:txBody>
          </xdr:sp>
          <xdr:sp macro="" textlink="">
            <xdr:nvSpPr>
              <xdr:cNvPr id="1175" name="Text Box 151">
                <a:extLst>
                  <a:ext uri="{FF2B5EF4-FFF2-40B4-BE49-F238E27FC236}">
                    <a16:creationId xmlns:a16="http://schemas.microsoft.com/office/drawing/2014/main" id="{00000000-0008-0000-0000-000097040000}"/>
                  </a:ext>
                </a:extLst>
              </xdr:cNvPr>
              <xdr:cNvSpPr txBox="1">
                <a:spLocks noChangeAspect="1" noChangeArrowheads="1"/>
              </xdr:cNvSpPr>
            </xdr:nvSpPr>
            <xdr:spPr bwMode="auto">
              <a:xfrm>
                <a:off x="1157968" y="1187287"/>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9</a:t>
                </a:r>
              </a:p>
            </xdr:txBody>
          </xdr:sp>
          <xdr:sp macro="" textlink="">
            <xdr:nvSpPr>
              <xdr:cNvPr id="1174" name="Text Box 150">
                <a:extLst>
                  <a:ext uri="{FF2B5EF4-FFF2-40B4-BE49-F238E27FC236}">
                    <a16:creationId xmlns:a16="http://schemas.microsoft.com/office/drawing/2014/main" id="{00000000-0008-0000-0000-000096040000}"/>
                  </a:ext>
                </a:extLst>
              </xdr:cNvPr>
              <xdr:cNvSpPr txBox="1">
                <a:spLocks noChangeAspect="1" noChangeArrowheads="1"/>
              </xdr:cNvSpPr>
            </xdr:nvSpPr>
            <xdr:spPr bwMode="auto">
              <a:xfrm>
                <a:off x="1153011"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10</a:t>
                </a:r>
              </a:p>
            </xdr:txBody>
          </xdr:sp>
          <xdr:sp macro="" textlink="">
            <xdr:nvSpPr>
              <xdr:cNvPr id="1173" name="Text Box 149">
                <a:extLst>
                  <a:ext uri="{FF2B5EF4-FFF2-40B4-BE49-F238E27FC236}">
                    <a16:creationId xmlns:a16="http://schemas.microsoft.com/office/drawing/2014/main" id="{00000000-0008-0000-0000-000095040000}"/>
                  </a:ext>
                </a:extLst>
              </xdr:cNvPr>
              <xdr:cNvSpPr txBox="1">
                <a:spLocks noChangeAspect="1" noChangeArrowheads="1"/>
              </xdr:cNvSpPr>
            </xdr:nvSpPr>
            <xdr:spPr bwMode="auto">
              <a:xfrm>
                <a:off x="1158487" y="1174075"/>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11</a:t>
                </a:r>
              </a:p>
            </xdr:txBody>
          </xdr:sp>
          <xdr:sp macro="" textlink="">
            <xdr:nvSpPr>
              <xdr:cNvPr id="1172" name="Text Box 148">
                <a:extLst>
                  <a:ext uri="{FF2B5EF4-FFF2-40B4-BE49-F238E27FC236}">
                    <a16:creationId xmlns:a16="http://schemas.microsoft.com/office/drawing/2014/main" id="{00000000-0008-0000-0000-000094040000}"/>
                  </a:ext>
                </a:extLst>
              </xdr:cNvPr>
              <xdr:cNvSpPr txBox="1">
                <a:spLocks noChangeAspect="1" noChangeArrowheads="1"/>
              </xdr:cNvSpPr>
            </xdr:nvSpPr>
            <xdr:spPr bwMode="auto">
              <a:xfrm>
                <a:off x="1159323" y="1171313"/>
                <a:ext cx="1964"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12</a:t>
                </a:r>
              </a:p>
            </xdr:txBody>
          </xdr:sp>
          <xdr:sp macro="" textlink="">
            <xdr:nvSpPr>
              <xdr:cNvPr id="1171" name="Text Box 147">
                <a:extLst>
                  <a:ext uri="{FF2B5EF4-FFF2-40B4-BE49-F238E27FC236}">
                    <a16:creationId xmlns:a16="http://schemas.microsoft.com/office/drawing/2014/main" id="{00000000-0008-0000-0000-000093040000}"/>
                  </a:ext>
                </a:extLst>
              </xdr:cNvPr>
              <xdr:cNvSpPr txBox="1">
                <a:spLocks noChangeAspect="1" noChangeArrowheads="1"/>
              </xdr:cNvSpPr>
            </xdr:nvSpPr>
            <xdr:spPr bwMode="auto">
              <a:xfrm>
                <a:off x="1159679" y="1169792"/>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13</a:t>
                </a:r>
              </a:p>
            </xdr:txBody>
          </xdr:sp>
          <xdr:sp macro="" textlink="">
            <xdr:nvSpPr>
              <xdr:cNvPr id="1170" name="Text Box 146">
                <a:extLst>
                  <a:ext uri="{FF2B5EF4-FFF2-40B4-BE49-F238E27FC236}">
                    <a16:creationId xmlns:a16="http://schemas.microsoft.com/office/drawing/2014/main" id="{00000000-0008-0000-0000-000092040000}"/>
                  </a:ext>
                </a:extLst>
              </xdr:cNvPr>
              <xdr:cNvSpPr txBox="1">
                <a:spLocks noChangeAspect="1" noChangeArrowheads="1"/>
              </xdr:cNvSpPr>
            </xdr:nvSpPr>
            <xdr:spPr bwMode="auto">
              <a:xfrm>
                <a:off x="1159931" y="1168098"/>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14</a:t>
                </a:r>
              </a:p>
            </xdr:txBody>
          </xdr:sp>
          <xdr:sp macro="" textlink="">
            <xdr:nvSpPr>
              <xdr:cNvPr id="1169" name="Text Box 145">
                <a:extLst>
                  <a:ext uri="{FF2B5EF4-FFF2-40B4-BE49-F238E27FC236}">
                    <a16:creationId xmlns:a16="http://schemas.microsoft.com/office/drawing/2014/main" id="{00000000-0008-0000-0000-000091040000}"/>
                  </a:ext>
                </a:extLst>
              </xdr:cNvPr>
              <xdr:cNvSpPr txBox="1">
                <a:spLocks noChangeAspect="1" noChangeArrowheads="1"/>
              </xdr:cNvSpPr>
            </xdr:nvSpPr>
            <xdr:spPr bwMode="auto">
              <a:xfrm>
                <a:off x="1164669" y="1156631"/>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15</a:t>
                </a:r>
              </a:p>
            </xdr:txBody>
          </xdr:sp>
          <xdr:sp macro="" textlink="">
            <xdr:nvSpPr>
              <xdr:cNvPr id="1168" name="Text Box 144">
                <a:extLst>
                  <a:ext uri="{FF2B5EF4-FFF2-40B4-BE49-F238E27FC236}">
                    <a16:creationId xmlns:a16="http://schemas.microsoft.com/office/drawing/2014/main" id="{00000000-0008-0000-0000-000090040000}"/>
                  </a:ext>
                </a:extLst>
              </xdr:cNvPr>
              <xdr:cNvSpPr txBox="1">
                <a:spLocks noChangeAspect="1" noChangeArrowheads="1"/>
              </xdr:cNvSpPr>
            </xdr:nvSpPr>
            <xdr:spPr bwMode="auto">
              <a:xfrm>
                <a:off x="1172365" y="1158571"/>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16</a:t>
                </a:r>
              </a:p>
            </xdr:txBody>
          </xdr:sp>
          <xdr:sp macro="" textlink="">
            <xdr:nvSpPr>
              <xdr:cNvPr id="1167" name="Text Box 143">
                <a:extLst>
                  <a:ext uri="{FF2B5EF4-FFF2-40B4-BE49-F238E27FC236}">
                    <a16:creationId xmlns:a16="http://schemas.microsoft.com/office/drawing/2014/main" id="{00000000-0008-0000-0000-00008F040000}"/>
                  </a:ext>
                </a:extLst>
              </xdr:cNvPr>
              <xdr:cNvSpPr txBox="1">
                <a:spLocks noChangeAspect="1" noChangeArrowheads="1"/>
              </xdr:cNvSpPr>
            </xdr:nvSpPr>
            <xdr:spPr bwMode="auto">
              <a:xfrm>
                <a:off x="1167708" y="1163559"/>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17</a:t>
                </a:r>
              </a:p>
            </xdr:txBody>
          </xdr:sp>
          <xdr:sp macro="" textlink="">
            <xdr:nvSpPr>
              <xdr:cNvPr id="1166" name="Text Box 142">
                <a:extLst>
                  <a:ext uri="{FF2B5EF4-FFF2-40B4-BE49-F238E27FC236}">
                    <a16:creationId xmlns:a16="http://schemas.microsoft.com/office/drawing/2014/main" id="{00000000-0008-0000-0000-00008E040000}"/>
                  </a:ext>
                </a:extLst>
              </xdr:cNvPr>
              <xdr:cNvSpPr txBox="1">
                <a:spLocks noChangeAspect="1" noChangeArrowheads="1"/>
              </xdr:cNvSpPr>
            </xdr:nvSpPr>
            <xdr:spPr bwMode="auto">
              <a:xfrm>
                <a:off x="1166727" y="1173069"/>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18</a:t>
                </a:r>
              </a:p>
            </xdr:txBody>
          </xdr:sp>
          <xdr:sp macro="" textlink="">
            <xdr:nvSpPr>
              <xdr:cNvPr id="1165" name="Text Box 141">
                <a:extLst>
                  <a:ext uri="{FF2B5EF4-FFF2-40B4-BE49-F238E27FC236}">
                    <a16:creationId xmlns:a16="http://schemas.microsoft.com/office/drawing/2014/main" id="{00000000-0008-0000-0000-00008D040000}"/>
                  </a:ext>
                </a:extLst>
              </xdr:cNvPr>
              <xdr:cNvSpPr txBox="1">
                <a:spLocks noChangeAspect="1" noChangeArrowheads="1"/>
              </xdr:cNvSpPr>
            </xdr:nvSpPr>
            <xdr:spPr bwMode="auto">
              <a:xfrm>
                <a:off x="1166923" y="117540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19</a:t>
                </a:r>
              </a:p>
            </xdr:txBody>
          </xdr:sp>
          <xdr:sp macro="" textlink="">
            <xdr:nvSpPr>
              <xdr:cNvPr id="1164" name="Text Box 140">
                <a:extLst>
                  <a:ext uri="{FF2B5EF4-FFF2-40B4-BE49-F238E27FC236}">
                    <a16:creationId xmlns:a16="http://schemas.microsoft.com/office/drawing/2014/main" id="{00000000-0008-0000-0000-00008C040000}"/>
                  </a:ext>
                </a:extLst>
              </xdr:cNvPr>
              <xdr:cNvSpPr txBox="1">
                <a:spLocks noChangeAspect="1" noChangeArrowheads="1"/>
              </xdr:cNvSpPr>
            </xdr:nvSpPr>
            <xdr:spPr bwMode="auto">
              <a:xfrm>
                <a:off x="1166727" y="1178009"/>
                <a:ext cx="1963" cy="2046"/>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20</a:t>
                </a:r>
              </a:p>
            </xdr:txBody>
          </xdr:sp>
          <xdr:sp macro="" textlink="">
            <xdr:nvSpPr>
              <xdr:cNvPr id="1163" name="Text Box 139">
                <a:extLst>
                  <a:ext uri="{FF2B5EF4-FFF2-40B4-BE49-F238E27FC236}">
                    <a16:creationId xmlns:a16="http://schemas.microsoft.com/office/drawing/2014/main" id="{00000000-0008-0000-0000-00008B040000}"/>
                  </a:ext>
                </a:extLst>
              </xdr:cNvPr>
              <xdr:cNvSpPr txBox="1">
                <a:spLocks noChangeAspect="1" noChangeArrowheads="1"/>
              </xdr:cNvSpPr>
            </xdr:nvSpPr>
            <xdr:spPr bwMode="auto">
              <a:xfrm>
                <a:off x="1166394" y="1180528"/>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21</a:t>
                </a:r>
              </a:p>
            </xdr:txBody>
          </xdr:sp>
          <xdr:sp macro="" textlink="">
            <xdr:nvSpPr>
              <xdr:cNvPr id="1162" name="Text Box 138">
                <a:extLst>
                  <a:ext uri="{FF2B5EF4-FFF2-40B4-BE49-F238E27FC236}">
                    <a16:creationId xmlns:a16="http://schemas.microsoft.com/office/drawing/2014/main" id="{00000000-0008-0000-0000-00008A040000}"/>
                  </a:ext>
                </a:extLst>
              </xdr:cNvPr>
              <xdr:cNvSpPr txBox="1">
                <a:spLocks noChangeAspect="1" noChangeArrowheads="1"/>
              </xdr:cNvSpPr>
            </xdr:nvSpPr>
            <xdr:spPr bwMode="auto">
              <a:xfrm>
                <a:off x="1166394" y="1181333"/>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22</a:t>
                </a:r>
              </a:p>
            </xdr:txBody>
          </xdr:sp>
          <xdr:sp macro="" textlink="">
            <xdr:nvSpPr>
              <xdr:cNvPr id="1161" name="Text Box 137">
                <a:extLst>
                  <a:ext uri="{FF2B5EF4-FFF2-40B4-BE49-F238E27FC236}">
                    <a16:creationId xmlns:a16="http://schemas.microsoft.com/office/drawing/2014/main" id="{00000000-0008-0000-0000-000089040000}"/>
                  </a:ext>
                </a:extLst>
              </xdr:cNvPr>
              <xdr:cNvSpPr txBox="1">
                <a:spLocks noChangeAspect="1" noChangeArrowheads="1"/>
              </xdr:cNvSpPr>
            </xdr:nvSpPr>
            <xdr:spPr bwMode="auto">
              <a:xfrm>
                <a:off x="1164125" y="1187094"/>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23</a:t>
                </a:r>
              </a:p>
            </xdr:txBody>
          </xdr:sp>
          <xdr:sp macro="" textlink="">
            <xdr:nvSpPr>
              <xdr:cNvPr id="1160" name="Text Box 136">
                <a:extLst>
                  <a:ext uri="{FF2B5EF4-FFF2-40B4-BE49-F238E27FC236}">
                    <a16:creationId xmlns:a16="http://schemas.microsoft.com/office/drawing/2014/main" id="{00000000-0008-0000-0000-000088040000}"/>
                  </a:ext>
                </a:extLst>
              </xdr:cNvPr>
              <xdr:cNvSpPr txBox="1">
                <a:spLocks noChangeAspect="1" noChangeArrowheads="1"/>
              </xdr:cNvSpPr>
            </xdr:nvSpPr>
            <xdr:spPr bwMode="auto">
              <a:xfrm>
                <a:off x="1157217" y="1191026"/>
                <a:ext cx="1964"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24</a:t>
                </a:r>
              </a:p>
            </xdr:txBody>
          </xdr:sp>
          <xdr:sp macro="" textlink="">
            <xdr:nvSpPr>
              <xdr:cNvPr id="1159" name="Text Box 135">
                <a:extLst>
                  <a:ext uri="{FF2B5EF4-FFF2-40B4-BE49-F238E27FC236}">
                    <a16:creationId xmlns:a16="http://schemas.microsoft.com/office/drawing/2014/main" id="{00000000-0008-0000-0000-000087040000}"/>
                  </a:ext>
                </a:extLst>
              </xdr:cNvPr>
              <xdr:cNvSpPr txBox="1">
                <a:spLocks noChangeAspect="1" noChangeArrowheads="1"/>
              </xdr:cNvSpPr>
            </xdr:nvSpPr>
            <xdr:spPr bwMode="auto">
              <a:xfrm>
                <a:off x="1147233" y="1176120"/>
                <a:ext cx="1963" cy="2045"/>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25</a:t>
                </a:r>
              </a:p>
            </xdr:txBody>
          </xdr:sp>
          <xdr:sp macro="" textlink="">
            <xdr:nvSpPr>
              <xdr:cNvPr id="1158" name="Text Box 134">
                <a:extLst>
                  <a:ext uri="{FF2B5EF4-FFF2-40B4-BE49-F238E27FC236}">
                    <a16:creationId xmlns:a16="http://schemas.microsoft.com/office/drawing/2014/main" id="{00000000-0008-0000-0000-000086040000}"/>
                  </a:ext>
                </a:extLst>
              </xdr:cNvPr>
              <xdr:cNvSpPr txBox="1">
                <a:spLocks noChangeAspect="1" noChangeArrowheads="1"/>
              </xdr:cNvSpPr>
            </xdr:nvSpPr>
            <xdr:spPr bwMode="auto">
              <a:xfrm>
                <a:off x="1147167" y="1175234"/>
                <a:ext cx="2636" cy="1583"/>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600" b="0" i="0" u="none" strike="noStrike" baseline="0">
                    <a:solidFill>
                      <a:srgbClr val="000000"/>
                    </a:solidFill>
                    <a:latin typeface="Calibri"/>
                    <a:cs typeface="Calibri"/>
                  </a:rPr>
                  <a:t>0</a:t>
                </a:r>
              </a:p>
            </xdr:txBody>
          </xdr:sp>
        </xdr:grpSp>
        <xdr:grpSp>
          <xdr:nvGrpSpPr>
            <xdr:cNvPr id="1148" name="Group 124">
              <a:extLst>
                <a:ext uri="{FF2B5EF4-FFF2-40B4-BE49-F238E27FC236}">
                  <a16:creationId xmlns:a16="http://schemas.microsoft.com/office/drawing/2014/main" id="{00000000-0008-0000-0000-00007C040000}"/>
                </a:ext>
              </a:extLst>
            </xdr:cNvPr>
            <xdr:cNvGrpSpPr>
              <a:grpSpLocks/>
            </xdr:cNvGrpSpPr>
          </xdr:nvGrpSpPr>
          <xdr:grpSpPr bwMode="auto">
            <a:xfrm>
              <a:off x="1247341" y="1194700"/>
              <a:ext cx="21654" cy="6839"/>
              <a:chOff x="1211664" y="1184517"/>
              <a:chExt cx="21653" cy="6839"/>
            </a:xfrm>
          </xdr:grpSpPr>
          <xdr:sp macro="" textlink="">
            <xdr:nvSpPr>
              <xdr:cNvPr id="1156" name="Rectangle 132">
                <a:extLst>
                  <a:ext uri="{FF2B5EF4-FFF2-40B4-BE49-F238E27FC236}">
                    <a16:creationId xmlns:a16="http://schemas.microsoft.com/office/drawing/2014/main" id="{00000000-0008-0000-0000-000084040000}"/>
                  </a:ext>
                </a:extLst>
              </xdr:cNvPr>
              <xdr:cNvSpPr>
                <a:spLocks noChangeArrowheads="1"/>
              </xdr:cNvSpPr>
            </xdr:nvSpPr>
            <xdr:spPr bwMode="auto">
              <a:xfrm>
                <a:off x="1211664" y="1184517"/>
                <a:ext cx="21654" cy="6839"/>
              </a:xfrm>
              <a:prstGeom prst="rect">
                <a:avLst/>
              </a:prstGeom>
              <a:solidFill>
                <a:srgbClr val="FFFFFF"/>
              </a:solidFill>
              <a:ln w="1270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55" name="AutoShape 131">
                <a:extLst>
                  <a:ext uri="{FF2B5EF4-FFF2-40B4-BE49-F238E27FC236}">
                    <a16:creationId xmlns:a16="http://schemas.microsoft.com/office/drawing/2014/main" id="{00000000-0008-0000-0000-000083040000}"/>
                  </a:ext>
                </a:extLst>
              </xdr:cNvPr>
              <xdr:cNvSpPr>
                <a:spLocks noChangeShapeType="1"/>
              </xdr:cNvSpPr>
            </xdr:nvSpPr>
            <xdr:spPr bwMode="auto">
              <a:xfrm flipV="1">
                <a:off x="1229160" y="1187547"/>
                <a:ext cx="36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54" name="AutoShape 130">
                <a:extLst>
                  <a:ext uri="{FF2B5EF4-FFF2-40B4-BE49-F238E27FC236}">
                    <a16:creationId xmlns:a16="http://schemas.microsoft.com/office/drawing/2014/main" id="{00000000-0008-0000-0000-000082040000}"/>
                  </a:ext>
                </a:extLst>
              </xdr:cNvPr>
              <xdr:cNvSpPr>
                <a:spLocks noChangeShapeType="1"/>
              </xdr:cNvSpPr>
            </xdr:nvSpPr>
            <xdr:spPr bwMode="auto">
              <a:xfrm flipV="1">
                <a:off x="1214760" y="1190344"/>
                <a:ext cx="180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53" name="AutoShape 129">
                <a:extLst>
                  <a:ext uri="{FF2B5EF4-FFF2-40B4-BE49-F238E27FC236}">
                    <a16:creationId xmlns:a16="http://schemas.microsoft.com/office/drawing/2014/main" id="{00000000-0008-0000-0000-000081040000}"/>
                  </a:ext>
                </a:extLst>
              </xdr:cNvPr>
              <xdr:cNvSpPr>
                <a:spLocks noChangeShapeType="1"/>
              </xdr:cNvSpPr>
            </xdr:nvSpPr>
            <xdr:spPr bwMode="auto">
              <a:xfrm flipV="1">
                <a:off x="1225560" y="1188882"/>
                <a:ext cx="7200" cy="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sp macro="" textlink="">
            <xdr:nvSpPr>
              <xdr:cNvPr id="1152" name="Text Box 128">
                <a:extLst>
                  <a:ext uri="{FF2B5EF4-FFF2-40B4-BE49-F238E27FC236}">
                    <a16:creationId xmlns:a16="http://schemas.microsoft.com/office/drawing/2014/main" id="{00000000-0008-0000-0000-000080040000}"/>
                  </a:ext>
                </a:extLst>
              </xdr:cNvPr>
              <xdr:cNvSpPr txBox="1">
                <a:spLocks noChangeArrowheads="1"/>
              </xdr:cNvSpPr>
            </xdr:nvSpPr>
            <xdr:spPr bwMode="auto">
              <a:xfrm>
                <a:off x="1226252" y="1186554"/>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10m =</a:t>
                </a:r>
              </a:p>
            </xdr:txBody>
          </xdr:sp>
          <xdr:sp macro="" textlink="">
            <xdr:nvSpPr>
              <xdr:cNvPr id="1151" name="Text Box 127">
                <a:extLst>
                  <a:ext uri="{FF2B5EF4-FFF2-40B4-BE49-F238E27FC236}">
                    <a16:creationId xmlns:a16="http://schemas.microsoft.com/office/drawing/2014/main" id="{00000000-0008-0000-0000-00007F040000}"/>
                  </a:ext>
                </a:extLst>
              </xdr:cNvPr>
              <xdr:cNvSpPr txBox="1">
                <a:spLocks noChangeArrowheads="1"/>
              </xdr:cNvSpPr>
            </xdr:nvSpPr>
            <xdr:spPr bwMode="auto">
              <a:xfrm>
                <a:off x="1222571" y="1187899"/>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20m =</a:t>
                </a:r>
              </a:p>
            </xdr:txBody>
          </xdr:sp>
          <xdr:sp macro="" textlink="">
            <xdr:nvSpPr>
              <xdr:cNvPr id="1150" name="Text Box 126">
                <a:extLst>
                  <a:ext uri="{FF2B5EF4-FFF2-40B4-BE49-F238E27FC236}">
                    <a16:creationId xmlns:a16="http://schemas.microsoft.com/office/drawing/2014/main" id="{00000000-0008-0000-0000-00007E040000}"/>
                  </a:ext>
                </a:extLst>
              </xdr:cNvPr>
              <xdr:cNvSpPr txBox="1">
                <a:spLocks noChangeArrowheads="1"/>
              </xdr:cNvSpPr>
            </xdr:nvSpPr>
            <xdr:spPr bwMode="auto">
              <a:xfrm>
                <a:off x="1211855" y="1189328"/>
                <a:ext cx="3302" cy="164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700" b="0" i="0" u="none" strike="noStrike" baseline="0">
                    <a:solidFill>
                      <a:srgbClr val="000000"/>
                    </a:solidFill>
                    <a:latin typeface="Calibri"/>
                    <a:cs typeface="Calibri"/>
                  </a:rPr>
                  <a:t>50m =</a:t>
                </a:r>
              </a:p>
            </xdr:txBody>
          </xdr:sp>
          <xdr:sp macro="" textlink="">
            <xdr:nvSpPr>
              <xdr:cNvPr id="1149" name="Text Box 125">
                <a:extLst>
                  <a:ext uri="{FF2B5EF4-FFF2-40B4-BE49-F238E27FC236}">
                    <a16:creationId xmlns:a16="http://schemas.microsoft.com/office/drawing/2014/main" id="{00000000-0008-0000-0000-00007D040000}"/>
                  </a:ext>
                </a:extLst>
              </xdr:cNvPr>
              <xdr:cNvSpPr txBox="1">
                <a:spLocks noChangeArrowheads="1"/>
              </xdr:cNvSpPr>
            </xdr:nvSpPr>
            <xdr:spPr bwMode="auto">
              <a:xfrm>
                <a:off x="1211664" y="1184526"/>
                <a:ext cx="21654" cy="2230"/>
              </a:xfrm>
              <a:prstGeom prst="rect">
                <a:avLst/>
              </a:prstGeom>
              <a:noFill/>
              <a:ln w="12700">
                <a:solidFill>
                  <a:srgbClr val="808080"/>
                </a:solidFill>
                <a:miter lim="800000"/>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000000"/>
                    </a:solidFill>
                    <a:latin typeface="Calibri"/>
                    <a:cs typeface="Calibri"/>
                  </a:rPr>
                  <a:t>Scale </a:t>
                </a:r>
              </a:p>
            </xdr:txBody>
          </xdr:sp>
        </xdr:grpSp>
        <xdr:pic>
          <xdr:nvPicPr>
            <xdr:cNvPr id="259" name="Picture 258" descr="key for track infomation">
              <a:extLst>
                <a:ext uri="{FF2B5EF4-FFF2-40B4-BE49-F238E27FC236}">
                  <a16:creationId xmlns:a16="http://schemas.microsoft.com/office/drawing/2014/main" id="{00000000-0008-0000-0000-00000301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258160" y="1177500"/>
              <a:ext cx="10852" cy="16521"/>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pic>
      </xdr:grpSp>
    </xdr:grpSp>
    <xdr:clientData/>
  </xdr:twoCellAnchor>
  <xdr:twoCellAnchor>
    <xdr:from>
      <xdr:col>9</xdr:col>
      <xdr:colOff>190500</xdr:colOff>
      <xdr:row>55</xdr:row>
      <xdr:rowOff>179615</xdr:rowOff>
    </xdr:from>
    <xdr:to>
      <xdr:col>18</xdr:col>
      <xdr:colOff>884464</xdr:colOff>
      <xdr:row>74</xdr:row>
      <xdr:rowOff>27214</xdr:rowOff>
    </xdr:to>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9</xdr:col>
      <xdr:colOff>268428</xdr:colOff>
      <xdr:row>141</xdr:row>
      <xdr:rowOff>152399</xdr:rowOff>
    </xdr:from>
    <xdr:to>
      <xdr:col>18</xdr:col>
      <xdr:colOff>917863</xdr:colOff>
      <xdr:row>165</xdr:row>
      <xdr:rowOff>121227</xdr:rowOff>
    </xdr:to>
    <xdr:graphicFrame macro="">
      <xdr:nvGraphicFramePr>
        <xdr:cNvPr id="4" name="Chart 3">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5</xdr:col>
      <xdr:colOff>5357428</xdr:colOff>
      <xdr:row>64</xdr:row>
      <xdr:rowOff>57048</xdr:rowOff>
    </xdr:from>
    <xdr:to>
      <xdr:col>5</xdr:col>
      <xdr:colOff>5357428</xdr:colOff>
      <xdr:row>73</xdr:row>
      <xdr:rowOff>142548</xdr:rowOff>
    </xdr:to>
    <xdr:sp macro="" textlink="">
      <xdr:nvSpPr>
        <xdr:cNvPr id="133" name="AutoShape 130">
          <a:extLst>
            <a:ext uri="{FF2B5EF4-FFF2-40B4-BE49-F238E27FC236}">
              <a16:creationId xmlns:a16="http://schemas.microsoft.com/office/drawing/2014/main" id="{3CE3EEE9-0690-4242-90A1-17B3A9DB9CA0}"/>
            </a:ext>
          </a:extLst>
        </xdr:cNvPr>
        <xdr:cNvSpPr>
          <a:spLocks noChangeShapeType="1"/>
        </xdr:cNvSpPr>
      </xdr:nvSpPr>
      <xdr:spPr bwMode="auto">
        <a:xfrm flipV="1">
          <a:off x="11677546" y="12293872"/>
          <a:ext cx="0" cy="180000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clientData/>
  </xdr:twoCellAnchor>
  <xdr:twoCellAnchor>
    <xdr:from>
      <xdr:col>5</xdr:col>
      <xdr:colOff>5353965</xdr:colOff>
      <xdr:row>54</xdr:row>
      <xdr:rowOff>140176</xdr:rowOff>
    </xdr:from>
    <xdr:to>
      <xdr:col>5</xdr:col>
      <xdr:colOff>5353965</xdr:colOff>
      <xdr:row>64</xdr:row>
      <xdr:rowOff>35176</xdr:rowOff>
    </xdr:to>
    <xdr:sp macro="" textlink="">
      <xdr:nvSpPr>
        <xdr:cNvPr id="134" name="AutoShape 130">
          <a:extLst>
            <a:ext uri="{FF2B5EF4-FFF2-40B4-BE49-F238E27FC236}">
              <a16:creationId xmlns:a16="http://schemas.microsoft.com/office/drawing/2014/main" id="{596EF041-EB17-4B93-9F9C-A1E6D527D3F3}"/>
            </a:ext>
          </a:extLst>
        </xdr:cNvPr>
        <xdr:cNvSpPr>
          <a:spLocks noChangeShapeType="1"/>
        </xdr:cNvSpPr>
      </xdr:nvSpPr>
      <xdr:spPr bwMode="auto">
        <a:xfrm flipV="1">
          <a:off x="11674083" y="10472000"/>
          <a:ext cx="0" cy="180000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clientData/>
  </xdr:twoCellAnchor>
  <xdr:twoCellAnchor>
    <xdr:from>
      <xdr:col>5</xdr:col>
      <xdr:colOff>5356412</xdr:colOff>
      <xdr:row>45</xdr:row>
      <xdr:rowOff>56029</xdr:rowOff>
    </xdr:from>
    <xdr:to>
      <xdr:col>5</xdr:col>
      <xdr:colOff>5356412</xdr:colOff>
      <xdr:row>54</xdr:row>
      <xdr:rowOff>141529</xdr:rowOff>
    </xdr:to>
    <xdr:sp macro="" textlink="">
      <xdr:nvSpPr>
        <xdr:cNvPr id="135" name="AutoShape 130">
          <a:extLst>
            <a:ext uri="{FF2B5EF4-FFF2-40B4-BE49-F238E27FC236}">
              <a16:creationId xmlns:a16="http://schemas.microsoft.com/office/drawing/2014/main" id="{22299DBB-10FC-4454-BF15-C5B32C068EE4}"/>
            </a:ext>
          </a:extLst>
        </xdr:cNvPr>
        <xdr:cNvSpPr>
          <a:spLocks noChangeShapeType="1"/>
        </xdr:cNvSpPr>
      </xdr:nvSpPr>
      <xdr:spPr bwMode="auto">
        <a:xfrm flipV="1">
          <a:off x="11676530" y="8673353"/>
          <a:ext cx="0" cy="1800000"/>
        </a:xfrm>
        <a:prstGeom prst="straightConnector1">
          <a:avLst/>
        </a:prstGeom>
        <a:noFill/>
        <a:ln w="12700" cap="sq">
          <a:solidFill>
            <a:srgbClr xmlns:mc="http://schemas.openxmlformats.org/markup-compatibility/2006" xmlns:a14="http://schemas.microsoft.com/office/drawing/2010/main" val="000000" mc:Ignorable="a14" a14:legacySpreadsheetColorIndex="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sp>
    <xdr:clientData/>
  </xdr:twoCellAnchor>
</xdr:wsDr>
</file>

<file path=xl/theme/theme1.xml><?xml version="1.0" encoding="utf-8"?>
<a:theme xmlns:a="http://schemas.openxmlformats.org/drawingml/2006/main" name="Parcel">
  <a:themeElements>
    <a:clrScheme name="Parcel">
      <a:dk1>
        <a:srgbClr val="000000"/>
      </a:dk1>
      <a:lt1>
        <a:srgbClr val="FFFFFF"/>
      </a:lt1>
      <a:dk2>
        <a:srgbClr val="4A5356"/>
      </a:dk2>
      <a:lt2>
        <a:srgbClr val="E8E3CE"/>
      </a:lt2>
      <a:accent1>
        <a:srgbClr val="F6A21D"/>
      </a:accent1>
      <a:accent2>
        <a:srgbClr val="9BAFB5"/>
      </a:accent2>
      <a:accent3>
        <a:srgbClr val="C96731"/>
      </a:accent3>
      <a:accent4>
        <a:srgbClr val="9CA383"/>
      </a:accent4>
      <a:accent5>
        <a:srgbClr val="87795D"/>
      </a:accent5>
      <a:accent6>
        <a:srgbClr val="A0988C"/>
      </a:accent6>
      <a:hlink>
        <a:srgbClr val="00B0F0"/>
      </a:hlink>
      <a:folHlink>
        <a:srgbClr val="738F97"/>
      </a:folHlink>
    </a:clrScheme>
    <a:fontScheme name="Parcel">
      <a:majorFont>
        <a:latin typeface="Gill Sans MT" panose="020B0502020104020203"/>
        <a:ea typeface=""/>
        <a:cs typeface=""/>
        <a:font script="Grek" typeface="Corbel"/>
        <a:font script="Cyrl" typeface="Corbel"/>
        <a:font script="Jpan" typeface="HGｺﾞｼｯｸE"/>
        <a:font script="Hang" typeface="휴먼매직체"/>
        <a:font script="Hans" typeface="华文中宋"/>
        <a:font script="Hant" typeface="微軟正黑體"/>
        <a:font script="Arab" typeface="Majalla UI"/>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Gill Sans MT" panose="020B0502020104020203"/>
        <a:ea typeface=""/>
        <a:cs typeface=""/>
        <a:font script="Grek" typeface="Corbel"/>
        <a:font script="Cyrl" typeface="Corbel"/>
        <a:font script="Jpan" typeface="HGｺﾞｼｯｸE"/>
        <a:font script="Hang" typeface="휴먼매직체"/>
        <a:font script="Hans" typeface="华文中宋"/>
        <a:font script="Hant" typeface="微軟正黑體"/>
        <a:font script="Arab" typeface="Majalla UI"/>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Parcel">
      <a:fillStyleLst>
        <a:solidFill>
          <a:schemeClr val="phClr"/>
        </a:solidFill>
        <a:gradFill rotWithShape="1">
          <a:gsLst>
            <a:gs pos="0">
              <a:schemeClr val="phClr">
                <a:tint val="80000"/>
                <a:satMod val="107000"/>
                <a:lumMod val="103000"/>
              </a:schemeClr>
            </a:gs>
            <a:gs pos="100000">
              <a:schemeClr val="phClr">
                <a:tint val="82000"/>
                <a:satMod val="109000"/>
                <a:lumMod val="103000"/>
              </a:schemeClr>
            </a:gs>
          </a:gsLst>
          <a:lin ang="5400000" scaled="0"/>
        </a:gradFill>
        <a:gradFill rotWithShape="1">
          <a:gsLst>
            <a:gs pos="0">
              <a:schemeClr val="phClr">
                <a:tint val="97000"/>
                <a:satMod val="100000"/>
                <a:lumMod val="102000"/>
              </a:schemeClr>
            </a:gs>
            <a:gs pos="50000">
              <a:schemeClr val="phClr">
                <a:shade val="100000"/>
                <a:satMod val="103000"/>
                <a:lumMod val="100000"/>
              </a:schemeClr>
            </a:gs>
            <a:gs pos="100000">
              <a:schemeClr val="phClr">
                <a:shade val="93000"/>
                <a:satMod val="110000"/>
                <a:lumMod val="99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31750" cap="flat" cmpd="sng" algn="ctr">
          <a:solidFill>
            <a:schemeClr val="phClr"/>
          </a:solidFill>
          <a:prstDash val="solid"/>
        </a:ln>
      </a:lnStyleLst>
      <a:effectStyleLst>
        <a:effectStyle>
          <a:effectLst/>
        </a:effectStyle>
        <a:effectStyle>
          <a:effectLst/>
        </a:effectStyle>
        <a:effectStyle>
          <a:effectLst>
            <a:outerShdw blurRad="55880" dist="15240" dir="5400000" algn="ctr" rotWithShape="0">
              <a:srgbClr val="000000">
                <a:alpha val="45000"/>
              </a:srgbClr>
            </a:outerShdw>
          </a:effectLst>
          <a:scene3d>
            <a:camera prst="orthographicFront">
              <a:rot lat="0" lon="0" rev="0"/>
            </a:camera>
            <a:lightRig rig="brightRoom" dir="tl"/>
          </a:scene3d>
          <a:sp3d prstMaterial="dkEdge">
            <a:bevelT w="0" h="0"/>
          </a:sp3d>
        </a:effectStyle>
      </a:effectStyleLst>
      <a:bgFillStyleLst>
        <a:solidFill>
          <a:schemeClr val="phClr"/>
        </a:solidFill>
        <a:solidFill>
          <a:schemeClr val="phClr">
            <a:tint val="95000"/>
            <a:satMod val="170000"/>
          </a:schemeClr>
        </a:solidFill>
        <a:gradFill rotWithShape="1">
          <a:gsLst>
            <a:gs pos="0">
              <a:schemeClr val="phClr">
                <a:tint val="97000"/>
                <a:shade val="100000"/>
                <a:satMod val="185000"/>
                <a:lumMod val="120000"/>
              </a:schemeClr>
            </a:gs>
            <a:gs pos="100000">
              <a:schemeClr val="phClr">
                <a:tint val="96000"/>
                <a:shade val="95000"/>
                <a:satMod val="215000"/>
                <a:lumMod val="80000"/>
              </a:schemeClr>
            </a:gs>
          </a:gsLst>
          <a:path path="circle">
            <a:fillToRect l="50000" t="55000" r="125000" b="100000"/>
          </a:path>
        </a:gradFill>
      </a:bgFillStyleLst>
    </a:fmtScheme>
  </a:themeElements>
  <a:objectDefaults/>
  <a:extraClrSchemeLst/>
  <a:extLst>
    <a:ext uri="{05A4C25C-085E-4340-85A3-A5531E510DB2}">
      <thm15:themeFamily xmlns:thm15="http://schemas.microsoft.com/office/thememl/2012/main" name="Parcel" id="{8BEC4385-4EB9-4D53-BFB5-0EA123736B6D}" vid="{4DB32801-28C0-48B0-8C1D-A9A58613615A}"/>
    </a:ext>
  </a:ext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https://quaife.co.uk/downloads/Quaife-Catalogue2018.pdf" TargetMode="External"/><Relationship Id="rId7" Type="http://schemas.openxmlformats.org/officeDocument/2006/relationships/drawing" Target="../drawings/drawing1.xml"/><Relationship Id="rId2" Type="http://schemas.openxmlformats.org/officeDocument/2006/relationships/hyperlink" Target="http://www.ragemotorsport.com/cli/RMS001/PDF/2012_ZX14R_Service_Manual.pdf" TargetMode="External"/><Relationship Id="rId1" Type="http://schemas.openxmlformats.org/officeDocument/2006/relationships/hyperlink" Target="https://ragemotorsport.com/shop/custom.asp?cpid=custom62" TargetMode="External"/><Relationship Id="rId6" Type="http://schemas.openxmlformats.org/officeDocument/2006/relationships/printerSettings" Target="../printerSettings/printerSettings1.bin"/><Relationship Id="rId5" Type="http://schemas.openxmlformats.org/officeDocument/2006/relationships/hyperlink" Target="http://www.ragemotorsport.com/cli/RMS001/PDF/Rage%20Comet%20Comet%20R%20Maintenance%20Guide.pdf" TargetMode="External"/><Relationship Id="rId4" Type="http://schemas.openxmlformats.org/officeDocument/2006/relationships/hyperlink" Target="https://ragemotorsport.com/CLI/RMS001/Images/Rage%20Comet%20R%20UJ%20980pix%20001.jpg" TargetMode="External"/><Relationship Id="rId9"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hyperlink" Target="https://quaife.co.uk/downloads/Quaife-Catalogue2018.pdf" TargetMode="External"/><Relationship Id="rId2" Type="http://schemas.openxmlformats.org/officeDocument/2006/relationships/hyperlink" Target="http://www.ragemotorsport.com/cli/RMS001/PDF/2012_ZX14R_Service_Manual.pdf" TargetMode="External"/><Relationship Id="rId1" Type="http://schemas.openxmlformats.org/officeDocument/2006/relationships/hyperlink" Target="https://ragemotorsport.com/shop/custom.asp?cpid=custom62" TargetMode="External"/><Relationship Id="rId6" Type="http://schemas.openxmlformats.org/officeDocument/2006/relationships/drawing" Target="../drawings/drawing2.xml"/><Relationship Id="rId5" Type="http://schemas.openxmlformats.org/officeDocument/2006/relationships/hyperlink" Target="http://www.ragemotorsport.com/cli/RMS001/PDF/Rage%20Comet%20Comet%20R%20Maintenance%20Guide.pdf" TargetMode="External"/><Relationship Id="rId4" Type="http://schemas.openxmlformats.org/officeDocument/2006/relationships/hyperlink" Target="https://ragemotorsport.com/CLI/RMS001/Images/Rage%20Comet%20R%20UJ%20980pix%20001.jpg"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quaife.co.uk/downloads/Quaife-Catalogue2018.pdf" TargetMode="External"/><Relationship Id="rId7" Type="http://schemas.openxmlformats.org/officeDocument/2006/relationships/drawing" Target="../drawings/drawing3.xml"/><Relationship Id="rId2" Type="http://schemas.openxmlformats.org/officeDocument/2006/relationships/hyperlink" Target="http://www.ragemotorsport.com/cli/RMS001/PDF/2012_ZX14R_Service_Manual.pdf" TargetMode="External"/><Relationship Id="rId1" Type="http://schemas.openxmlformats.org/officeDocument/2006/relationships/hyperlink" Target="https://ragemotorsport.com/shop/custom.asp?cpid=custom62" TargetMode="External"/><Relationship Id="rId6" Type="http://schemas.openxmlformats.org/officeDocument/2006/relationships/printerSettings" Target="../printerSettings/printerSettings2.bin"/><Relationship Id="rId5" Type="http://schemas.openxmlformats.org/officeDocument/2006/relationships/hyperlink" Target="http://www.ragemotorsport.com/cli/RMS001/PDF/Rage%20Comet%20Comet%20R%20Maintenance%20Guide.pdf" TargetMode="External"/><Relationship Id="rId4" Type="http://schemas.openxmlformats.org/officeDocument/2006/relationships/hyperlink" Target="https://ragemotorsport.com/CLI/RMS001/Images/Rage%20Comet%20R%20UJ%20980pix%20001.jpg"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59999389629810485"/>
  </sheetPr>
  <dimension ref="A1:AJ238"/>
  <sheetViews>
    <sheetView tabSelected="1" zoomScale="25" zoomScaleNormal="25" workbookViewId="0">
      <pane ySplit="1" topLeftCell="A2" activePane="bottomLeft" state="frozen"/>
      <selection pane="bottomLeft" activeCell="F63" sqref="F63"/>
    </sheetView>
  </sheetViews>
  <sheetFormatPr defaultRowHeight="14.25" x14ac:dyDescent="0.2"/>
  <cols>
    <col min="1" max="1" width="36.75" style="88" bestFit="1" customWidth="1"/>
    <col min="2" max="2" width="15.875" style="89" customWidth="1"/>
    <col min="3" max="3" width="99.5" style="89" customWidth="1"/>
    <col min="4" max="4" width="28" style="88" customWidth="1"/>
    <col min="5" max="5" width="84.125" style="88" customWidth="1"/>
    <col min="6" max="6" width="112.375" style="88" customWidth="1"/>
    <col min="7" max="7" width="108.375" style="88" customWidth="1"/>
    <col min="8" max="8" width="72" style="88" bestFit="1" customWidth="1"/>
    <col min="9" max="9" width="26.125" style="88" bestFit="1" customWidth="1"/>
    <col min="10" max="10" width="21.75" style="88" bestFit="1" customWidth="1"/>
    <col min="11" max="11" width="23.125" style="88" bestFit="1" customWidth="1"/>
    <col min="12" max="12" width="36.125" style="88" bestFit="1" customWidth="1"/>
    <col min="13" max="13" width="29.375" style="88" bestFit="1" customWidth="1"/>
    <col min="14" max="14" width="26.375" style="88" bestFit="1" customWidth="1"/>
    <col min="15" max="15" width="21" style="88" bestFit="1" customWidth="1"/>
    <col min="16" max="16" width="14.75" style="88" bestFit="1" customWidth="1"/>
    <col min="17" max="17" width="17.375" style="88" bestFit="1" customWidth="1"/>
    <col min="18" max="18" width="18" style="88" bestFit="1" customWidth="1"/>
    <col min="19" max="19" width="17.25" style="88" bestFit="1" customWidth="1"/>
    <col min="20" max="20" width="21.125" style="88" bestFit="1" customWidth="1"/>
    <col min="21" max="21" width="30" style="88" bestFit="1" customWidth="1"/>
    <col min="22" max="22" width="39" style="88" bestFit="1" customWidth="1"/>
    <col min="23" max="23" width="21.875" style="88" bestFit="1" customWidth="1"/>
    <col min="24" max="24" width="27.625" style="88" bestFit="1" customWidth="1"/>
    <col min="25" max="25" width="35.5" style="88" bestFit="1" customWidth="1"/>
    <col min="26" max="26" width="20.125" style="88" bestFit="1" customWidth="1"/>
    <col min="27" max="27" width="29.25" style="88" bestFit="1" customWidth="1"/>
    <col min="28" max="28" width="35.125" style="88" bestFit="1" customWidth="1"/>
    <col min="29" max="29" width="32.625" style="88" bestFit="1" customWidth="1"/>
    <col min="30" max="30" width="30.625" style="88" bestFit="1" customWidth="1"/>
    <col min="31" max="31" width="0.5" style="88" customWidth="1"/>
    <col min="32" max="32" width="195" style="88" customWidth="1"/>
    <col min="33" max="33" width="15.375" style="88" bestFit="1" customWidth="1"/>
    <col min="34" max="34" width="160.125" style="88" bestFit="1" customWidth="1"/>
    <col min="35" max="36" width="9" style="88"/>
    <col min="37" max="37" width="10" style="88" customWidth="1"/>
    <col min="38" max="16384" width="9" style="88"/>
  </cols>
  <sheetData>
    <row r="1" spans="1:36" s="90" customFormat="1" ht="31.5" customHeight="1" x14ac:dyDescent="0.35">
      <c r="A1" s="86" t="s">
        <v>62</v>
      </c>
      <c r="B1" s="87"/>
      <c r="C1" s="35" t="s">
        <v>160</v>
      </c>
      <c r="D1" s="84" t="s">
        <v>63</v>
      </c>
      <c r="E1" s="85"/>
      <c r="F1" s="36" t="s">
        <v>145</v>
      </c>
      <c r="G1" s="36" t="s">
        <v>161</v>
      </c>
      <c r="H1" s="37" t="s">
        <v>94</v>
      </c>
      <c r="I1" s="36" t="s">
        <v>0</v>
      </c>
      <c r="J1" s="36" t="s">
        <v>110</v>
      </c>
      <c r="K1" s="36" t="s">
        <v>27</v>
      </c>
      <c r="L1" s="36" t="s">
        <v>154</v>
      </c>
      <c r="M1" s="36" t="s">
        <v>28</v>
      </c>
      <c r="N1" s="36" t="s">
        <v>28</v>
      </c>
      <c r="O1" s="36" t="s">
        <v>105</v>
      </c>
      <c r="P1" s="36" t="s">
        <v>151</v>
      </c>
      <c r="Q1" s="36" t="s">
        <v>156</v>
      </c>
      <c r="R1" s="36" t="s">
        <v>106</v>
      </c>
      <c r="S1" s="36" t="s">
        <v>99</v>
      </c>
      <c r="T1" s="36" t="s">
        <v>142</v>
      </c>
      <c r="U1" s="36" t="s">
        <v>107</v>
      </c>
      <c r="V1" s="36" t="s">
        <v>109</v>
      </c>
      <c r="W1" s="36" t="s">
        <v>141</v>
      </c>
      <c r="X1" s="36" t="s">
        <v>140</v>
      </c>
      <c r="Y1" s="36" t="s">
        <v>143</v>
      </c>
      <c r="Z1" s="36" t="s">
        <v>102</v>
      </c>
      <c r="AA1" s="36" t="s">
        <v>139</v>
      </c>
      <c r="AB1" s="36" t="s">
        <v>138</v>
      </c>
      <c r="AC1" s="36" t="s">
        <v>137</v>
      </c>
      <c r="AD1" s="36" t="s">
        <v>157</v>
      </c>
      <c r="AE1" s="36"/>
      <c r="AF1" s="36" t="s">
        <v>158</v>
      </c>
      <c r="AG1" s="36" t="s">
        <v>70</v>
      </c>
      <c r="AH1" s="36"/>
      <c r="AI1" s="76"/>
      <c r="AJ1" s="76"/>
    </row>
    <row r="2" spans="1:36" s="91" customFormat="1" ht="19.5" x14ac:dyDescent="0.35">
      <c r="A2" s="38" t="s">
        <v>155</v>
      </c>
      <c r="B2" s="39">
        <v>719</v>
      </c>
      <c r="C2" s="41"/>
      <c r="D2" s="38" t="s">
        <v>144</v>
      </c>
      <c r="E2" s="40" t="s">
        <v>145</v>
      </c>
      <c r="F2" s="41"/>
      <c r="G2" s="41"/>
      <c r="H2" s="42" t="s">
        <v>29</v>
      </c>
      <c r="I2" s="43">
        <v>0</v>
      </c>
      <c r="J2" s="43">
        <v>0</v>
      </c>
      <c r="K2" s="59">
        <v>0</v>
      </c>
      <c r="L2" s="59">
        <v>0</v>
      </c>
      <c r="M2" s="59">
        <v>0</v>
      </c>
      <c r="N2" s="59">
        <v>0</v>
      </c>
      <c r="O2" s="59">
        <f>N2+8</f>
        <v>8</v>
      </c>
      <c r="P2" s="59">
        <v>0</v>
      </c>
      <c r="Q2" s="59">
        <v>0</v>
      </c>
      <c r="R2" s="59">
        <v>0</v>
      </c>
      <c r="S2" s="59">
        <v>0</v>
      </c>
      <c r="T2" s="59">
        <v>53.644799999999996</v>
      </c>
      <c r="U2" s="59">
        <v>0</v>
      </c>
      <c r="V2" s="59">
        <v>0</v>
      </c>
      <c r="W2" s="59">
        <v>0</v>
      </c>
      <c r="X2" s="59">
        <f>$E$22</f>
        <v>7.6635428571428568</v>
      </c>
      <c r="Y2" s="59">
        <f t="shared" ref="Y2:Y28" si="0">0.5*$B$3*$E$13*$E$12*S2*S2</f>
        <v>0</v>
      </c>
      <c r="Z2" s="59">
        <f t="shared" ref="Z2:Z14" si="1">$E$5*$B$5*$B$4</f>
        <v>510.12</v>
      </c>
      <c r="AA2" s="59">
        <f t="shared" ref="AA2:AA28" si="2">$E$5*$B$5*SIN(RADIANS(P2))</f>
        <v>0</v>
      </c>
      <c r="AB2" s="59">
        <f>Y2+Z2</f>
        <v>510.12</v>
      </c>
      <c r="AC2" s="59">
        <f t="shared" ref="AC2:AC28" si="3">AB2*S2</f>
        <v>0</v>
      </c>
      <c r="AD2" s="59">
        <f>147200-AC2</f>
        <v>147200</v>
      </c>
      <c r="AE2" s="59">
        <f>147200</f>
        <v>147200</v>
      </c>
      <c r="AF2" s="71"/>
      <c r="AG2" s="38">
        <v>1</v>
      </c>
      <c r="AH2" s="9" t="s">
        <v>69</v>
      </c>
      <c r="AI2" s="71"/>
      <c r="AJ2" s="71"/>
    </row>
    <row r="3" spans="1:36" s="91" customFormat="1" ht="18" x14ac:dyDescent="0.25">
      <c r="A3" s="38" t="s">
        <v>165</v>
      </c>
      <c r="B3" s="39">
        <v>1.2</v>
      </c>
      <c r="C3" s="41"/>
      <c r="D3" s="38" t="s">
        <v>148</v>
      </c>
      <c r="E3" s="44">
        <v>575</v>
      </c>
      <c r="F3" s="45"/>
      <c r="G3" s="45"/>
      <c r="H3" s="42" t="s">
        <v>30</v>
      </c>
      <c r="I3" s="43" t="s">
        <v>2</v>
      </c>
      <c r="J3" s="43">
        <v>1</v>
      </c>
      <c r="K3" s="59">
        <v>54</v>
      </c>
      <c r="L3" s="59">
        <f>L2+K3</f>
        <v>54</v>
      </c>
      <c r="M3" s="59">
        <v>6.7</v>
      </c>
      <c r="N3" s="59">
        <v>6.7</v>
      </c>
      <c r="O3" s="59">
        <f>O2+N3</f>
        <v>14.7</v>
      </c>
      <c r="P3" s="59">
        <f>DEGREES(ASIN(N3/K3))</f>
        <v>7.1272878819970913</v>
      </c>
      <c r="Q3" s="59">
        <f>-P2+P3</f>
        <v>7.1272878819970913</v>
      </c>
      <c r="R3" s="59">
        <v>40</v>
      </c>
      <c r="S3" s="59">
        <f>R3/2.237</f>
        <v>17.881090746535538</v>
      </c>
      <c r="T3" s="59">
        <v>53.644799999999996</v>
      </c>
      <c r="U3" s="59">
        <f>K3/S3</f>
        <v>3.0199500000000001</v>
      </c>
      <c r="V3" s="59">
        <f t="shared" ref="V3:V28" si="4">V2+U3</f>
        <v>3.0199500000000001</v>
      </c>
      <c r="W3" s="59">
        <f>-(S2-S3)/U3</f>
        <v>5.9209890052933121</v>
      </c>
      <c r="X3" s="59">
        <f t="shared" ref="X3:X28" si="5">$E$22</f>
        <v>7.6635428571428568</v>
      </c>
      <c r="Y3" s="59">
        <f t="shared" si="0"/>
        <v>111.44563662817941</v>
      </c>
      <c r="Z3" s="59">
        <f t="shared" si="1"/>
        <v>510.12</v>
      </c>
      <c r="AA3" s="59">
        <f t="shared" si="2"/>
        <v>791.15833333333342</v>
      </c>
      <c r="AB3" s="59">
        <f t="shared" ref="AB3:AB28" si="6">Y3+Z3+AA3</f>
        <v>1412.7239699615129</v>
      </c>
      <c r="AC3" s="59">
        <f t="shared" si="3"/>
        <v>25261.045506687758</v>
      </c>
      <c r="AD3" s="59">
        <f t="shared" ref="AD3:AD28" si="7">147200-AC3</f>
        <v>121938.95449331224</v>
      </c>
      <c r="AE3" s="59">
        <f t="shared" ref="AE3:AE28" si="8">147200</f>
        <v>147200</v>
      </c>
      <c r="AF3" s="71"/>
      <c r="AG3" s="38">
        <v>2</v>
      </c>
      <c r="AH3" s="78" t="s">
        <v>88</v>
      </c>
      <c r="AI3" s="71"/>
      <c r="AJ3" s="71"/>
    </row>
    <row r="4" spans="1:36" s="91" customFormat="1" ht="18" x14ac:dyDescent="0.25">
      <c r="A4" s="38" t="s">
        <v>115</v>
      </c>
      <c r="B4" s="39">
        <v>0.08</v>
      </c>
      <c r="C4" s="41"/>
      <c r="D4" s="38" t="s">
        <v>147</v>
      </c>
      <c r="E4" s="44">
        <v>75</v>
      </c>
      <c r="F4" s="45"/>
      <c r="G4" s="45"/>
      <c r="H4" s="42" t="s">
        <v>30</v>
      </c>
      <c r="I4" s="43" t="s">
        <v>1</v>
      </c>
      <c r="J4" s="43">
        <v>2</v>
      </c>
      <c r="K4" s="59">
        <v>66</v>
      </c>
      <c r="L4" s="59">
        <f t="shared" ref="L4:L28" si="9">L3+K4</f>
        <v>120</v>
      </c>
      <c r="M4" s="59">
        <v>4.8</v>
      </c>
      <c r="N4" s="59">
        <v>4.8</v>
      </c>
      <c r="O4" s="59">
        <f t="shared" ref="O4:O27" si="10">O3+N4</f>
        <v>19.5</v>
      </c>
      <c r="P4" s="59">
        <f>DEGREES(ASIN(N4/K4))</f>
        <v>4.1706479118615389</v>
      </c>
      <c r="Q4" s="59">
        <f t="shared" ref="Q4:Q28" si="11">-P3+P4</f>
        <v>-2.9566399701355524</v>
      </c>
      <c r="R4" s="59">
        <v>35</v>
      </c>
      <c r="S4" s="59">
        <f t="shared" ref="S4:S28" si="12">R4/2.237</f>
        <v>15.645954403218596</v>
      </c>
      <c r="T4" s="59">
        <v>53.644799999999996</v>
      </c>
      <c r="U4" s="59">
        <f t="shared" ref="U4:U28" si="13">K4/S4</f>
        <v>4.2183428571428569</v>
      </c>
      <c r="V4" s="59">
        <f t="shared" si="4"/>
        <v>7.2382928571428575</v>
      </c>
      <c r="W4" s="59">
        <f>-(S3-S4)/U4</f>
        <v>-0.52986123200778212</v>
      </c>
      <c r="X4" s="59">
        <f t="shared" si="5"/>
        <v>7.6635428571428568</v>
      </c>
      <c r="Y4" s="59">
        <f t="shared" si="0"/>
        <v>85.325565543449869</v>
      </c>
      <c r="Z4" s="59">
        <f t="shared" si="1"/>
        <v>510.12</v>
      </c>
      <c r="AA4" s="59">
        <f t="shared" si="2"/>
        <v>463.74545454545455</v>
      </c>
      <c r="AB4" s="59">
        <f t="shared" si="6"/>
        <v>1059.1910200889045</v>
      </c>
      <c r="AC4" s="59">
        <f t="shared" si="3"/>
        <v>16572.054404609589</v>
      </c>
      <c r="AD4" s="59">
        <f t="shared" si="7"/>
        <v>130627.94559539041</v>
      </c>
      <c r="AE4" s="59">
        <f t="shared" si="8"/>
        <v>147200</v>
      </c>
      <c r="AF4" s="71"/>
      <c r="AG4" s="38">
        <v>3</v>
      </c>
      <c r="AH4" s="78" t="s">
        <v>86</v>
      </c>
      <c r="AI4" s="71"/>
      <c r="AJ4" s="71"/>
    </row>
    <row r="5" spans="1:36" s="91" customFormat="1" ht="18" x14ac:dyDescent="0.25">
      <c r="A5" s="46" t="s">
        <v>103</v>
      </c>
      <c r="B5" s="47">
        <v>9.81</v>
      </c>
      <c r="C5" s="41"/>
      <c r="D5" s="48" t="s">
        <v>146</v>
      </c>
      <c r="E5" s="44">
        <v>650</v>
      </c>
      <c r="F5" s="45"/>
      <c r="G5" s="45"/>
      <c r="H5" s="42" t="s">
        <v>31</v>
      </c>
      <c r="I5" s="43" t="s">
        <v>3</v>
      </c>
      <c r="J5" s="43">
        <v>3</v>
      </c>
      <c r="K5" s="59">
        <v>42</v>
      </c>
      <c r="L5" s="59">
        <f t="shared" si="9"/>
        <v>162</v>
      </c>
      <c r="M5" s="59">
        <v>-2.7</v>
      </c>
      <c r="N5" s="59">
        <v>-2.9</v>
      </c>
      <c r="O5" s="59">
        <f t="shared" si="10"/>
        <v>16.600000000000001</v>
      </c>
      <c r="P5" s="59">
        <f>DEGREES(ASIN(N5/K5))</f>
        <v>-3.9592874494513626</v>
      </c>
      <c r="Q5" s="59">
        <f t="shared" si="11"/>
        <v>-8.1299353613129011</v>
      </c>
      <c r="R5" s="59">
        <v>20</v>
      </c>
      <c r="S5" s="59">
        <f t="shared" si="12"/>
        <v>8.9405453732677689</v>
      </c>
      <c r="T5" s="59">
        <v>53.644799999999996</v>
      </c>
      <c r="U5" s="59">
        <f t="shared" si="13"/>
        <v>4.6977000000000002</v>
      </c>
      <c r="V5" s="59">
        <f t="shared" si="4"/>
        <v>11.935992857142857</v>
      </c>
      <c r="W5" s="59">
        <f t="shared" ref="W5:W23" si="14">-(S4-S5)/U5</f>
        <v>-1.4273812780617807</v>
      </c>
      <c r="X5" s="59">
        <f t="shared" si="5"/>
        <v>7.6635428571428568</v>
      </c>
      <c r="Y5" s="59">
        <f t="shared" si="0"/>
        <v>27.861409157044854</v>
      </c>
      <c r="Z5" s="59">
        <f t="shared" si="1"/>
        <v>510.12</v>
      </c>
      <c r="AA5" s="59">
        <f t="shared" si="2"/>
        <v>-440.2821428571429</v>
      </c>
      <c r="AB5" s="59">
        <f t="shared" si="6"/>
        <v>97.699266299901922</v>
      </c>
      <c r="AC5" s="59">
        <f t="shared" si="3"/>
        <v>873.48472328924379</v>
      </c>
      <c r="AD5" s="59">
        <f t="shared" si="7"/>
        <v>146326.51527671076</v>
      </c>
      <c r="AE5" s="59">
        <f t="shared" si="8"/>
        <v>147200</v>
      </c>
      <c r="AF5" s="71"/>
      <c r="AG5" s="38">
        <v>4</v>
      </c>
      <c r="AH5" s="78" t="s">
        <v>87</v>
      </c>
      <c r="AI5" s="71"/>
      <c r="AJ5" s="71"/>
    </row>
    <row r="6" spans="1:36" s="91" customFormat="1" ht="19.5" x14ac:dyDescent="0.35">
      <c r="A6" s="67"/>
      <c r="B6" s="68"/>
      <c r="C6" s="41"/>
      <c r="D6" s="38" t="s">
        <v>75</v>
      </c>
      <c r="E6" s="38" t="s">
        <v>73</v>
      </c>
      <c r="F6" s="79"/>
      <c r="G6" s="41"/>
      <c r="H6" s="42" t="s">
        <v>32</v>
      </c>
      <c r="I6" s="43" t="s">
        <v>4</v>
      </c>
      <c r="J6" s="43">
        <v>4</v>
      </c>
      <c r="K6" s="59">
        <v>14</v>
      </c>
      <c r="L6" s="59">
        <f t="shared" si="9"/>
        <v>176</v>
      </c>
      <c r="M6" s="59">
        <v>-0.8</v>
      </c>
      <c r="N6" s="59">
        <v>-1</v>
      </c>
      <c r="O6" s="59">
        <f t="shared" si="10"/>
        <v>15.600000000000001</v>
      </c>
      <c r="P6" s="59">
        <f t="shared" ref="P6:P23" si="15">DEGREES(ASIN(N6/K6))</f>
        <v>-4.0960437581523328</v>
      </c>
      <c r="Q6" s="59">
        <f t="shared" si="11"/>
        <v>-0.13675630870097022</v>
      </c>
      <c r="R6" s="59">
        <v>10</v>
      </c>
      <c r="S6" s="59">
        <f t="shared" si="12"/>
        <v>4.4702726866338844</v>
      </c>
      <c r="T6" s="59">
        <v>53.644799999999996</v>
      </c>
      <c r="U6" s="59">
        <f t="shared" si="13"/>
        <v>3.1318000000000001</v>
      </c>
      <c r="V6" s="59">
        <f t="shared" si="4"/>
        <v>15.067792857142857</v>
      </c>
      <c r="W6" s="59">
        <f t="shared" si="14"/>
        <v>-1.4273812780617805</v>
      </c>
      <c r="X6" s="59">
        <f t="shared" si="5"/>
        <v>7.6635428571428568</v>
      </c>
      <c r="Y6" s="59">
        <f t="shared" si="0"/>
        <v>6.9653522892612134</v>
      </c>
      <c r="Z6" s="59">
        <f t="shared" si="1"/>
        <v>510.12</v>
      </c>
      <c r="AA6" s="59">
        <f t="shared" si="2"/>
        <v>-455.46428571428567</v>
      </c>
      <c r="AB6" s="59">
        <f t="shared" si="6"/>
        <v>61.621066574975544</v>
      </c>
      <c r="AC6" s="59">
        <f t="shared" si="3"/>
        <v>275.46297083136136</v>
      </c>
      <c r="AD6" s="59">
        <f>147200-AC6</f>
        <v>146924.53702916863</v>
      </c>
      <c r="AE6" s="59">
        <f t="shared" si="8"/>
        <v>147200</v>
      </c>
      <c r="AF6" s="71"/>
      <c r="AG6" s="38">
        <v>5</v>
      </c>
      <c r="AH6" s="38" t="s">
        <v>95</v>
      </c>
      <c r="AI6" s="71"/>
      <c r="AJ6" s="71"/>
    </row>
    <row r="7" spans="1:36" s="91" customFormat="1" ht="18" x14ac:dyDescent="0.25">
      <c r="A7" s="69"/>
      <c r="B7" s="70"/>
      <c r="C7" s="41"/>
      <c r="D7" s="38" t="s">
        <v>79</v>
      </c>
      <c r="E7" s="40" t="s">
        <v>76</v>
      </c>
      <c r="F7" s="41"/>
      <c r="G7" s="41"/>
      <c r="H7" s="42" t="s">
        <v>33</v>
      </c>
      <c r="I7" s="43" t="s">
        <v>5</v>
      </c>
      <c r="J7" s="43">
        <v>5</v>
      </c>
      <c r="K7" s="59">
        <v>5</v>
      </c>
      <c r="L7" s="59">
        <f t="shared" si="9"/>
        <v>181</v>
      </c>
      <c r="M7" s="59">
        <v>-0.5</v>
      </c>
      <c r="N7" s="59">
        <v>-0.7</v>
      </c>
      <c r="O7" s="59">
        <f t="shared" si="10"/>
        <v>14.900000000000002</v>
      </c>
      <c r="P7" s="59">
        <f t="shared" si="15"/>
        <v>-8.0478462473115151</v>
      </c>
      <c r="Q7" s="59">
        <f t="shared" si="11"/>
        <v>-3.9518024891591823</v>
      </c>
      <c r="R7" s="59">
        <v>5</v>
      </c>
      <c r="S7" s="59">
        <f t="shared" si="12"/>
        <v>2.2351363433169422</v>
      </c>
      <c r="T7" s="59">
        <v>53.644799999999996</v>
      </c>
      <c r="U7" s="59">
        <f t="shared" si="13"/>
        <v>2.2370000000000001</v>
      </c>
      <c r="V7" s="59">
        <f t="shared" si="4"/>
        <v>17.304792857142857</v>
      </c>
      <c r="W7" s="59">
        <f t="shared" si="14"/>
        <v>-0.99916689464324637</v>
      </c>
      <c r="X7" s="59">
        <f t="shared" si="5"/>
        <v>7.6635428571428568</v>
      </c>
      <c r="Y7" s="59">
        <f t="shared" si="0"/>
        <v>1.7413380723153034</v>
      </c>
      <c r="Z7" s="59">
        <f t="shared" si="1"/>
        <v>510.12</v>
      </c>
      <c r="AA7" s="59">
        <f t="shared" si="2"/>
        <v>-892.70999999999992</v>
      </c>
      <c r="AB7" s="59">
        <f t="shared" si="6"/>
        <v>-380.84866192768459</v>
      </c>
      <c r="AC7" s="60">
        <f t="shared" si="3"/>
        <v>-851.24868557819525</v>
      </c>
      <c r="AD7" s="60">
        <f t="shared" si="7"/>
        <v>148051.2486855782</v>
      </c>
      <c r="AE7" s="59">
        <f t="shared" si="8"/>
        <v>147200</v>
      </c>
      <c r="AF7" s="71"/>
      <c r="AG7" s="38">
        <v>6</v>
      </c>
      <c r="AH7" s="78" t="s">
        <v>114</v>
      </c>
      <c r="AI7" s="71"/>
      <c r="AJ7" s="71"/>
    </row>
    <row r="8" spans="1:36" s="91" customFormat="1" ht="18" x14ac:dyDescent="0.25">
      <c r="A8" s="69"/>
      <c r="B8" s="70"/>
      <c r="C8" s="41"/>
      <c r="D8" s="38" t="s">
        <v>80</v>
      </c>
      <c r="E8" s="40" t="s">
        <v>77</v>
      </c>
      <c r="F8" s="41"/>
      <c r="G8" s="41"/>
      <c r="H8" s="49" t="s">
        <v>34</v>
      </c>
      <c r="I8" s="50" t="s">
        <v>6</v>
      </c>
      <c r="J8" s="50">
        <v>6</v>
      </c>
      <c r="K8" s="61">
        <v>6</v>
      </c>
      <c r="L8" s="61">
        <f t="shared" si="9"/>
        <v>187</v>
      </c>
      <c r="M8" s="61" t="s">
        <v>52</v>
      </c>
      <c r="N8" s="61">
        <v>-1.5</v>
      </c>
      <c r="O8" s="61">
        <f t="shared" si="10"/>
        <v>13.400000000000002</v>
      </c>
      <c r="P8" s="61">
        <f t="shared" si="15"/>
        <v>-14.477512185929925</v>
      </c>
      <c r="Q8" s="61">
        <f t="shared" si="11"/>
        <v>-6.4296659386184096</v>
      </c>
      <c r="R8" s="61">
        <v>2</v>
      </c>
      <c r="S8" s="61">
        <f t="shared" si="12"/>
        <v>0.89405453732677687</v>
      </c>
      <c r="T8" s="61">
        <v>53.644799999999996</v>
      </c>
      <c r="U8" s="61">
        <f t="shared" si="13"/>
        <v>6.7110000000000003</v>
      </c>
      <c r="V8" s="61">
        <f t="shared" si="4"/>
        <v>24.015792857142856</v>
      </c>
      <c r="W8" s="61">
        <f t="shared" si="14"/>
        <v>-0.19983337892864925</v>
      </c>
      <c r="X8" s="61">
        <f t="shared" si="5"/>
        <v>7.6635428571428568</v>
      </c>
      <c r="Y8" s="61">
        <f t="shared" si="0"/>
        <v>0.27861409157044853</v>
      </c>
      <c r="Z8" s="61">
        <f t="shared" si="1"/>
        <v>510.12</v>
      </c>
      <c r="AA8" s="61">
        <f t="shared" si="2"/>
        <v>-1594.125</v>
      </c>
      <c r="AB8" s="61">
        <f t="shared" si="6"/>
        <v>-1083.7263859084296</v>
      </c>
      <c r="AC8" s="62">
        <f t="shared" si="3"/>
        <v>-968.91049254218103</v>
      </c>
      <c r="AD8" s="62">
        <f t="shared" si="7"/>
        <v>148168.91049254217</v>
      </c>
      <c r="AE8" s="59">
        <f t="shared" si="8"/>
        <v>147200</v>
      </c>
      <c r="AF8" s="71"/>
      <c r="AG8" s="71"/>
      <c r="AH8" s="71"/>
      <c r="AI8" s="71"/>
      <c r="AJ8" s="71"/>
    </row>
    <row r="9" spans="1:36" s="91" customFormat="1" ht="18" x14ac:dyDescent="0.25">
      <c r="A9" s="69"/>
      <c r="B9" s="70"/>
      <c r="C9" s="41"/>
      <c r="D9" s="38" t="s">
        <v>81</v>
      </c>
      <c r="E9" s="40" t="s">
        <v>78</v>
      </c>
      <c r="F9" s="41"/>
      <c r="G9" s="41"/>
      <c r="H9" s="49" t="s">
        <v>35</v>
      </c>
      <c r="I9" s="50" t="s">
        <v>7</v>
      </c>
      <c r="J9" s="50">
        <v>7</v>
      </c>
      <c r="K9" s="61">
        <v>6</v>
      </c>
      <c r="L9" s="61">
        <f t="shared" si="9"/>
        <v>193</v>
      </c>
      <c r="M9" s="61" t="s">
        <v>53</v>
      </c>
      <c r="N9" s="61">
        <v>0</v>
      </c>
      <c r="O9" s="61">
        <f t="shared" si="10"/>
        <v>13.400000000000002</v>
      </c>
      <c r="P9" s="61">
        <f t="shared" si="15"/>
        <v>0</v>
      </c>
      <c r="Q9" s="61">
        <f t="shared" si="11"/>
        <v>14.477512185929925</v>
      </c>
      <c r="R9" s="61">
        <v>3</v>
      </c>
      <c r="S9" s="61">
        <f t="shared" si="12"/>
        <v>1.3410818059901652</v>
      </c>
      <c r="T9" s="61">
        <v>53.644799999999996</v>
      </c>
      <c r="U9" s="61">
        <f t="shared" si="13"/>
        <v>4.4740000000000002</v>
      </c>
      <c r="V9" s="61">
        <f t="shared" si="4"/>
        <v>28.489792857142856</v>
      </c>
      <c r="W9" s="61">
        <f t="shared" si="14"/>
        <v>9.9916689464324623E-2</v>
      </c>
      <c r="X9" s="61">
        <f t="shared" si="5"/>
        <v>7.6635428571428568</v>
      </c>
      <c r="Y9" s="61">
        <f t="shared" si="0"/>
        <v>0.62688170603350912</v>
      </c>
      <c r="Z9" s="61">
        <f t="shared" si="1"/>
        <v>510.12</v>
      </c>
      <c r="AA9" s="61">
        <f t="shared" si="2"/>
        <v>0</v>
      </c>
      <c r="AB9" s="61">
        <f t="shared" si="6"/>
        <v>510.74688170603349</v>
      </c>
      <c r="AC9" s="61">
        <f t="shared" si="3"/>
        <v>684.95335052217274</v>
      </c>
      <c r="AD9" s="61">
        <f t="shared" si="7"/>
        <v>146515.04664947782</v>
      </c>
      <c r="AE9" s="59">
        <f t="shared" si="8"/>
        <v>147200</v>
      </c>
      <c r="AF9" s="71"/>
      <c r="AG9" s="71"/>
      <c r="AH9" s="71"/>
      <c r="AI9" s="71"/>
      <c r="AJ9" s="71"/>
    </row>
    <row r="10" spans="1:36" s="91" customFormat="1" ht="18" x14ac:dyDescent="0.25">
      <c r="A10" s="69"/>
      <c r="B10" s="70"/>
      <c r="C10" s="41"/>
      <c r="D10" s="38" t="s">
        <v>82</v>
      </c>
      <c r="E10" s="40" t="s">
        <v>85</v>
      </c>
      <c r="F10" s="41"/>
      <c r="G10" s="41"/>
      <c r="H10" s="42" t="s">
        <v>36</v>
      </c>
      <c r="I10" s="43" t="s">
        <v>8</v>
      </c>
      <c r="J10" s="43">
        <v>8</v>
      </c>
      <c r="K10" s="59">
        <v>69</v>
      </c>
      <c r="L10" s="59">
        <f t="shared" si="9"/>
        <v>262</v>
      </c>
      <c r="M10" s="59">
        <v>-8.8000000000000007</v>
      </c>
      <c r="N10" s="59">
        <v>-9</v>
      </c>
      <c r="O10" s="59">
        <f t="shared" si="10"/>
        <v>4.4000000000000021</v>
      </c>
      <c r="P10" s="59">
        <f t="shared" si="15"/>
        <v>-7.4947174539266861</v>
      </c>
      <c r="Q10" s="59">
        <f t="shared" si="11"/>
        <v>-7.4947174539266861</v>
      </c>
      <c r="R10" s="59">
        <v>30</v>
      </c>
      <c r="S10" s="59">
        <f t="shared" si="12"/>
        <v>13.410818059901654</v>
      </c>
      <c r="T10" s="59">
        <v>53.644799999999996</v>
      </c>
      <c r="U10" s="59">
        <f t="shared" si="13"/>
        <v>5.1451000000000002</v>
      </c>
      <c r="V10" s="59">
        <f t="shared" si="4"/>
        <v>33.634892857142859</v>
      </c>
      <c r="W10" s="59">
        <f t="shared" si="14"/>
        <v>2.3458701004667528</v>
      </c>
      <c r="X10" s="59">
        <f t="shared" si="5"/>
        <v>7.6635428571428568</v>
      </c>
      <c r="Y10" s="59">
        <f t="shared" si="0"/>
        <v>62.688170603350926</v>
      </c>
      <c r="Z10" s="59">
        <f t="shared" si="1"/>
        <v>510.12</v>
      </c>
      <c r="AA10" s="59">
        <f t="shared" si="2"/>
        <v>-831.71739130434776</v>
      </c>
      <c r="AB10" s="59">
        <f t="shared" si="6"/>
        <v>-258.9092207009968</v>
      </c>
      <c r="AC10" s="60">
        <f t="shared" si="3"/>
        <v>-3472.184452851991</v>
      </c>
      <c r="AD10" s="60">
        <f>147200-AC10</f>
        <v>150672.184452852</v>
      </c>
      <c r="AE10" s="59">
        <f t="shared" si="8"/>
        <v>147200</v>
      </c>
      <c r="AF10" s="71"/>
      <c r="AG10" s="71"/>
      <c r="AH10" s="71"/>
      <c r="AI10" s="71"/>
      <c r="AJ10" s="71"/>
    </row>
    <row r="11" spans="1:36" s="91" customFormat="1" ht="18" x14ac:dyDescent="0.25">
      <c r="A11" s="69"/>
      <c r="B11" s="70"/>
      <c r="C11" s="41"/>
      <c r="D11" s="38" t="s">
        <v>83</v>
      </c>
      <c r="E11" s="40" t="s">
        <v>84</v>
      </c>
      <c r="F11" s="41"/>
      <c r="G11" s="41"/>
      <c r="H11" s="42" t="s">
        <v>37</v>
      </c>
      <c r="I11" s="43" t="s">
        <v>9</v>
      </c>
      <c r="J11" s="43">
        <v>9</v>
      </c>
      <c r="K11" s="59">
        <v>25</v>
      </c>
      <c r="L11" s="59">
        <f t="shared" si="9"/>
        <v>287</v>
      </c>
      <c r="M11" s="59">
        <v>-3</v>
      </c>
      <c r="N11" s="59">
        <v>-3.2</v>
      </c>
      <c r="O11" s="59">
        <f t="shared" si="10"/>
        <v>1.200000000000002</v>
      </c>
      <c r="P11" s="59">
        <f t="shared" si="15"/>
        <v>-7.3540352103988331</v>
      </c>
      <c r="Q11" s="59">
        <f t="shared" si="11"/>
        <v>0.14068224352785297</v>
      </c>
      <c r="R11" s="59">
        <v>20</v>
      </c>
      <c r="S11" s="59">
        <f t="shared" si="12"/>
        <v>8.9405453732677689</v>
      </c>
      <c r="T11" s="59">
        <v>53.644799999999996</v>
      </c>
      <c r="U11" s="59">
        <f t="shared" si="13"/>
        <v>2.7962500000000001</v>
      </c>
      <c r="V11" s="59">
        <f t="shared" si="4"/>
        <v>36.431142857142859</v>
      </c>
      <c r="W11" s="59">
        <f t="shared" si="14"/>
        <v>-1.5986670314291944</v>
      </c>
      <c r="X11" s="59">
        <f t="shared" si="5"/>
        <v>7.6635428571428568</v>
      </c>
      <c r="Y11" s="59">
        <f t="shared" si="0"/>
        <v>27.861409157044854</v>
      </c>
      <c r="Z11" s="59">
        <f t="shared" si="1"/>
        <v>510.12</v>
      </c>
      <c r="AA11" s="59">
        <f t="shared" si="2"/>
        <v>-816.19200000000001</v>
      </c>
      <c r="AB11" s="59">
        <f t="shared" si="6"/>
        <v>-278.21059084295518</v>
      </c>
      <c r="AC11" s="60">
        <f t="shared" si="3"/>
        <v>-2487.3544107550752</v>
      </c>
      <c r="AD11" s="60">
        <f t="shared" si="7"/>
        <v>149687.35441075507</v>
      </c>
      <c r="AE11" s="59">
        <f t="shared" si="8"/>
        <v>147200</v>
      </c>
      <c r="AF11" s="71"/>
      <c r="AG11" s="71"/>
      <c r="AH11" s="71"/>
      <c r="AI11" s="71"/>
      <c r="AJ11" s="71"/>
    </row>
    <row r="12" spans="1:36" s="91" customFormat="1" ht="18" x14ac:dyDescent="0.25">
      <c r="A12" s="69"/>
      <c r="B12" s="70"/>
      <c r="C12" s="41"/>
      <c r="D12" s="38" t="s">
        <v>149</v>
      </c>
      <c r="E12" s="51">
        <v>1.6597999999999999</v>
      </c>
      <c r="F12" s="80"/>
      <c r="G12" s="41"/>
      <c r="H12" s="42" t="s">
        <v>39</v>
      </c>
      <c r="I12" s="43" t="s">
        <v>10</v>
      </c>
      <c r="J12" s="43">
        <v>10</v>
      </c>
      <c r="K12" s="59">
        <v>20</v>
      </c>
      <c r="L12" s="59">
        <f t="shared" si="9"/>
        <v>307</v>
      </c>
      <c r="M12" s="59" t="s">
        <v>54</v>
      </c>
      <c r="N12" s="59">
        <v>0</v>
      </c>
      <c r="O12" s="59">
        <f t="shared" si="10"/>
        <v>1.200000000000002</v>
      </c>
      <c r="P12" s="59">
        <f t="shared" si="15"/>
        <v>0</v>
      </c>
      <c r="Q12" s="59">
        <f t="shared" si="11"/>
        <v>7.3540352103988331</v>
      </c>
      <c r="R12" s="59">
        <v>15</v>
      </c>
      <c r="S12" s="59">
        <f t="shared" si="12"/>
        <v>6.7054090299508271</v>
      </c>
      <c r="T12" s="59">
        <v>53.644799999999996</v>
      </c>
      <c r="U12" s="59">
        <f t="shared" si="13"/>
        <v>2.9826666666666668</v>
      </c>
      <c r="V12" s="59">
        <f t="shared" si="4"/>
        <v>39.413809523809526</v>
      </c>
      <c r="W12" s="59">
        <f t="shared" si="14"/>
        <v>-0.74937517098243467</v>
      </c>
      <c r="X12" s="59">
        <f t="shared" si="5"/>
        <v>7.6635428571428568</v>
      </c>
      <c r="Y12" s="59">
        <f t="shared" si="0"/>
        <v>15.672042650837732</v>
      </c>
      <c r="Z12" s="59">
        <f t="shared" si="1"/>
        <v>510.12</v>
      </c>
      <c r="AA12" s="59">
        <f t="shared" si="2"/>
        <v>0</v>
      </c>
      <c r="AB12" s="59">
        <f t="shared" si="6"/>
        <v>525.79204265083774</v>
      </c>
      <c r="AC12" s="59">
        <f t="shared" si="3"/>
        <v>3525.6507106672179</v>
      </c>
      <c r="AD12" s="59">
        <f t="shared" si="7"/>
        <v>143674.34928933278</v>
      </c>
      <c r="AE12" s="59">
        <f t="shared" si="8"/>
        <v>147200</v>
      </c>
      <c r="AF12" s="71"/>
      <c r="AG12" s="71"/>
      <c r="AH12" s="71"/>
      <c r="AI12" s="71"/>
      <c r="AJ12" s="71"/>
    </row>
    <row r="13" spans="1:36" s="91" customFormat="1" ht="18" x14ac:dyDescent="0.25">
      <c r="A13" s="69"/>
      <c r="B13" s="70"/>
      <c r="C13" s="41"/>
      <c r="D13" s="38" t="s">
        <v>90</v>
      </c>
      <c r="E13" s="52">
        <v>0.35</v>
      </c>
      <c r="F13" s="81"/>
      <c r="G13" s="41"/>
      <c r="H13" s="42" t="s">
        <v>38</v>
      </c>
      <c r="I13" s="43" t="s">
        <v>11</v>
      </c>
      <c r="J13" s="43">
        <v>11</v>
      </c>
      <c r="K13" s="59">
        <v>53</v>
      </c>
      <c r="L13" s="59">
        <f t="shared" si="9"/>
        <v>360</v>
      </c>
      <c r="M13" s="59">
        <v>6.8</v>
      </c>
      <c r="N13" s="59">
        <v>6.8</v>
      </c>
      <c r="O13" s="59">
        <f t="shared" si="10"/>
        <v>8.0000000000000018</v>
      </c>
      <c r="P13" s="59">
        <f t="shared" si="15"/>
        <v>7.3714758533336164</v>
      </c>
      <c r="Q13" s="59">
        <f t="shared" si="11"/>
        <v>7.3714758533336164</v>
      </c>
      <c r="R13" s="59">
        <v>40</v>
      </c>
      <c r="S13" s="59">
        <f t="shared" si="12"/>
        <v>17.881090746535538</v>
      </c>
      <c r="T13" s="59">
        <v>53.644799999999996</v>
      </c>
      <c r="U13" s="59">
        <f t="shared" si="13"/>
        <v>2.9640250000000004</v>
      </c>
      <c r="V13" s="59">
        <f t="shared" si="4"/>
        <v>42.377834523809526</v>
      </c>
      <c r="W13" s="59">
        <f t="shared" si="14"/>
        <v>3.7704411118613068</v>
      </c>
      <c r="X13" s="59">
        <f t="shared" si="5"/>
        <v>7.6635428571428568</v>
      </c>
      <c r="Y13" s="59">
        <f t="shared" si="0"/>
        <v>111.44563662817941</v>
      </c>
      <c r="Z13" s="59">
        <f t="shared" si="1"/>
        <v>510.12</v>
      </c>
      <c r="AA13" s="59">
        <f t="shared" si="2"/>
        <v>818.11698113207524</v>
      </c>
      <c r="AB13" s="59">
        <f t="shared" si="6"/>
        <v>1439.6826177602547</v>
      </c>
      <c r="AC13" s="59">
        <f t="shared" si="3"/>
        <v>25743.095534380951</v>
      </c>
      <c r="AD13" s="59">
        <f t="shared" si="7"/>
        <v>121456.90446561905</v>
      </c>
      <c r="AE13" s="59">
        <f t="shared" si="8"/>
        <v>147200</v>
      </c>
      <c r="AF13" s="71"/>
      <c r="AG13" s="71"/>
      <c r="AH13" s="71"/>
      <c r="AI13" s="71"/>
      <c r="AJ13" s="71"/>
    </row>
    <row r="14" spans="1:36" s="91" customFormat="1" ht="18" x14ac:dyDescent="0.25">
      <c r="A14" s="69"/>
      <c r="B14" s="70"/>
      <c r="C14" s="41"/>
      <c r="D14" s="38" t="s">
        <v>125</v>
      </c>
      <c r="E14" s="40" t="s">
        <v>126</v>
      </c>
      <c r="F14" s="41"/>
      <c r="G14" s="45"/>
      <c r="H14" s="42" t="s">
        <v>40</v>
      </c>
      <c r="I14" s="43" t="s">
        <v>12</v>
      </c>
      <c r="J14" s="43">
        <v>12</v>
      </c>
      <c r="K14" s="59">
        <v>12</v>
      </c>
      <c r="L14" s="59">
        <f t="shared" si="9"/>
        <v>372</v>
      </c>
      <c r="M14" s="59">
        <v>1.4</v>
      </c>
      <c r="N14" s="59">
        <v>1.4</v>
      </c>
      <c r="O14" s="59">
        <f t="shared" si="10"/>
        <v>9.4000000000000021</v>
      </c>
      <c r="P14" s="59">
        <f t="shared" si="15"/>
        <v>6.6997651777601872</v>
      </c>
      <c r="Q14" s="59">
        <f t="shared" si="11"/>
        <v>-0.67171067557342923</v>
      </c>
      <c r="R14" s="59">
        <v>35</v>
      </c>
      <c r="S14" s="59">
        <f t="shared" si="12"/>
        <v>15.645954403218596</v>
      </c>
      <c r="T14" s="59">
        <v>53.644799999999996</v>
      </c>
      <c r="U14" s="59">
        <f t="shared" si="13"/>
        <v>0.76697142857142864</v>
      </c>
      <c r="V14" s="59">
        <f t="shared" si="4"/>
        <v>43.144805952380956</v>
      </c>
      <c r="W14" s="59">
        <f t="shared" si="14"/>
        <v>-2.9142367760428014</v>
      </c>
      <c r="X14" s="59">
        <f t="shared" si="5"/>
        <v>7.6635428571428568</v>
      </c>
      <c r="Y14" s="59">
        <f t="shared" si="0"/>
        <v>85.325565543449869</v>
      </c>
      <c r="Z14" s="59">
        <f t="shared" si="1"/>
        <v>510.12</v>
      </c>
      <c r="AA14" s="59">
        <f t="shared" si="2"/>
        <v>743.92500000000007</v>
      </c>
      <c r="AB14" s="59">
        <f t="shared" si="6"/>
        <v>1339.3705655434501</v>
      </c>
      <c r="AC14" s="59">
        <f t="shared" si="3"/>
        <v>20955.730797505923</v>
      </c>
      <c r="AD14" s="59">
        <f t="shared" si="7"/>
        <v>126244.26920249408</v>
      </c>
      <c r="AE14" s="59">
        <f t="shared" si="8"/>
        <v>147200</v>
      </c>
      <c r="AF14" s="71"/>
      <c r="AG14" s="71"/>
      <c r="AH14" s="71"/>
      <c r="AI14" s="71"/>
      <c r="AJ14" s="71"/>
    </row>
    <row r="15" spans="1:36" s="91" customFormat="1" ht="18" x14ac:dyDescent="0.25">
      <c r="A15" s="71"/>
      <c r="B15" s="72"/>
      <c r="C15" s="41"/>
      <c r="D15" s="38" t="s">
        <v>127</v>
      </c>
      <c r="E15" s="40" t="s">
        <v>128</v>
      </c>
      <c r="F15" s="41"/>
      <c r="G15" s="45"/>
      <c r="H15" s="53" t="s">
        <v>41</v>
      </c>
      <c r="I15" s="54" t="s">
        <v>13</v>
      </c>
      <c r="J15" s="54">
        <v>13</v>
      </c>
      <c r="K15" s="63">
        <v>5</v>
      </c>
      <c r="L15" s="63">
        <f t="shared" si="9"/>
        <v>377</v>
      </c>
      <c r="M15" s="63" t="s">
        <v>55</v>
      </c>
      <c r="N15" s="63">
        <v>0.8</v>
      </c>
      <c r="O15" s="63">
        <f t="shared" si="10"/>
        <v>10.200000000000003</v>
      </c>
      <c r="P15" s="63">
        <f t="shared" si="15"/>
        <v>9.2068962213459002</v>
      </c>
      <c r="Q15" s="63">
        <f t="shared" si="11"/>
        <v>2.507131043585713</v>
      </c>
      <c r="R15" s="64">
        <v>35</v>
      </c>
      <c r="S15" s="63">
        <f t="shared" si="12"/>
        <v>15.645954403218596</v>
      </c>
      <c r="T15" s="63">
        <v>53.644799999999996</v>
      </c>
      <c r="U15" s="63">
        <f t="shared" si="13"/>
        <v>0.31957142857142856</v>
      </c>
      <c r="V15" s="63">
        <f t="shared" si="4"/>
        <v>43.464377380952385</v>
      </c>
      <c r="W15" s="63">
        <f t="shared" si="14"/>
        <v>0</v>
      </c>
      <c r="X15" s="63">
        <f t="shared" si="5"/>
        <v>7.6635428571428568</v>
      </c>
      <c r="Y15" s="63">
        <f t="shared" si="0"/>
        <v>85.325565543449869</v>
      </c>
      <c r="Z15" s="63">
        <v>0</v>
      </c>
      <c r="AA15" s="63">
        <f t="shared" si="2"/>
        <v>1020.24</v>
      </c>
      <c r="AB15" s="63">
        <f t="shared" si="6"/>
        <v>1105.5655655434498</v>
      </c>
      <c r="AC15" s="63">
        <f t="shared" si="3"/>
        <v>17297.628428261396</v>
      </c>
      <c r="AD15" s="63">
        <f t="shared" si="7"/>
        <v>129902.37157173861</v>
      </c>
      <c r="AE15" s="59">
        <f t="shared" si="8"/>
        <v>147200</v>
      </c>
      <c r="AF15" s="71"/>
      <c r="AG15" s="71"/>
      <c r="AH15" s="71"/>
      <c r="AI15" s="71"/>
      <c r="AJ15" s="71"/>
    </row>
    <row r="16" spans="1:36" s="91" customFormat="1" ht="18" x14ac:dyDescent="0.25">
      <c r="A16" s="71"/>
      <c r="B16" s="72"/>
      <c r="C16" s="41"/>
      <c r="D16" s="38" t="s">
        <v>129</v>
      </c>
      <c r="E16" s="40" t="s">
        <v>130</v>
      </c>
      <c r="F16" s="41"/>
      <c r="G16" s="45"/>
      <c r="H16" s="53" t="s">
        <v>42</v>
      </c>
      <c r="I16" s="54" t="s">
        <v>14</v>
      </c>
      <c r="J16" s="54">
        <v>14</v>
      </c>
      <c r="K16" s="63">
        <v>6</v>
      </c>
      <c r="L16" s="63">
        <f t="shared" si="9"/>
        <v>383</v>
      </c>
      <c r="M16" s="63">
        <v>0.4</v>
      </c>
      <c r="N16" s="63">
        <v>0.4</v>
      </c>
      <c r="O16" s="63">
        <f t="shared" si="10"/>
        <v>10.600000000000003</v>
      </c>
      <c r="P16" s="63">
        <f t="shared" si="15"/>
        <v>3.8225537292743441</v>
      </c>
      <c r="Q16" s="63">
        <f t="shared" si="11"/>
        <v>-5.3843424920715561</v>
      </c>
      <c r="R16" s="64">
        <v>35</v>
      </c>
      <c r="S16" s="63">
        <f t="shared" si="12"/>
        <v>15.645954403218596</v>
      </c>
      <c r="T16" s="63">
        <v>53.644799999999996</v>
      </c>
      <c r="U16" s="63">
        <f t="shared" si="13"/>
        <v>0.38348571428571432</v>
      </c>
      <c r="V16" s="63">
        <f t="shared" si="4"/>
        <v>43.847863095238097</v>
      </c>
      <c r="W16" s="63">
        <f t="shared" si="14"/>
        <v>0</v>
      </c>
      <c r="X16" s="63">
        <f t="shared" si="5"/>
        <v>7.6635428571428568</v>
      </c>
      <c r="Y16" s="63">
        <f t="shared" si="0"/>
        <v>85.325565543449869</v>
      </c>
      <c r="Z16" s="63">
        <v>0</v>
      </c>
      <c r="AA16" s="63">
        <f t="shared" si="2"/>
        <v>425.09999999999997</v>
      </c>
      <c r="AB16" s="63">
        <f t="shared" si="6"/>
        <v>510.42556554344981</v>
      </c>
      <c r="AC16" s="63">
        <f t="shared" si="3"/>
        <v>7986.0951247298808</v>
      </c>
      <c r="AD16" s="63">
        <f t="shared" si="7"/>
        <v>139213.90487527012</v>
      </c>
      <c r="AE16" s="59">
        <f t="shared" si="8"/>
        <v>147200</v>
      </c>
      <c r="AF16" s="71"/>
      <c r="AG16" s="71"/>
      <c r="AH16" s="71"/>
      <c r="AI16" s="71"/>
      <c r="AJ16" s="71"/>
    </row>
    <row r="17" spans="1:36" s="91" customFormat="1" ht="18" x14ac:dyDescent="0.25">
      <c r="A17" s="71"/>
      <c r="B17" s="72"/>
      <c r="C17" s="41"/>
      <c r="D17" s="38" t="s">
        <v>133</v>
      </c>
      <c r="E17" s="52" t="s">
        <v>132</v>
      </c>
      <c r="F17" s="81"/>
      <c r="G17" s="41"/>
      <c r="H17" s="42" t="s">
        <v>38</v>
      </c>
      <c r="I17" s="43" t="s">
        <v>15</v>
      </c>
      <c r="J17" s="43">
        <v>15</v>
      </c>
      <c r="K17" s="59">
        <v>50</v>
      </c>
      <c r="L17" s="59">
        <f t="shared" si="9"/>
        <v>433</v>
      </c>
      <c r="M17" s="59">
        <v>6</v>
      </c>
      <c r="N17" s="59">
        <v>6</v>
      </c>
      <c r="O17" s="59">
        <f t="shared" si="10"/>
        <v>16.600000000000001</v>
      </c>
      <c r="P17" s="59">
        <f t="shared" si="15"/>
        <v>6.8921025793463802</v>
      </c>
      <c r="Q17" s="59">
        <f t="shared" si="11"/>
        <v>3.069548850072036</v>
      </c>
      <c r="R17" s="59">
        <v>40</v>
      </c>
      <c r="S17" s="59">
        <f t="shared" si="12"/>
        <v>17.881090746535538</v>
      </c>
      <c r="T17" s="59">
        <v>53.644799999999996</v>
      </c>
      <c r="U17" s="59">
        <f t="shared" si="13"/>
        <v>2.7962500000000001</v>
      </c>
      <c r="V17" s="59">
        <f t="shared" si="4"/>
        <v>46.644113095238097</v>
      </c>
      <c r="W17" s="59">
        <f t="shared" si="14"/>
        <v>0.79933351571459699</v>
      </c>
      <c r="X17" s="59">
        <f t="shared" si="5"/>
        <v>7.6635428571428568</v>
      </c>
      <c r="Y17" s="59">
        <f t="shared" si="0"/>
        <v>111.44563662817941</v>
      </c>
      <c r="Z17" s="59">
        <f>$E$5*$B$5*$B$4</f>
        <v>510.12</v>
      </c>
      <c r="AA17" s="59">
        <f t="shared" si="2"/>
        <v>765.18</v>
      </c>
      <c r="AB17" s="59">
        <f t="shared" si="6"/>
        <v>1386.7456366281795</v>
      </c>
      <c r="AC17" s="59">
        <f t="shared" si="3"/>
        <v>24796.524570910671</v>
      </c>
      <c r="AD17" s="59">
        <f t="shared" si="7"/>
        <v>122403.47542908933</v>
      </c>
      <c r="AE17" s="59">
        <f t="shared" si="8"/>
        <v>147200</v>
      </c>
      <c r="AF17" s="71"/>
      <c r="AG17" s="71"/>
      <c r="AH17" s="71"/>
      <c r="AI17" s="71"/>
      <c r="AJ17" s="71"/>
    </row>
    <row r="18" spans="1:36" s="91" customFormat="1" ht="18" x14ac:dyDescent="0.25">
      <c r="A18" s="71"/>
      <c r="B18" s="72"/>
      <c r="C18" s="41"/>
      <c r="D18" s="38" t="s">
        <v>65</v>
      </c>
      <c r="E18" s="40" t="s">
        <v>131</v>
      </c>
      <c r="F18" s="41"/>
      <c r="G18" s="41"/>
      <c r="H18" s="42" t="s">
        <v>43</v>
      </c>
      <c r="I18" s="43" t="s">
        <v>16</v>
      </c>
      <c r="J18" s="43">
        <v>16</v>
      </c>
      <c r="K18" s="59">
        <v>46</v>
      </c>
      <c r="L18" s="59">
        <f t="shared" si="9"/>
        <v>479</v>
      </c>
      <c r="M18" s="59" t="s">
        <v>56</v>
      </c>
      <c r="N18" s="59">
        <v>-1.6</v>
      </c>
      <c r="O18" s="59">
        <f t="shared" si="10"/>
        <v>15.000000000000002</v>
      </c>
      <c r="P18" s="59">
        <f t="shared" si="15"/>
        <v>-1.9932987419679011</v>
      </c>
      <c r="Q18" s="59">
        <f t="shared" si="11"/>
        <v>-8.8854013213142817</v>
      </c>
      <c r="R18" s="59">
        <v>20</v>
      </c>
      <c r="S18" s="59">
        <f t="shared" si="12"/>
        <v>8.9405453732677689</v>
      </c>
      <c r="T18" s="59">
        <v>53.644799999999996</v>
      </c>
      <c r="U18" s="59">
        <f t="shared" si="13"/>
        <v>5.1451000000000002</v>
      </c>
      <c r="V18" s="59">
        <f t="shared" si="4"/>
        <v>51.789213095238097</v>
      </c>
      <c r="W18" s="59">
        <f t="shared" si="14"/>
        <v>-1.7376815559012981</v>
      </c>
      <c r="X18" s="59">
        <f t="shared" si="5"/>
        <v>7.6635428571428568</v>
      </c>
      <c r="Y18" s="59">
        <f t="shared" si="0"/>
        <v>27.861409157044854</v>
      </c>
      <c r="Z18" s="59">
        <f>$E$5*$B$5*$B$4</f>
        <v>510.12</v>
      </c>
      <c r="AA18" s="59">
        <f t="shared" si="2"/>
        <v>-221.7913043478261</v>
      </c>
      <c r="AB18" s="59">
        <f t="shared" si="6"/>
        <v>316.19010480921872</v>
      </c>
      <c r="AC18" s="59">
        <f t="shared" si="3"/>
        <v>2826.9119786251113</v>
      </c>
      <c r="AD18" s="59">
        <f t="shared" si="7"/>
        <v>144373.08802137489</v>
      </c>
      <c r="AE18" s="59">
        <f t="shared" si="8"/>
        <v>147200</v>
      </c>
      <c r="AF18" s="71"/>
      <c r="AG18" s="71"/>
      <c r="AH18" s="71"/>
      <c r="AI18" s="71"/>
      <c r="AJ18" s="71"/>
    </row>
    <row r="19" spans="1:36" s="91" customFormat="1" ht="18" x14ac:dyDescent="0.25">
      <c r="A19" s="71"/>
      <c r="B19" s="72"/>
      <c r="C19" s="41"/>
      <c r="D19" s="38" t="s">
        <v>66</v>
      </c>
      <c r="E19" s="44" t="s">
        <v>152</v>
      </c>
      <c r="F19" s="45"/>
      <c r="G19" s="41"/>
      <c r="H19" s="42" t="s">
        <v>32</v>
      </c>
      <c r="I19" s="43" t="s">
        <v>17</v>
      </c>
      <c r="J19" s="43">
        <v>17</v>
      </c>
      <c r="K19" s="59">
        <v>25</v>
      </c>
      <c r="L19" s="59">
        <f t="shared" si="9"/>
        <v>504</v>
      </c>
      <c r="M19" s="59">
        <v>-2.2000000000000002</v>
      </c>
      <c r="N19" s="59">
        <v>-2.4</v>
      </c>
      <c r="O19" s="59">
        <f t="shared" si="10"/>
        <v>12.600000000000001</v>
      </c>
      <c r="P19" s="59">
        <f t="shared" si="15"/>
        <v>-5.5088786712030746</v>
      </c>
      <c r="Q19" s="59">
        <f t="shared" si="11"/>
        <v>-3.5155799292351735</v>
      </c>
      <c r="R19" s="59">
        <v>25</v>
      </c>
      <c r="S19" s="59">
        <f t="shared" si="12"/>
        <v>11.175681716584711</v>
      </c>
      <c r="T19" s="59">
        <v>53.644799999999996</v>
      </c>
      <c r="U19" s="59">
        <f t="shared" si="13"/>
        <v>2.2370000000000001</v>
      </c>
      <c r="V19" s="59">
        <f t="shared" si="4"/>
        <v>54.026213095238099</v>
      </c>
      <c r="W19" s="59">
        <f t="shared" si="14"/>
        <v>0.99916689464324615</v>
      </c>
      <c r="X19" s="59">
        <f t="shared" si="5"/>
        <v>7.6635428571428568</v>
      </c>
      <c r="Y19" s="59">
        <f t="shared" si="0"/>
        <v>43.533451807882578</v>
      </c>
      <c r="Z19" s="59">
        <f>$E$5*$B$5*$B$4</f>
        <v>510.12</v>
      </c>
      <c r="AA19" s="59">
        <f t="shared" si="2"/>
        <v>-612.14400000000001</v>
      </c>
      <c r="AB19" s="59">
        <f t="shared" si="6"/>
        <v>-58.490548192117444</v>
      </c>
      <c r="AC19" s="60">
        <f t="shared" si="3"/>
        <v>-653.67175002366378</v>
      </c>
      <c r="AD19" s="60">
        <f t="shared" si="7"/>
        <v>147853.67175002367</v>
      </c>
      <c r="AE19" s="59">
        <f t="shared" si="8"/>
        <v>147200</v>
      </c>
      <c r="AF19" s="71"/>
      <c r="AG19" s="71"/>
      <c r="AH19" s="71"/>
      <c r="AI19" s="71"/>
      <c r="AJ19" s="71"/>
    </row>
    <row r="20" spans="1:36" s="91" customFormat="1" ht="18" x14ac:dyDescent="0.25">
      <c r="A20" s="71"/>
      <c r="B20" s="72"/>
      <c r="C20" s="41"/>
      <c r="D20" s="38" t="s">
        <v>93</v>
      </c>
      <c r="E20" s="44" t="s">
        <v>92</v>
      </c>
      <c r="F20" s="45"/>
      <c r="G20" s="41"/>
      <c r="H20" s="42" t="s">
        <v>44</v>
      </c>
      <c r="I20" s="43" t="s">
        <v>18</v>
      </c>
      <c r="J20" s="43">
        <v>18</v>
      </c>
      <c r="K20" s="59">
        <v>40</v>
      </c>
      <c r="L20" s="59">
        <f t="shared" si="9"/>
        <v>544</v>
      </c>
      <c r="M20" s="59">
        <v>-5.0999999999999996</v>
      </c>
      <c r="N20" s="59">
        <v>-5.3</v>
      </c>
      <c r="O20" s="59">
        <f t="shared" si="10"/>
        <v>7.3000000000000016</v>
      </c>
      <c r="P20" s="59">
        <f t="shared" si="15"/>
        <v>-7.6140817395938853</v>
      </c>
      <c r="Q20" s="59">
        <f t="shared" si="11"/>
        <v>-2.1052030683908107</v>
      </c>
      <c r="R20" s="59">
        <v>35</v>
      </c>
      <c r="S20" s="59">
        <f t="shared" si="12"/>
        <v>15.645954403218596</v>
      </c>
      <c r="T20" s="59">
        <v>53.644799999999996</v>
      </c>
      <c r="U20" s="59">
        <f t="shared" si="13"/>
        <v>2.5565714285714285</v>
      </c>
      <c r="V20" s="59">
        <f t="shared" si="4"/>
        <v>56.582784523809529</v>
      </c>
      <c r="W20" s="59">
        <f t="shared" si="14"/>
        <v>1.7485420656256816</v>
      </c>
      <c r="X20" s="59">
        <f t="shared" si="5"/>
        <v>7.6635428571428568</v>
      </c>
      <c r="Y20" s="59">
        <f t="shared" si="0"/>
        <v>85.325565543449869</v>
      </c>
      <c r="Z20" s="59">
        <f>$E$5*$B$5*$B$4</f>
        <v>510.12</v>
      </c>
      <c r="AA20" s="59">
        <f t="shared" si="2"/>
        <v>-844.88625000000002</v>
      </c>
      <c r="AB20" s="59">
        <f t="shared" si="6"/>
        <v>-249.44068445655012</v>
      </c>
      <c r="AC20" s="60">
        <f t="shared" si="3"/>
        <v>-3902.7375753148208</v>
      </c>
      <c r="AD20" s="60">
        <f t="shared" si="7"/>
        <v>151102.73757531482</v>
      </c>
      <c r="AE20" s="59">
        <f t="shared" si="8"/>
        <v>147200</v>
      </c>
      <c r="AF20" s="71"/>
      <c r="AG20" s="71"/>
      <c r="AH20" s="71"/>
      <c r="AI20" s="71"/>
      <c r="AJ20" s="71"/>
    </row>
    <row r="21" spans="1:36" s="91" customFormat="1" ht="18" x14ac:dyDescent="0.25">
      <c r="A21" s="71"/>
      <c r="B21" s="72"/>
      <c r="C21" s="41"/>
      <c r="D21" s="41" t="s">
        <v>153</v>
      </c>
      <c r="E21" s="55" t="s">
        <v>150</v>
      </c>
      <c r="F21" s="41"/>
      <c r="G21" s="41"/>
      <c r="H21" s="42" t="s">
        <v>45</v>
      </c>
      <c r="I21" s="43" t="s">
        <v>19</v>
      </c>
      <c r="J21" s="43">
        <v>19</v>
      </c>
      <c r="K21" s="59">
        <v>10</v>
      </c>
      <c r="L21" s="59">
        <f t="shared" si="9"/>
        <v>554</v>
      </c>
      <c r="M21" s="59">
        <v>-1.2</v>
      </c>
      <c r="N21" s="59">
        <v>-1.4</v>
      </c>
      <c r="O21" s="59">
        <f t="shared" si="10"/>
        <v>5.9000000000000021</v>
      </c>
      <c r="P21" s="59">
        <f t="shared" si="15"/>
        <v>-8.0478462473115151</v>
      </c>
      <c r="Q21" s="59">
        <f t="shared" si="11"/>
        <v>-0.43376450771762975</v>
      </c>
      <c r="R21" s="59">
        <v>40</v>
      </c>
      <c r="S21" s="59">
        <f t="shared" si="12"/>
        <v>17.881090746535538</v>
      </c>
      <c r="T21" s="59">
        <v>53.644799999999996</v>
      </c>
      <c r="U21" s="59">
        <f t="shared" si="13"/>
        <v>0.55925000000000002</v>
      </c>
      <c r="V21" s="59">
        <f t="shared" si="4"/>
        <v>57.142034523809528</v>
      </c>
      <c r="W21" s="59">
        <f t="shared" si="14"/>
        <v>3.9966675785729846</v>
      </c>
      <c r="X21" s="59">
        <f t="shared" si="5"/>
        <v>7.6635428571428568</v>
      </c>
      <c r="Y21" s="59">
        <f t="shared" si="0"/>
        <v>111.44563662817941</v>
      </c>
      <c r="Z21" s="59">
        <f>$E$5*$B$5*$B$4</f>
        <v>510.12</v>
      </c>
      <c r="AA21" s="59">
        <f t="shared" si="2"/>
        <v>-892.70999999999992</v>
      </c>
      <c r="AB21" s="59">
        <f t="shared" si="6"/>
        <v>-271.14436337182053</v>
      </c>
      <c r="AC21" s="60">
        <f t="shared" si="3"/>
        <v>-4848.3569668631299</v>
      </c>
      <c r="AD21" s="60">
        <f t="shared" si="7"/>
        <v>152048.35696686312</v>
      </c>
      <c r="AE21" s="59">
        <f t="shared" si="8"/>
        <v>147200</v>
      </c>
      <c r="AF21" s="71"/>
      <c r="AG21" s="71"/>
      <c r="AH21" s="71"/>
      <c r="AI21" s="71"/>
      <c r="AJ21" s="71"/>
    </row>
    <row r="22" spans="1:36" s="91" customFormat="1" ht="18" x14ac:dyDescent="0.25">
      <c r="A22" s="71"/>
      <c r="B22" s="72"/>
      <c r="C22" s="41"/>
      <c r="D22" s="38" t="s">
        <v>140</v>
      </c>
      <c r="E22" s="44">
        <f>26.8224/3.5</f>
        <v>7.6635428571428568</v>
      </c>
      <c r="F22" s="45"/>
      <c r="G22" s="41"/>
      <c r="H22" s="56" t="s">
        <v>46</v>
      </c>
      <c r="I22" s="57" t="s">
        <v>20</v>
      </c>
      <c r="J22" s="57">
        <v>20</v>
      </c>
      <c r="K22" s="65">
        <v>10</v>
      </c>
      <c r="L22" s="65">
        <f t="shared" si="9"/>
        <v>564</v>
      </c>
      <c r="M22" s="65" t="s">
        <v>159</v>
      </c>
      <c r="N22" s="65">
        <v>1.2</v>
      </c>
      <c r="O22" s="65">
        <f t="shared" si="10"/>
        <v>7.1000000000000023</v>
      </c>
      <c r="P22" s="65">
        <f t="shared" si="15"/>
        <v>6.8921025793463802</v>
      </c>
      <c r="Q22" s="65">
        <f t="shared" si="11"/>
        <v>14.939948826657895</v>
      </c>
      <c r="R22" s="66">
        <v>40</v>
      </c>
      <c r="S22" s="65">
        <f t="shared" si="12"/>
        <v>17.881090746535538</v>
      </c>
      <c r="T22" s="65">
        <v>53.644799999999996</v>
      </c>
      <c r="U22" s="65">
        <f t="shared" si="13"/>
        <v>0.55925000000000002</v>
      </c>
      <c r="V22" s="65">
        <f t="shared" si="4"/>
        <v>57.701284523809527</v>
      </c>
      <c r="W22" s="65">
        <f t="shared" si="14"/>
        <v>0</v>
      </c>
      <c r="X22" s="65">
        <f t="shared" si="5"/>
        <v>7.6635428571428568</v>
      </c>
      <c r="Y22" s="65">
        <f t="shared" si="0"/>
        <v>111.44563662817941</v>
      </c>
      <c r="Z22" s="65">
        <v>0</v>
      </c>
      <c r="AA22" s="65">
        <f t="shared" si="2"/>
        <v>765.18</v>
      </c>
      <c r="AB22" s="65">
        <f t="shared" si="6"/>
        <v>876.62563662817934</v>
      </c>
      <c r="AC22" s="65">
        <f t="shared" si="3"/>
        <v>15675.022559287961</v>
      </c>
      <c r="AD22" s="65">
        <f t="shared" si="7"/>
        <v>131524.97744071204</v>
      </c>
      <c r="AE22" s="59">
        <f t="shared" si="8"/>
        <v>147200</v>
      </c>
      <c r="AF22" s="71"/>
      <c r="AG22" s="71"/>
      <c r="AH22" s="71"/>
      <c r="AI22" s="71"/>
      <c r="AJ22" s="71"/>
    </row>
    <row r="23" spans="1:36" s="91" customFormat="1" ht="18" x14ac:dyDescent="0.25">
      <c r="A23" s="71"/>
      <c r="B23" s="72"/>
      <c r="C23" s="41"/>
      <c r="D23" s="38" t="s">
        <v>89</v>
      </c>
      <c r="E23" s="40" t="s">
        <v>67</v>
      </c>
      <c r="F23" s="41"/>
      <c r="G23" s="41"/>
      <c r="H23" s="56" t="s">
        <v>47</v>
      </c>
      <c r="I23" s="57" t="s">
        <v>21</v>
      </c>
      <c r="J23" s="57">
        <v>21</v>
      </c>
      <c r="K23" s="65">
        <v>10</v>
      </c>
      <c r="L23" s="65">
        <f t="shared" si="9"/>
        <v>574</v>
      </c>
      <c r="M23" s="65">
        <v>-1.5</v>
      </c>
      <c r="N23" s="65">
        <v>-1.5</v>
      </c>
      <c r="O23" s="65">
        <f t="shared" si="10"/>
        <v>5.6000000000000023</v>
      </c>
      <c r="P23" s="65">
        <f t="shared" si="15"/>
        <v>-8.6269265586786386</v>
      </c>
      <c r="Q23" s="65">
        <f t="shared" si="11"/>
        <v>-15.519029138025019</v>
      </c>
      <c r="R23" s="66">
        <v>40</v>
      </c>
      <c r="S23" s="65">
        <f t="shared" si="12"/>
        <v>17.881090746535538</v>
      </c>
      <c r="T23" s="65">
        <v>53.644799999999996</v>
      </c>
      <c r="U23" s="65">
        <f t="shared" si="13"/>
        <v>0.55925000000000002</v>
      </c>
      <c r="V23" s="65">
        <f t="shared" si="4"/>
        <v>58.260534523809525</v>
      </c>
      <c r="W23" s="65">
        <f t="shared" si="14"/>
        <v>0</v>
      </c>
      <c r="X23" s="65">
        <f t="shared" si="5"/>
        <v>7.6635428571428568</v>
      </c>
      <c r="Y23" s="65">
        <f t="shared" si="0"/>
        <v>111.44563662817941</v>
      </c>
      <c r="Z23" s="65">
        <v>0</v>
      </c>
      <c r="AA23" s="65">
        <f t="shared" si="2"/>
        <v>-956.47499999999991</v>
      </c>
      <c r="AB23" s="65">
        <f t="shared" si="6"/>
        <v>-845.02936337182052</v>
      </c>
      <c r="AC23" s="66">
        <f t="shared" si="3"/>
        <v>-15110.046729938676</v>
      </c>
      <c r="AD23" s="66">
        <f t="shared" si="7"/>
        <v>162310.04672993868</v>
      </c>
      <c r="AE23" s="59">
        <f t="shared" si="8"/>
        <v>147200</v>
      </c>
      <c r="AF23" s="71"/>
      <c r="AG23" s="71"/>
      <c r="AH23" s="71"/>
      <c r="AI23" s="71"/>
      <c r="AJ23" s="71"/>
    </row>
    <row r="24" spans="1:36" s="91" customFormat="1" ht="18" x14ac:dyDescent="0.25">
      <c r="A24" s="71"/>
      <c r="B24" s="72"/>
      <c r="C24" s="41"/>
      <c r="D24" s="38" t="s">
        <v>71</v>
      </c>
      <c r="E24" s="40" t="s">
        <v>68</v>
      </c>
      <c r="F24" s="41"/>
      <c r="G24" s="41"/>
      <c r="H24" s="56" t="s">
        <v>48</v>
      </c>
      <c r="I24" s="57" t="s">
        <v>22</v>
      </c>
      <c r="J24" s="57">
        <v>22</v>
      </c>
      <c r="K24" s="65">
        <v>0</v>
      </c>
      <c r="L24" s="65">
        <f t="shared" si="9"/>
        <v>574</v>
      </c>
      <c r="M24" s="65">
        <v>0</v>
      </c>
      <c r="N24" s="65">
        <v>0</v>
      </c>
      <c r="O24" s="65">
        <f t="shared" si="10"/>
        <v>5.6000000000000023</v>
      </c>
      <c r="P24" s="65">
        <v>0</v>
      </c>
      <c r="Q24" s="65">
        <f t="shared" si="11"/>
        <v>8.6269265586786386</v>
      </c>
      <c r="R24" s="66">
        <v>40</v>
      </c>
      <c r="S24" s="65">
        <f t="shared" si="12"/>
        <v>17.881090746535538</v>
      </c>
      <c r="T24" s="65">
        <v>53.644799999999996</v>
      </c>
      <c r="U24" s="65">
        <f t="shared" si="13"/>
        <v>0</v>
      </c>
      <c r="V24" s="65">
        <f t="shared" si="4"/>
        <v>58.260534523809525</v>
      </c>
      <c r="W24" s="65">
        <v>0</v>
      </c>
      <c r="X24" s="65">
        <f t="shared" si="5"/>
        <v>7.6635428571428568</v>
      </c>
      <c r="Y24" s="65">
        <f t="shared" si="0"/>
        <v>111.44563662817941</v>
      </c>
      <c r="Z24" s="65">
        <v>0</v>
      </c>
      <c r="AA24" s="65">
        <f t="shared" si="2"/>
        <v>0</v>
      </c>
      <c r="AB24" s="65">
        <f t="shared" si="6"/>
        <v>111.44563662817941</v>
      </c>
      <c r="AC24" s="65">
        <f t="shared" si="3"/>
        <v>1992.7695418539008</v>
      </c>
      <c r="AD24" s="65">
        <f t="shared" si="7"/>
        <v>145207.23045814611</v>
      </c>
      <c r="AE24" s="59">
        <f t="shared" si="8"/>
        <v>147200</v>
      </c>
      <c r="AF24" s="71"/>
      <c r="AG24" s="71"/>
      <c r="AH24" s="71"/>
      <c r="AI24" s="71"/>
      <c r="AJ24" s="71"/>
    </row>
    <row r="25" spans="1:36" s="91" customFormat="1" ht="18" x14ac:dyDescent="0.25">
      <c r="A25" s="71"/>
      <c r="B25" s="72"/>
      <c r="C25" s="41"/>
      <c r="D25" s="38" t="s">
        <v>112</v>
      </c>
      <c r="E25" s="40" t="s">
        <v>113</v>
      </c>
      <c r="F25" s="41"/>
      <c r="G25" s="41"/>
      <c r="H25" s="42" t="s">
        <v>49</v>
      </c>
      <c r="I25" s="43" t="s">
        <v>23</v>
      </c>
      <c r="J25" s="43">
        <v>23</v>
      </c>
      <c r="K25" s="59">
        <v>26</v>
      </c>
      <c r="L25" s="59">
        <f t="shared" si="9"/>
        <v>600</v>
      </c>
      <c r="M25" s="59">
        <v>-3</v>
      </c>
      <c r="N25" s="59">
        <v>-3.2</v>
      </c>
      <c r="O25" s="59">
        <f t="shared" si="10"/>
        <v>2.4000000000000021</v>
      </c>
      <c r="P25" s="59">
        <f>DEGREES(ASIN(N25/K25))</f>
        <v>-7.0697140423033797</v>
      </c>
      <c r="Q25" s="59">
        <f t="shared" si="11"/>
        <v>-7.0697140423033797</v>
      </c>
      <c r="R25" s="59">
        <v>25</v>
      </c>
      <c r="S25" s="59">
        <f t="shared" si="12"/>
        <v>11.175681716584711</v>
      </c>
      <c r="T25" s="59">
        <v>53.644799999999996</v>
      </c>
      <c r="U25" s="59">
        <f t="shared" si="13"/>
        <v>2.3264800000000001</v>
      </c>
      <c r="V25" s="59">
        <f t="shared" si="4"/>
        <v>60.587014523809529</v>
      </c>
      <c r="W25" s="59">
        <f>-(S24-S25)/U25</f>
        <v>-2.8822121960862876</v>
      </c>
      <c r="X25" s="59">
        <f t="shared" si="5"/>
        <v>7.6635428571428568</v>
      </c>
      <c r="Y25" s="59">
        <f t="shared" si="0"/>
        <v>43.533451807882578</v>
      </c>
      <c r="Z25" s="59">
        <f>$E$5*$B$5*$B$4</f>
        <v>510.12</v>
      </c>
      <c r="AA25" s="59">
        <f t="shared" si="2"/>
        <v>-784.8</v>
      </c>
      <c r="AB25" s="59">
        <f t="shared" si="6"/>
        <v>-231.14654819211739</v>
      </c>
      <c r="AC25" s="60">
        <f t="shared" si="3"/>
        <v>-2583.2202524823128</v>
      </c>
      <c r="AD25" s="60">
        <f t="shared" si="7"/>
        <v>149783.22025248231</v>
      </c>
      <c r="AE25" s="59">
        <f t="shared" si="8"/>
        <v>147200</v>
      </c>
      <c r="AF25" s="71"/>
      <c r="AG25" s="71"/>
      <c r="AH25" s="71"/>
      <c r="AI25" s="71"/>
      <c r="AJ25" s="71"/>
    </row>
    <row r="26" spans="1:36" s="91" customFormat="1" ht="18" x14ac:dyDescent="0.25">
      <c r="A26" s="71"/>
      <c r="B26" s="72"/>
      <c r="C26" s="41"/>
      <c r="D26" s="38" t="s">
        <v>74</v>
      </c>
      <c r="E26" s="40" t="s">
        <v>72</v>
      </c>
      <c r="F26" s="77"/>
      <c r="G26" s="41"/>
      <c r="H26" s="42" t="s">
        <v>49</v>
      </c>
      <c r="I26" s="43" t="s">
        <v>24</v>
      </c>
      <c r="J26" s="43">
        <v>24</v>
      </c>
      <c r="K26" s="59">
        <v>28</v>
      </c>
      <c r="L26" s="59">
        <f t="shared" si="9"/>
        <v>628</v>
      </c>
      <c r="M26" s="59">
        <v>-1.4</v>
      </c>
      <c r="N26" s="59">
        <v>-1.5</v>
      </c>
      <c r="O26" s="59">
        <f>O25+N26</f>
        <v>0.90000000000000213</v>
      </c>
      <c r="P26" s="59">
        <f>DEGREES(ASIN(N26/K26))</f>
        <v>-3.0708868110748648</v>
      </c>
      <c r="Q26" s="59">
        <f t="shared" si="11"/>
        <v>3.9988272312285149</v>
      </c>
      <c r="R26" s="59">
        <v>30</v>
      </c>
      <c r="S26" s="59">
        <f t="shared" si="12"/>
        <v>13.410818059901654</v>
      </c>
      <c r="T26" s="59">
        <v>53.644799999999996</v>
      </c>
      <c r="U26" s="59">
        <f t="shared" si="13"/>
        <v>2.0878666666666668</v>
      </c>
      <c r="V26" s="59">
        <f t="shared" si="4"/>
        <v>62.674881190476199</v>
      </c>
      <c r="W26" s="59">
        <f>-(S25-S26)/U26</f>
        <v>1.0705359585463361</v>
      </c>
      <c r="X26" s="59">
        <f t="shared" si="5"/>
        <v>7.6635428571428568</v>
      </c>
      <c r="Y26" s="59">
        <f t="shared" si="0"/>
        <v>62.688170603350926</v>
      </c>
      <c r="Z26" s="59">
        <f>$E$5*$B$5*$B$4</f>
        <v>510.12</v>
      </c>
      <c r="AA26" s="59">
        <f t="shared" si="2"/>
        <v>-341.59821428571433</v>
      </c>
      <c r="AB26" s="59">
        <f t="shared" si="6"/>
        <v>231.20995631763662</v>
      </c>
      <c r="AC26" s="59">
        <f t="shared" si="3"/>
        <v>3100.7146578136339</v>
      </c>
      <c r="AD26" s="59">
        <f t="shared" si="7"/>
        <v>144099.28534218637</v>
      </c>
      <c r="AE26" s="59">
        <f t="shared" si="8"/>
        <v>147200</v>
      </c>
      <c r="AF26" s="71"/>
      <c r="AG26" s="71"/>
      <c r="AH26" s="71"/>
      <c r="AI26" s="71"/>
      <c r="AJ26" s="71"/>
    </row>
    <row r="27" spans="1:36" s="91" customFormat="1" ht="18" x14ac:dyDescent="0.25">
      <c r="A27" s="71"/>
      <c r="B27" s="72"/>
      <c r="C27" s="41"/>
      <c r="D27" s="71"/>
      <c r="E27" s="71"/>
      <c r="F27" s="71"/>
      <c r="G27" s="45"/>
      <c r="H27" s="38" t="s">
        <v>50</v>
      </c>
      <c r="I27" s="43" t="s">
        <v>25</v>
      </c>
      <c r="J27" s="43">
        <v>25</v>
      </c>
      <c r="K27" s="59">
        <v>90</v>
      </c>
      <c r="L27" s="59">
        <f t="shared" si="9"/>
        <v>718</v>
      </c>
      <c r="M27" s="59">
        <v>7.1</v>
      </c>
      <c r="N27" s="59">
        <v>7.1</v>
      </c>
      <c r="O27" s="59">
        <f t="shared" si="10"/>
        <v>8.0000000000000018</v>
      </c>
      <c r="P27" s="59">
        <f>DEGREES(ASIN(N27/K27))</f>
        <v>4.5247019004531444</v>
      </c>
      <c r="Q27" s="59">
        <f t="shared" si="11"/>
        <v>7.5955887115280092</v>
      </c>
      <c r="R27" s="59">
        <v>40</v>
      </c>
      <c r="S27" s="59">
        <f t="shared" si="12"/>
        <v>17.881090746535538</v>
      </c>
      <c r="T27" s="59">
        <v>53.644799999999996</v>
      </c>
      <c r="U27" s="59">
        <f t="shared" si="13"/>
        <v>5.0332500000000007</v>
      </c>
      <c r="V27" s="59">
        <f t="shared" si="4"/>
        <v>67.708131190476195</v>
      </c>
      <c r="W27" s="59">
        <f>-(S26-S27)/U27</f>
        <v>0.88814835079399657</v>
      </c>
      <c r="X27" s="59">
        <f t="shared" si="5"/>
        <v>7.6635428571428568</v>
      </c>
      <c r="Y27" s="59">
        <f t="shared" si="0"/>
        <v>111.44563662817941</v>
      </c>
      <c r="Z27" s="59">
        <f>$E$5*$B$5*$B$4</f>
        <v>510.12</v>
      </c>
      <c r="AA27" s="59">
        <f t="shared" si="2"/>
        <v>503.03499999999997</v>
      </c>
      <c r="AB27" s="59">
        <f t="shared" si="6"/>
        <v>1124.6006366281795</v>
      </c>
      <c r="AC27" s="59">
        <f t="shared" si="3"/>
        <v>20109.086037160116</v>
      </c>
      <c r="AD27" s="59">
        <f t="shared" si="7"/>
        <v>127090.91396283988</v>
      </c>
      <c r="AE27" s="59">
        <f t="shared" si="8"/>
        <v>147200</v>
      </c>
      <c r="AF27" s="71"/>
      <c r="AG27" s="71"/>
      <c r="AH27" s="71"/>
      <c r="AI27" s="71"/>
      <c r="AJ27" s="71"/>
    </row>
    <row r="28" spans="1:36" s="91" customFormat="1" ht="18" x14ac:dyDescent="0.25">
      <c r="A28" s="71"/>
      <c r="B28" s="72"/>
      <c r="C28" s="41"/>
      <c r="D28" s="71"/>
      <c r="E28" s="71"/>
      <c r="F28" s="71"/>
      <c r="G28" s="58"/>
      <c r="H28" s="38" t="s">
        <v>51</v>
      </c>
      <c r="I28" s="43" t="s">
        <v>26</v>
      </c>
      <c r="J28" s="43">
        <v>0</v>
      </c>
      <c r="K28" s="96">
        <v>1</v>
      </c>
      <c r="L28" s="59">
        <f t="shared" si="9"/>
        <v>719</v>
      </c>
      <c r="M28" s="59">
        <v>0.1</v>
      </c>
      <c r="N28" s="59">
        <v>0.1</v>
      </c>
      <c r="O28" s="59">
        <f>O27+N28</f>
        <v>8.1000000000000014</v>
      </c>
      <c r="P28" s="59">
        <f>DEGREES(ASIN(N28/K28))</f>
        <v>5.7391704772667866</v>
      </c>
      <c r="Q28" s="59">
        <f t="shared" si="11"/>
        <v>1.2144685768136423</v>
      </c>
      <c r="R28" s="59">
        <v>40</v>
      </c>
      <c r="S28" s="59">
        <f t="shared" si="12"/>
        <v>17.881090746535538</v>
      </c>
      <c r="T28" s="59">
        <v>53.644799999999996</v>
      </c>
      <c r="U28" s="59">
        <f t="shared" si="13"/>
        <v>5.5925000000000002E-2</v>
      </c>
      <c r="V28" s="59">
        <f t="shared" si="4"/>
        <v>67.764056190476197</v>
      </c>
      <c r="W28" s="96">
        <f>-(S27-S28)/U28</f>
        <v>0</v>
      </c>
      <c r="X28" s="59">
        <f t="shared" si="5"/>
        <v>7.6635428571428568</v>
      </c>
      <c r="Y28" s="83">
        <f t="shared" si="0"/>
        <v>111.44563662817941</v>
      </c>
      <c r="Z28" s="59">
        <f>$E$5*$B$5*$B$4</f>
        <v>510.12</v>
      </c>
      <c r="AA28" s="59">
        <f t="shared" si="2"/>
        <v>637.65000000000009</v>
      </c>
      <c r="AB28" s="59">
        <f t="shared" si="6"/>
        <v>1259.2156366281795</v>
      </c>
      <c r="AC28" s="59">
        <f t="shared" si="3"/>
        <v>22516.149068004997</v>
      </c>
      <c r="AD28" s="59">
        <f t="shared" si="7"/>
        <v>124683.850931995</v>
      </c>
      <c r="AE28" s="59">
        <f t="shared" si="8"/>
        <v>147200</v>
      </c>
      <c r="AF28" s="71"/>
      <c r="AG28" s="71"/>
      <c r="AH28" s="71"/>
      <c r="AI28" s="71"/>
      <c r="AJ28" s="71"/>
    </row>
    <row r="29" spans="1:36" s="91" customFormat="1" ht="18" x14ac:dyDescent="0.25">
      <c r="A29" s="71"/>
      <c r="B29" s="72"/>
      <c r="C29" s="41"/>
      <c r="D29" s="71"/>
      <c r="E29" s="71"/>
      <c r="F29" s="71"/>
      <c r="G29" s="69"/>
      <c r="H29" s="71"/>
      <c r="I29" s="72"/>
      <c r="J29" s="72"/>
      <c r="K29" s="71"/>
      <c r="L29" s="69"/>
      <c r="M29" s="71"/>
      <c r="N29" s="71"/>
      <c r="O29" s="69"/>
      <c r="P29" s="71"/>
      <c r="Q29" s="71"/>
      <c r="R29" s="71"/>
      <c r="S29" s="75"/>
      <c r="T29" s="71"/>
      <c r="U29" s="71"/>
      <c r="V29" s="69"/>
      <c r="W29" s="69"/>
      <c r="X29" s="69"/>
      <c r="Y29" s="67"/>
      <c r="Z29" s="71"/>
      <c r="AA29" s="71"/>
      <c r="AB29" s="71"/>
      <c r="AC29" s="71"/>
      <c r="AD29" s="71"/>
      <c r="AE29" s="71"/>
      <c r="AF29" s="71"/>
      <c r="AG29" s="71"/>
      <c r="AH29" s="71"/>
      <c r="AI29" s="71"/>
      <c r="AJ29" s="71"/>
    </row>
    <row r="30" spans="1:36" s="91" customFormat="1" ht="18" x14ac:dyDescent="0.25">
      <c r="A30" s="71"/>
      <c r="B30" s="72"/>
      <c r="C30" s="41"/>
      <c r="D30" s="71"/>
      <c r="E30" s="71"/>
      <c r="F30" s="71"/>
      <c r="G30" s="69"/>
      <c r="H30" s="71"/>
      <c r="I30" s="72"/>
      <c r="J30" s="97" t="s">
        <v>166</v>
      </c>
      <c r="K30" s="38">
        <f>SUM(K2:K28)</f>
        <v>719</v>
      </c>
      <c r="L30" s="71"/>
      <c r="M30" s="98" t="s">
        <v>162</v>
      </c>
      <c r="N30" s="82">
        <f>SUM(N2:N4,N9,N12:N17,N22,N24,N27)</f>
        <v>35.199999999999996</v>
      </c>
      <c r="O30" s="71"/>
      <c r="P30" s="71"/>
      <c r="Q30" s="71"/>
      <c r="R30" s="71"/>
      <c r="S30" s="71"/>
      <c r="T30" s="94" t="s">
        <v>108</v>
      </c>
      <c r="U30" s="95">
        <f>SUM(U3:U28)</f>
        <v>67.764056190476197</v>
      </c>
      <c r="V30" s="93" t="s">
        <v>169</v>
      </c>
      <c r="W30" s="43">
        <f>AVERAGE(W2:W28)</f>
        <v>0.26569683254952897</v>
      </c>
      <c r="X30" s="71"/>
      <c r="Y30" s="71"/>
      <c r="Z30" s="71"/>
      <c r="AA30" s="71"/>
      <c r="AB30" s="93" t="s">
        <v>167</v>
      </c>
      <c r="AC30" s="92">
        <f>SUM(AC2:AC28)/26</f>
        <v>6742.871101876608</v>
      </c>
      <c r="AD30" s="71"/>
      <c r="AE30" s="71"/>
      <c r="AF30" s="71"/>
      <c r="AG30" s="71"/>
      <c r="AH30" s="71"/>
      <c r="AI30" s="71"/>
      <c r="AJ30" s="71"/>
    </row>
    <row r="31" spans="1:36" ht="18" x14ac:dyDescent="0.25">
      <c r="A31" s="33"/>
      <c r="B31" s="73"/>
      <c r="C31" s="41"/>
      <c r="D31" s="33"/>
      <c r="E31" s="33"/>
      <c r="F31" s="71"/>
      <c r="G31" s="34"/>
      <c r="H31" s="33"/>
      <c r="I31" s="73"/>
      <c r="J31" s="73"/>
      <c r="K31" s="33"/>
      <c r="L31" s="33"/>
      <c r="M31" s="97" t="s">
        <v>163</v>
      </c>
      <c r="N31" s="42">
        <f>SUM(N5:N8,N10:N11,N18:N21,N23,N25:N26)</f>
        <v>-35.200000000000003</v>
      </c>
      <c r="O31" s="33"/>
      <c r="P31" s="33"/>
      <c r="Q31" s="33"/>
      <c r="R31" s="33"/>
      <c r="S31" s="33"/>
      <c r="T31" s="33"/>
      <c r="U31" s="33"/>
      <c r="V31" s="33"/>
      <c r="W31" s="33"/>
      <c r="X31" s="33"/>
      <c r="Y31" s="33"/>
      <c r="Z31" s="33"/>
      <c r="AA31" s="33"/>
      <c r="AB31" s="93" t="s">
        <v>168</v>
      </c>
      <c r="AC31" s="92">
        <f>MAX(AC2:AC28)</f>
        <v>25743.095534380951</v>
      </c>
      <c r="AD31" s="33"/>
      <c r="AE31" s="33"/>
      <c r="AF31" s="33"/>
      <c r="AG31" s="33"/>
      <c r="AH31" s="33"/>
      <c r="AI31" s="33"/>
      <c r="AJ31" s="33"/>
    </row>
    <row r="32" spans="1:36" ht="18" x14ac:dyDescent="0.25">
      <c r="A32" s="33"/>
      <c r="B32" s="73"/>
      <c r="C32" s="41"/>
      <c r="D32" s="33"/>
      <c r="E32" s="33"/>
      <c r="F32" s="71"/>
      <c r="G32" s="34"/>
      <c r="H32" s="33"/>
      <c r="I32" s="73"/>
      <c r="J32" s="73"/>
      <c r="K32" s="33"/>
      <c r="L32" s="33"/>
      <c r="M32" s="97" t="s">
        <v>164</v>
      </c>
      <c r="N32" s="42">
        <f>SUM(N30:N31)</f>
        <v>0</v>
      </c>
      <c r="O32" s="33"/>
      <c r="P32" s="33"/>
      <c r="Q32" s="33"/>
      <c r="R32" s="33"/>
      <c r="S32" s="33"/>
      <c r="T32" s="33"/>
      <c r="U32" s="33"/>
      <c r="V32" s="33"/>
      <c r="W32" s="33"/>
      <c r="X32" s="33"/>
      <c r="Y32" s="33"/>
      <c r="Z32" s="33"/>
      <c r="AA32" s="33"/>
      <c r="AB32" s="33"/>
      <c r="AC32" s="33"/>
      <c r="AD32" s="33"/>
      <c r="AE32" s="33"/>
      <c r="AF32" s="33"/>
      <c r="AG32" s="33"/>
      <c r="AH32" s="33"/>
      <c r="AI32" s="33"/>
      <c r="AJ32" s="33"/>
    </row>
    <row r="33" spans="1:36" ht="18" x14ac:dyDescent="0.25">
      <c r="A33" s="33"/>
      <c r="B33" s="73"/>
      <c r="C33" s="74"/>
      <c r="D33" s="34"/>
      <c r="E33" s="33"/>
      <c r="F33" s="71"/>
      <c r="G33" s="34"/>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row>
    <row r="34" spans="1:36" ht="18" x14ac:dyDescent="0.25">
      <c r="A34" s="33"/>
      <c r="B34" s="73"/>
      <c r="C34" s="73"/>
      <c r="D34" s="33"/>
      <c r="E34" s="33"/>
      <c r="F34" s="71"/>
      <c r="G34" s="34"/>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row>
    <row r="35" spans="1:36" ht="18" x14ac:dyDescent="0.25">
      <c r="A35" s="33"/>
      <c r="B35" s="73"/>
      <c r="C35" s="73"/>
      <c r="D35" s="33"/>
      <c r="E35" s="33"/>
      <c r="F35" s="71"/>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row>
    <row r="36" spans="1:36" ht="18" x14ac:dyDescent="0.25">
      <c r="A36" s="33"/>
      <c r="B36" s="73"/>
      <c r="C36" s="73"/>
      <c r="D36" s="33"/>
      <c r="E36" s="33"/>
      <c r="F36" s="71"/>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row>
    <row r="37" spans="1:36" ht="18" x14ac:dyDescent="0.25">
      <c r="A37" s="33"/>
      <c r="B37" s="73"/>
      <c r="C37" s="73"/>
      <c r="D37" s="33"/>
      <c r="E37" s="33"/>
      <c r="F37" s="71"/>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row>
    <row r="38" spans="1:36" ht="18" x14ac:dyDescent="0.25">
      <c r="A38" s="33"/>
      <c r="B38" s="73"/>
      <c r="C38" s="73"/>
      <c r="D38" s="33"/>
      <c r="E38" s="33"/>
      <c r="F38" s="71"/>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row>
    <row r="39" spans="1:36" ht="18" x14ac:dyDescent="0.25">
      <c r="A39" s="33"/>
      <c r="B39" s="73"/>
      <c r="C39" s="73"/>
      <c r="D39" s="33"/>
      <c r="E39" s="33"/>
      <c r="F39" s="71"/>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row>
    <row r="40" spans="1:36" ht="18" x14ac:dyDescent="0.25">
      <c r="A40" s="33"/>
      <c r="B40" s="33"/>
      <c r="C40" s="73"/>
      <c r="D40" s="33"/>
      <c r="E40" s="33"/>
      <c r="F40" s="71"/>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row>
    <row r="41" spans="1:36" ht="18" x14ac:dyDescent="0.25">
      <c r="A41" s="33"/>
      <c r="B41" s="33"/>
      <c r="C41" s="73"/>
      <c r="D41" s="33"/>
      <c r="E41" s="33"/>
      <c r="F41" s="71"/>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row>
    <row r="42" spans="1:36" x14ac:dyDescent="0.2">
      <c r="A42" s="33"/>
      <c r="B42" s="33"/>
      <c r="C42" s="7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row>
    <row r="43" spans="1:36" x14ac:dyDescent="0.2">
      <c r="A43" s="33"/>
      <c r="B43" s="33"/>
      <c r="C43" s="7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row>
    <row r="44" spans="1:36" x14ac:dyDescent="0.2">
      <c r="A44" s="33"/>
      <c r="B44" s="33"/>
      <c r="C44" s="7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row>
    <row r="45" spans="1:36" x14ac:dyDescent="0.2">
      <c r="A45" s="33"/>
      <c r="B45" s="33"/>
      <c r="C45" s="7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row>
    <row r="46" spans="1:36" x14ac:dyDescent="0.2">
      <c r="A46" s="33"/>
      <c r="B46" s="33"/>
      <c r="C46" s="7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row>
    <row r="47" spans="1:36" x14ac:dyDescent="0.2">
      <c r="A47" s="33"/>
      <c r="B47" s="33"/>
      <c r="C47" s="7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row>
    <row r="48" spans="1:36" x14ac:dyDescent="0.2">
      <c r="A48" s="33"/>
      <c r="B48" s="33"/>
      <c r="C48" s="7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row>
    <row r="49" spans="1:36" x14ac:dyDescent="0.2">
      <c r="A49" s="33"/>
      <c r="B49" s="33"/>
      <c r="C49" s="7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row>
    <row r="50" spans="1:36" x14ac:dyDescent="0.2">
      <c r="A50" s="33"/>
      <c r="B50" s="33"/>
      <c r="C50" s="7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row>
    <row r="51" spans="1:36" x14ac:dyDescent="0.2">
      <c r="A51" s="33"/>
      <c r="B51" s="73"/>
      <c r="C51" s="7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row>
    <row r="52" spans="1:36" x14ac:dyDescent="0.2">
      <c r="A52" s="33"/>
      <c r="B52" s="73"/>
      <c r="C52" s="7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row>
    <row r="53" spans="1:36" x14ac:dyDescent="0.2">
      <c r="A53" s="33"/>
      <c r="B53" s="73"/>
      <c r="C53" s="7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row>
    <row r="54" spans="1:36" x14ac:dyDescent="0.2">
      <c r="A54" s="33"/>
      <c r="B54" s="73"/>
      <c r="C54" s="7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row>
    <row r="55" spans="1:36" x14ac:dyDescent="0.2">
      <c r="A55" s="33"/>
      <c r="B55" s="73"/>
      <c r="C55" s="7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row>
    <row r="56" spans="1:36" x14ac:dyDescent="0.2">
      <c r="A56" s="33"/>
      <c r="B56" s="73"/>
      <c r="C56" s="7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row>
    <row r="57" spans="1:36" x14ac:dyDescent="0.2">
      <c r="A57" s="33"/>
      <c r="B57" s="73"/>
      <c r="C57" s="7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row>
    <row r="58" spans="1:36" x14ac:dyDescent="0.2">
      <c r="A58" s="33"/>
      <c r="B58" s="73"/>
      <c r="C58" s="7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row>
    <row r="59" spans="1:36" x14ac:dyDescent="0.2">
      <c r="A59" s="33"/>
      <c r="B59" s="73"/>
      <c r="C59" s="7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row>
    <row r="60" spans="1:36" x14ac:dyDescent="0.2">
      <c r="A60" s="33"/>
      <c r="B60" s="73"/>
      <c r="C60" s="7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row>
    <row r="61" spans="1:36" x14ac:dyDescent="0.2">
      <c r="A61" s="33"/>
      <c r="B61" s="73"/>
      <c r="C61" s="7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row>
    <row r="62" spans="1:36" x14ac:dyDescent="0.2">
      <c r="A62" s="33"/>
      <c r="B62" s="73"/>
      <c r="C62" s="7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row>
    <row r="63" spans="1:36" x14ac:dyDescent="0.2">
      <c r="A63" s="33"/>
      <c r="B63" s="73"/>
      <c r="C63" s="7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row>
    <row r="64" spans="1:36" x14ac:dyDescent="0.2">
      <c r="A64" s="33"/>
      <c r="B64" s="73"/>
      <c r="C64" s="7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row>
    <row r="65" spans="1:36" x14ac:dyDescent="0.2">
      <c r="A65" s="33"/>
      <c r="B65" s="73"/>
      <c r="C65" s="7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row>
    <row r="66" spans="1:36" x14ac:dyDescent="0.2">
      <c r="A66" s="33"/>
      <c r="B66" s="73"/>
      <c r="C66" s="7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row>
    <row r="67" spans="1:36" x14ac:dyDescent="0.2">
      <c r="A67" s="33"/>
      <c r="B67" s="73"/>
      <c r="C67" s="7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row>
    <row r="68" spans="1:36" x14ac:dyDescent="0.2">
      <c r="A68" s="33"/>
      <c r="B68" s="73"/>
      <c r="C68" s="7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row>
    <row r="69" spans="1:36" x14ac:dyDescent="0.2">
      <c r="A69" s="33"/>
      <c r="B69" s="73"/>
      <c r="C69" s="7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row>
    <row r="70" spans="1:36" x14ac:dyDescent="0.2">
      <c r="A70" s="33"/>
      <c r="B70" s="73"/>
      <c r="C70" s="7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row>
    <row r="71" spans="1:36" x14ac:dyDescent="0.2">
      <c r="A71" s="33"/>
      <c r="B71" s="73"/>
      <c r="C71" s="7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row>
    <row r="72" spans="1:36" x14ac:dyDescent="0.2">
      <c r="A72" s="33"/>
      <c r="B72" s="73"/>
      <c r="C72" s="7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row>
    <row r="73" spans="1:36" x14ac:dyDescent="0.2">
      <c r="A73" s="33"/>
      <c r="B73" s="73"/>
      <c r="C73" s="7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row>
    <row r="74" spans="1:36" x14ac:dyDescent="0.2">
      <c r="A74" s="33"/>
      <c r="B74" s="73"/>
      <c r="C74" s="7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row>
    <row r="75" spans="1:36" x14ac:dyDescent="0.2">
      <c r="A75" s="33"/>
      <c r="B75" s="73"/>
      <c r="C75" s="7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row>
    <row r="76" spans="1:36" x14ac:dyDescent="0.2">
      <c r="A76" s="33"/>
      <c r="B76" s="73"/>
      <c r="C76" s="7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row>
    <row r="77" spans="1:36" x14ac:dyDescent="0.2">
      <c r="A77" s="33"/>
      <c r="B77" s="73"/>
      <c r="C77" s="7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row>
    <row r="78" spans="1:36" x14ac:dyDescent="0.2">
      <c r="A78" s="33"/>
      <c r="B78" s="73"/>
      <c r="C78" s="7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row>
    <row r="79" spans="1:36" x14ac:dyDescent="0.2">
      <c r="A79" s="33"/>
      <c r="B79" s="73"/>
      <c r="C79" s="7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row>
    <row r="80" spans="1:36" x14ac:dyDescent="0.2">
      <c r="A80" s="33"/>
      <c r="B80" s="73"/>
      <c r="C80" s="7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row>
    <row r="81" spans="1:36" x14ac:dyDescent="0.2">
      <c r="A81" s="33"/>
      <c r="B81" s="73"/>
      <c r="C81" s="7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row>
    <row r="82" spans="1:36" x14ac:dyDescent="0.2">
      <c r="A82" s="33"/>
      <c r="B82" s="73"/>
      <c r="C82" s="7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row>
    <row r="83" spans="1:36" x14ac:dyDescent="0.2">
      <c r="A83" s="33"/>
      <c r="B83" s="73"/>
      <c r="C83" s="7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row>
    <row r="84" spans="1:36" x14ac:dyDescent="0.2">
      <c r="A84" s="33"/>
      <c r="B84" s="73"/>
      <c r="C84" s="7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row>
    <row r="85" spans="1:36" x14ac:dyDescent="0.2">
      <c r="A85" s="33"/>
      <c r="B85" s="73"/>
      <c r="C85" s="7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row>
    <row r="86" spans="1:36" x14ac:dyDescent="0.2">
      <c r="A86" s="33"/>
      <c r="B86" s="73"/>
      <c r="C86" s="7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row>
    <row r="87" spans="1:36" x14ac:dyDescent="0.2">
      <c r="A87" s="33"/>
      <c r="B87" s="73"/>
      <c r="C87" s="7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row>
    <row r="88" spans="1:36" x14ac:dyDescent="0.2">
      <c r="A88" s="33"/>
      <c r="B88" s="73"/>
      <c r="C88" s="7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row>
    <row r="89" spans="1:36" x14ac:dyDescent="0.2">
      <c r="A89" s="33"/>
      <c r="B89" s="73"/>
      <c r="C89" s="7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row>
    <row r="90" spans="1:36" x14ac:dyDescent="0.2">
      <c r="A90" s="33"/>
      <c r="B90" s="73"/>
      <c r="C90" s="7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row>
    <row r="91" spans="1:36" x14ac:dyDescent="0.2">
      <c r="A91" s="33"/>
      <c r="B91" s="73"/>
      <c r="C91" s="7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row>
    <row r="92" spans="1:36" x14ac:dyDescent="0.2">
      <c r="A92" s="33"/>
      <c r="B92" s="73"/>
      <c r="C92" s="7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row>
    <row r="93" spans="1:36" x14ac:dyDescent="0.2">
      <c r="A93" s="33"/>
      <c r="B93" s="73"/>
      <c r="C93" s="7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row>
    <row r="94" spans="1:36" x14ac:dyDescent="0.2">
      <c r="A94" s="33"/>
      <c r="B94" s="73"/>
      <c r="C94" s="7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row>
    <row r="95" spans="1:36" x14ac:dyDescent="0.2">
      <c r="A95" s="33"/>
      <c r="B95" s="73"/>
      <c r="C95" s="7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row>
    <row r="96" spans="1:36" x14ac:dyDescent="0.2">
      <c r="A96" s="33"/>
      <c r="B96" s="73"/>
      <c r="C96" s="7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c r="AJ96" s="33"/>
    </row>
    <row r="97" spans="1:36" x14ac:dyDescent="0.2">
      <c r="A97" s="33"/>
      <c r="B97" s="73"/>
      <c r="C97" s="7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c r="AJ97" s="33"/>
    </row>
    <row r="98" spans="1:36" x14ac:dyDescent="0.2">
      <c r="A98" s="33"/>
      <c r="B98" s="73"/>
      <c r="C98" s="7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row>
    <row r="99" spans="1:36" x14ac:dyDescent="0.2">
      <c r="A99" s="33"/>
      <c r="B99" s="73"/>
      <c r="C99" s="7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G99" s="33"/>
      <c r="AH99" s="33"/>
      <c r="AI99" s="33"/>
      <c r="AJ99" s="33"/>
    </row>
    <row r="100" spans="1:36" x14ac:dyDescent="0.2">
      <c r="A100" s="33"/>
      <c r="B100" s="73"/>
      <c r="C100" s="7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row>
    <row r="101" spans="1:36" x14ac:dyDescent="0.2">
      <c r="A101" s="33"/>
      <c r="B101" s="73"/>
      <c r="C101" s="7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G101" s="33"/>
      <c r="AH101" s="33"/>
      <c r="AI101" s="33"/>
      <c r="AJ101" s="33"/>
    </row>
    <row r="102" spans="1:36" x14ac:dyDescent="0.2">
      <c r="A102" s="33"/>
      <c r="B102" s="73"/>
      <c r="C102" s="7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G102" s="33"/>
      <c r="AH102" s="33"/>
      <c r="AI102" s="33"/>
      <c r="AJ102" s="33"/>
    </row>
    <row r="103" spans="1:36" x14ac:dyDescent="0.2">
      <c r="A103" s="33"/>
      <c r="B103" s="73"/>
      <c r="C103" s="7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row>
    <row r="104" spans="1:36" x14ac:dyDescent="0.2">
      <c r="A104" s="33"/>
      <c r="B104" s="73"/>
      <c r="C104" s="73"/>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c r="AC104" s="33"/>
      <c r="AD104" s="33"/>
      <c r="AE104" s="33"/>
      <c r="AF104" s="33"/>
      <c r="AG104" s="33"/>
      <c r="AH104" s="33"/>
      <c r="AI104" s="33"/>
      <c r="AJ104" s="33"/>
    </row>
    <row r="105" spans="1:36" x14ac:dyDescent="0.2">
      <c r="A105" s="33"/>
      <c r="B105" s="73"/>
      <c r="C105" s="73"/>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G105" s="33"/>
      <c r="AH105" s="33"/>
      <c r="AI105" s="33"/>
      <c r="AJ105" s="33"/>
    </row>
    <row r="106" spans="1:36" x14ac:dyDescent="0.2">
      <c r="A106" s="33"/>
      <c r="B106" s="73"/>
      <c r="C106" s="73"/>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G106" s="33"/>
      <c r="AH106" s="33"/>
      <c r="AI106" s="33"/>
      <c r="AJ106" s="33"/>
    </row>
    <row r="107" spans="1:36" x14ac:dyDescent="0.2">
      <c r="A107" s="33"/>
      <c r="B107" s="73"/>
      <c r="C107" s="73"/>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G107" s="33"/>
      <c r="AH107" s="33"/>
      <c r="AI107" s="33"/>
      <c r="AJ107" s="33"/>
    </row>
    <row r="108" spans="1:36" x14ac:dyDescent="0.2">
      <c r="A108" s="33"/>
      <c r="B108" s="73"/>
      <c r="C108" s="73"/>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33"/>
      <c r="AD108" s="33"/>
      <c r="AE108" s="33"/>
      <c r="AF108" s="33"/>
      <c r="AG108" s="33"/>
      <c r="AH108" s="33"/>
      <c r="AI108" s="33"/>
      <c r="AJ108" s="33"/>
    </row>
    <row r="109" spans="1:36" x14ac:dyDescent="0.2">
      <c r="A109" s="33"/>
      <c r="B109" s="73"/>
      <c r="C109" s="7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G109" s="33"/>
      <c r="AH109" s="33"/>
      <c r="AI109" s="33"/>
      <c r="AJ109" s="33"/>
    </row>
    <row r="110" spans="1:36" x14ac:dyDescent="0.2">
      <c r="A110" s="33"/>
      <c r="B110" s="73"/>
      <c r="C110" s="73"/>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c r="AC110" s="33"/>
      <c r="AD110" s="33"/>
      <c r="AE110" s="33"/>
      <c r="AF110" s="33"/>
      <c r="AG110" s="33"/>
      <c r="AH110" s="33"/>
      <c r="AI110" s="33"/>
      <c r="AJ110" s="33"/>
    </row>
    <row r="111" spans="1:36" x14ac:dyDescent="0.2">
      <c r="A111" s="33"/>
      <c r="B111" s="73"/>
      <c r="C111" s="73"/>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33"/>
      <c r="AI111" s="33"/>
      <c r="AJ111" s="33"/>
    </row>
    <row r="112" spans="1:36" x14ac:dyDescent="0.2">
      <c r="A112" s="33"/>
      <c r="B112" s="73"/>
      <c r="C112" s="73"/>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I112" s="33"/>
      <c r="AJ112" s="33"/>
    </row>
    <row r="113" spans="1:36" x14ac:dyDescent="0.2">
      <c r="A113" s="33"/>
      <c r="B113" s="73"/>
      <c r="C113" s="73"/>
      <c r="D113" s="33"/>
      <c r="E113" s="33"/>
      <c r="F113" s="33"/>
      <c r="G113" s="33"/>
      <c r="H113" s="33"/>
      <c r="I113" s="33"/>
      <c r="J113" s="3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I113" s="33"/>
      <c r="AJ113" s="33"/>
    </row>
    <row r="114" spans="1:36" x14ac:dyDescent="0.2">
      <c r="A114" s="33"/>
      <c r="B114" s="73"/>
      <c r="C114" s="73"/>
      <c r="D114" s="33"/>
      <c r="E114" s="33"/>
      <c r="F114" s="33"/>
      <c r="G114" s="33"/>
      <c r="H114" s="33"/>
      <c r="I114" s="33"/>
      <c r="J114" s="3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I114" s="33"/>
      <c r="AJ114" s="33"/>
    </row>
    <row r="115" spans="1:36" x14ac:dyDescent="0.2">
      <c r="A115" s="33"/>
      <c r="B115" s="73"/>
      <c r="C115" s="73"/>
      <c r="D115" s="33"/>
      <c r="E115" s="33"/>
      <c r="F115" s="33"/>
      <c r="G115" s="33"/>
      <c r="H115" s="33"/>
      <c r="I115" s="33"/>
      <c r="J115" s="3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I115" s="33"/>
      <c r="AJ115" s="33"/>
    </row>
    <row r="116" spans="1:36" x14ac:dyDescent="0.2">
      <c r="A116" s="33"/>
      <c r="B116" s="73"/>
      <c r="C116" s="73"/>
      <c r="D116" s="33"/>
      <c r="E116" s="33"/>
      <c r="F116" s="33"/>
      <c r="G116" s="33"/>
      <c r="H116" s="33"/>
      <c r="I116" s="33"/>
      <c r="J116" s="3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33"/>
      <c r="AJ116" s="33"/>
    </row>
    <row r="117" spans="1:36" x14ac:dyDescent="0.2">
      <c r="A117" s="33"/>
      <c r="B117" s="73"/>
      <c r="C117" s="73"/>
      <c r="D117" s="33"/>
      <c r="E117" s="33"/>
      <c r="F117" s="33"/>
      <c r="G117" s="33"/>
      <c r="H117" s="33"/>
      <c r="I117" s="33"/>
      <c r="J117" s="3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33"/>
      <c r="AJ117" s="33"/>
    </row>
    <row r="118" spans="1:36" x14ac:dyDescent="0.2">
      <c r="A118" s="33"/>
      <c r="B118" s="73"/>
      <c r="C118" s="7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I118" s="33"/>
      <c r="AJ118" s="33"/>
    </row>
    <row r="119" spans="1:36" x14ac:dyDescent="0.2">
      <c r="A119" s="33"/>
      <c r="B119" s="73"/>
      <c r="C119" s="73"/>
      <c r="D119" s="33"/>
      <c r="E119" s="33" t="s">
        <v>124</v>
      </c>
      <c r="F119" s="33"/>
      <c r="G119" s="33"/>
      <c r="H119" s="33"/>
      <c r="I119" s="33"/>
      <c r="J119" s="3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I119" s="33"/>
      <c r="AJ119" s="33"/>
    </row>
    <row r="120" spans="1:36" x14ac:dyDescent="0.2">
      <c r="A120" s="33"/>
      <c r="B120" s="73"/>
      <c r="C120" s="73"/>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c r="AC120" s="33"/>
      <c r="AD120" s="33"/>
      <c r="AE120" s="33"/>
      <c r="AF120" s="33"/>
      <c r="AG120" s="33"/>
      <c r="AH120" s="33"/>
      <c r="AI120" s="33"/>
      <c r="AJ120" s="33"/>
    </row>
    <row r="121" spans="1:36" x14ac:dyDescent="0.2">
      <c r="A121" s="33"/>
      <c r="B121" s="73"/>
      <c r="C121" s="73"/>
      <c r="D121" s="33"/>
      <c r="E121" s="33"/>
      <c r="F121" s="33"/>
      <c r="G121" s="33"/>
      <c r="H121" s="33"/>
      <c r="I121" s="33"/>
      <c r="J121" s="33"/>
      <c r="K121" s="33"/>
      <c r="L121" s="33"/>
      <c r="M121" s="33"/>
      <c r="N121" s="33"/>
      <c r="O121" s="33"/>
      <c r="P121" s="33"/>
      <c r="Q121" s="33"/>
      <c r="R121" s="33"/>
      <c r="S121" s="33"/>
      <c r="T121" s="33"/>
      <c r="U121" s="33"/>
      <c r="V121" s="33"/>
      <c r="W121" s="33"/>
      <c r="X121" s="33"/>
      <c r="Y121" s="33"/>
      <c r="Z121" s="33"/>
      <c r="AA121" s="33"/>
      <c r="AB121" s="33"/>
      <c r="AC121" s="33"/>
      <c r="AD121" s="33"/>
      <c r="AE121" s="33"/>
      <c r="AF121" s="33"/>
      <c r="AG121" s="33"/>
      <c r="AH121" s="33"/>
      <c r="AI121" s="33"/>
      <c r="AJ121" s="33"/>
    </row>
    <row r="122" spans="1:36" x14ac:dyDescent="0.2">
      <c r="A122" s="33"/>
      <c r="B122" s="73"/>
      <c r="C122" s="73"/>
      <c r="D122" s="33"/>
      <c r="E122" s="33"/>
      <c r="F122" s="33"/>
      <c r="G122" s="33"/>
      <c r="H122" s="33"/>
      <c r="I122" s="33"/>
      <c r="J122" s="3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I122" s="33"/>
      <c r="AJ122" s="33"/>
    </row>
    <row r="123" spans="1:36" x14ac:dyDescent="0.2">
      <c r="A123" s="33"/>
      <c r="B123" s="73"/>
      <c r="C123" s="73"/>
      <c r="D123" s="33"/>
      <c r="E123" s="33"/>
      <c r="F123" s="33"/>
      <c r="G123" s="33"/>
      <c r="H123" s="33"/>
      <c r="I123" s="33"/>
      <c r="J123" s="3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I123" s="33"/>
      <c r="AJ123" s="33"/>
    </row>
    <row r="124" spans="1:36" x14ac:dyDescent="0.2">
      <c r="A124" s="33"/>
      <c r="B124" s="73"/>
      <c r="C124" s="73"/>
      <c r="D124" s="33"/>
      <c r="E124" s="33"/>
      <c r="F124" s="33"/>
      <c r="G124" s="33"/>
      <c r="H124" s="33"/>
      <c r="I124" s="33"/>
      <c r="J124" s="33"/>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33"/>
      <c r="AJ124" s="33"/>
    </row>
    <row r="125" spans="1:36" x14ac:dyDescent="0.2">
      <c r="A125" s="33"/>
      <c r="B125" s="73"/>
      <c r="C125" s="73"/>
      <c r="D125" s="33"/>
      <c r="E125" s="33"/>
      <c r="F125" s="33"/>
      <c r="G125" s="33"/>
      <c r="H125" s="33"/>
      <c r="I125" s="33"/>
      <c r="J125" s="33"/>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33"/>
      <c r="AJ125" s="33"/>
    </row>
    <row r="126" spans="1:36" x14ac:dyDescent="0.2">
      <c r="A126" s="33"/>
      <c r="B126" s="73"/>
      <c r="C126" s="73"/>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I126" s="33"/>
      <c r="AJ126" s="33"/>
    </row>
    <row r="127" spans="1:36" x14ac:dyDescent="0.2">
      <c r="A127" s="33"/>
      <c r="B127" s="73"/>
      <c r="C127" s="73"/>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I127" s="33"/>
      <c r="AJ127" s="33"/>
    </row>
    <row r="128" spans="1:36" x14ac:dyDescent="0.2">
      <c r="A128" s="33"/>
      <c r="B128" s="73"/>
      <c r="C128" s="73"/>
      <c r="D128" s="33"/>
      <c r="E128" s="33"/>
      <c r="F128" s="33"/>
      <c r="G128" s="33"/>
      <c r="H128" s="33"/>
      <c r="I128" s="33"/>
      <c r="J128" s="33"/>
      <c r="K128" s="33"/>
      <c r="L128" s="33"/>
      <c r="M128" s="33"/>
      <c r="N128" s="33"/>
      <c r="O128" s="33"/>
      <c r="P128" s="33"/>
      <c r="Q128" s="33"/>
      <c r="R128" s="33"/>
      <c r="S128" s="33"/>
      <c r="T128" s="33"/>
      <c r="U128" s="33"/>
      <c r="V128" s="33"/>
      <c r="W128" s="33"/>
      <c r="X128" s="33"/>
      <c r="Y128" s="33"/>
      <c r="Z128" s="33"/>
      <c r="AA128" s="33"/>
      <c r="AB128" s="33"/>
      <c r="AC128" s="33"/>
      <c r="AD128" s="33"/>
      <c r="AE128" s="33"/>
      <c r="AF128" s="33"/>
      <c r="AG128" s="33"/>
      <c r="AH128" s="33"/>
      <c r="AI128" s="33"/>
      <c r="AJ128" s="33"/>
    </row>
    <row r="129" spans="1:36" x14ac:dyDescent="0.2">
      <c r="A129" s="33"/>
      <c r="B129" s="73"/>
      <c r="C129" s="73"/>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c r="AC129" s="33"/>
      <c r="AD129" s="33"/>
      <c r="AE129" s="33"/>
      <c r="AF129" s="33"/>
      <c r="AG129" s="33"/>
      <c r="AH129" s="33"/>
      <c r="AI129" s="33"/>
      <c r="AJ129" s="33"/>
    </row>
    <row r="130" spans="1:36" x14ac:dyDescent="0.2">
      <c r="A130" s="33"/>
      <c r="B130" s="73"/>
      <c r="C130" s="73"/>
      <c r="D130" s="33"/>
      <c r="E130" s="33"/>
      <c r="F130" s="33"/>
      <c r="G130" s="33"/>
      <c r="H130" s="33"/>
      <c r="I130" s="33"/>
      <c r="J130" s="3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I130" s="33"/>
      <c r="AJ130" s="33"/>
    </row>
    <row r="131" spans="1:36" x14ac:dyDescent="0.2">
      <c r="A131" s="33"/>
      <c r="B131" s="73"/>
      <c r="C131" s="73"/>
      <c r="D131" s="33"/>
      <c r="E131" s="33"/>
      <c r="F131" s="33"/>
      <c r="G131" s="33"/>
      <c r="H131" s="33"/>
      <c r="I131" s="33"/>
      <c r="J131" s="3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I131" s="33"/>
      <c r="AJ131" s="33"/>
    </row>
    <row r="132" spans="1:36" x14ac:dyDescent="0.2">
      <c r="A132" s="33"/>
      <c r="B132" s="73"/>
      <c r="C132" s="73"/>
      <c r="D132" s="33"/>
      <c r="E132" s="33"/>
      <c r="F132" s="33"/>
      <c r="G132" s="33"/>
      <c r="H132" s="33"/>
      <c r="I132" s="33"/>
      <c r="J132" s="33"/>
      <c r="K132" s="33"/>
      <c r="L132" s="33"/>
      <c r="M132" s="33"/>
      <c r="N132" s="33"/>
      <c r="O132" s="33"/>
      <c r="P132" s="33"/>
      <c r="Q132" s="33"/>
      <c r="R132" s="33"/>
      <c r="S132" s="33"/>
      <c r="T132" s="33"/>
      <c r="U132" s="33"/>
      <c r="V132" s="33"/>
      <c r="W132" s="33"/>
      <c r="X132" s="33"/>
      <c r="Y132" s="33"/>
      <c r="Z132" s="33"/>
      <c r="AA132" s="33"/>
      <c r="AB132" s="33"/>
      <c r="AC132" s="33"/>
      <c r="AD132" s="33"/>
      <c r="AE132" s="33"/>
      <c r="AF132" s="33"/>
      <c r="AG132" s="33"/>
      <c r="AH132" s="33"/>
      <c r="AI132" s="33"/>
      <c r="AJ132" s="33"/>
    </row>
    <row r="133" spans="1:36" x14ac:dyDescent="0.2">
      <c r="A133" s="33"/>
      <c r="B133" s="73"/>
      <c r="C133" s="73"/>
      <c r="D133" s="33"/>
      <c r="E133" s="33"/>
      <c r="F133" s="33"/>
      <c r="G133" s="33"/>
      <c r="H133" s="33"/>
      <c r="I133" s="33"/>
      <c r="J133" s="33"/>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33"/>
      <c r="AJ133" s="33"/>
    </row>
    <row r="134" spans="1:36" x14ac:dyDescent="0.2">
      <c r="A134" s="33"/>
      <c r="B134" s="73"/>
      <c r="C134" s="73"/>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33"/>
      <c r="AJ134" s="33"/>
    </row>
    <row r="135" spans="1:36" x14ac:dyDescent="0.2">
      <c r="A135" s="33"/>
      <c r="B135" s="73"/>
      <c r="C135" s="73"/>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33"/>
      <c r="AJ135" s="33"/>
    </row>
    <row r="136" spans="1:36" x14ac:dyDescent="0.2">
      <c r="A136" s="33"/>
      <c r="B136" s="73"/>
      <c r="C136" s="73"/>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c r="AC136" s="33"/>
      <c r="AD136" s="33"/>
      <c r="AE136" s="33"/>
      <c r="AF136" s="33"/>
      <c r="AG136" s="33"/>
      <c r="AH136" s="33"/>
      <c r="AI136" s="33"/>
      <c r="AJ136" s="33"/>
    </row>
    <row r="137" spans="1:36" x14ac:dyDescent="0.2">
      <c r="A137" s="33"/>
      <c r="B137" s="73"/>
      <c r="C137" s="73"/>
      <c r="D137" s="33"/>
      <c r="E137" s="33"/>
      <c r="F137" s="33"/>
      <c r="G137" s="33"/>
      <c r="H137" s="33"/>
      <c r="I137" s="33"/>
      <c r="J137" s="33"/>
      <c r="K137" s="33"/>
      <c r="L137" s="33"/>
      <c r="M137" s="33"/>
      <c r="N137" s="33"/>
      <c r="O137" s="33"/>
      <c r="P137" s="33"/>
      <c r="Q137" s="33"/>
      <c r="R137" s="33"/>
      <c r="S137" s="33"/>
      <c r="T137" s="33"/>
      <c r="U137" s="33"/>
      <c r="V137" s="33"/>
      <c r="W137" s="33"/>
      <c r="X137" s="33"/>
      <c r="Y137" s="33"/>
      <c r="Z137" s="33"/>
      <c r="AA137" s="33"/>
      <c r="AB137" s="33"/>
      <c r="AC137" s="33"/>
      <c r="AD137" s="33"/>
      <c r="AE137" s="33"/>
      <c r="AF137" s="33"/>
      <c r="AG137" s="33"/>
      <c r="AH137" s="33"/>
      <c r="AI137" s="33"/>
      <c r="AJ137" s="33"/>
    </row>
    <row r="138" spans="1:36" x14ac:dyDescent="0.2">
      <c r="A138" s="33"/>
      <c r="B138" s="73"/>
      <c r="C138" s="73"/>
      <c r="D138" s="33"/>
      <c r="E138" s="33"/>
      <c r="F138" s="33"/>
      <c r="G138" s="33"/>
      <c r="H138" s="33"/>
      <c r="I138" s="33"/>
      <c r="J138" s="33"/>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33"/>
      <c r="AJ138" s="33"/>
    </row>
    <row r="139" spans="1:36" x14ac:dyDescent="0.2">
      <c r="A139" s="33"/>
      <c r="B139" s="73"/>
      <c r="C139" s="73"/>
      <c r="D139" s="33"/>
      <c r="E139" s="33"/>
      <c r="F139" s="33"/>
      <c r="G139" s="33"/>
      <c r="H139" s="33"/>
      <c r="I139" s="33"/>
      <c r="J139" s="33"/>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33"/>
      <c r="AJ139" s="33"/>
    </row>
    <row r="140" spans="1:36" x14ac:dyDescent="0.2">
      <c r="A140" s="33"/>
      <c r="B140" s="73"/>
      <c r="C140" s="73"/>
      <c r="D140" s="33"/>
      <c r="E140" s="33"/>
      <c r="F140" s="33"/>
      <c r="G140" s="33"/>
      <c r="H140" s="33"/>
      <c r="I140" s="33"/>
      <c r="J140" s="33"/>
      <c r="K140" s="33"/>
      <c r="L140" s="33"/>
      <c r="M140" s="33"/>
      <c r="N140" s="33"/>
      <c r="O140" s="33"/>
      <c r="P140" s="33"/>
      <c r="Q140" s="33"/>
      <c r="R140" s="33"/>
      <c r="S140" s="33"/>
      <c r="T140" s="33"/>
      <c r="U140" s="33"/>
      <c r="V140" s="33"/>
      <c r="W140" s="33"/>
      <c r="X140" s="33"/>
      <c r="Y140" s="33"/>
      <c r="Z140" s="33"/>
      <c r="AA140" s="33"/>
      <c r="AB140" s="33"/>
      <c r="AC140" s="33"/>
      <c r="AD140" s="33"/>
      <c r="AE140" s="33"/>
      <c r="AF140" s="33"/>
      <c r="AG140" s="33"/>
      <c r="AH140" s="33"/>
      <c r="AI140" s="33"/>
      <c r="AJ140" s="33"/>
    </row>
    <row r="141" spans="1:36" x14ac:dyDescent="0.2">
      <c r="A141" s="33"/>
      <c r="B141" s="73"/>
      <c r="C141" s="73"/>
      <c r="D141" s="33"/>
      <c r="E141" s="33"/>
      <c r="F141" s="33"/>
      <c r="G141" s="33"/>
      <c r="H141" s="33"/>
      <c r="I141" s="33"/>
      <c r="J141" s="33"/>
      <c r="K141" s="33"/>
      <c r="L141" s="33"/>
      <c r="M141" s="33"/>
      <c r="N141" s="33"/>
      <c r="O141" s="33"/>
      <c r="P141" s="33"/>
      <c r="Q141" s="33"/>
      <c r="R141" s="33"/>
      <c r="S141" s="33"/>
      <c r="T141" s="33"/>
      <c r="U141" s="33"/>
      <c r="V141" s="33"/>
      <c r="W141" s="33"/>
      <c r="X141" s="33"/>
      <c r="Y141" s="33"/>
      <c r="Z141" s="33"/>
      <c r="AA141" s="33"/>
      <c r="AB141" s="33"/>
      <c r="AC141" s="33"/>
      <c r="AD141" s="33"/>
      <c r="AE141" s="33"/>
      <c r="AF141" s="33"/>
      <c r="AG141" s="33"/>
      <c r="AH141" s="33"/>
      <c r="AI141" s="33"/>
      <c r="AJ141" s="33"/>
    </row>
    <row r="142" spans="1:36" x14ac:dyDescent="0.2">
      <c r="A142" s="33"/>
      <c r="B142" s="73"/>
      <c r="C142" s="73"/>
      <c r="D142" s="33"/>
      <c r="E142" s="33"/>
      <c r="F142" s="33"/>
      <c r="G142" s="33"/>
      <c r="H142" s="33"/>
      <c r="I142" s="33"/>
      <c r="J142" s="33"/>
      <c r="K142" s="33"/>
      <c r="L142" s="33"/>
      <c r="M142" s="33"/>
      <c r="N142" s="33"/>
      <c r="O142" s="33"/>
      <c r="P142" s="33"/>
      <c r="Q142" s="33"/>
      <c r="R142" s="33"/>
      <c r="S142" s="33"/>
      <c r="T142" s="33"/>
      <c r="U142" s="33"/>
      <c r="V142" s="33"/>
      <c r="W142" s="33"/>
      <c r="X142" s="33"/>
      <c r="Y142" s="33"/>
      <c r="Z142" s="33"/>
      <c r="AA142" s="33"/>
      <c r="AB142" s="33"/>
      <c r="AC142" s="33"/>
      <c r="AD142" s="33"/>
      <c r="AE142" s="33"/>
      <c r="AF142" s="33"/>
      <c r="AG142" s="33"/>
      <c r="AH142" s="33"/>
      <c r="AI142" s="33"/>
      <c r="AJ142" s="33"/>
    </row>
    <row r="143" spans="1:36" x14ac:dyDescent="0.2">
      <c r="A143" s="33"/>
      <c r="B143" s="73"/>
      <c r="C143" s="73"/>
      <c r="D143" s="33"/>
      <c r="E143" s="33"/>
      <c r="F143" s="33"/>
      <c r="G143" s="33"/>
      <c r="H143" s="33"/>
      <c r="I143" s="33"/>
      <c r="J143" s="33"/>
      <c r="K143" s="33"/>
      <c r="L143" s="33"/>
      <c r="M143" s="33"/>
      <c r="N143" s="33"/>
      <c r="O143" s="33"/>
      <c r="P143" s="33"/>
      <c r="Q143" s="33"/>
      <c r="R143" s="33"/>
      <c r="S143" s="33"/>
      <c r="T143" s="33"/>
      <c r="U143" s="33"/>
      <c r="V143" s="33"/>
      <c r="W143" s="33"/>
      <c r="X143" s="33"/>
      <c r="Y143" s="33"/>
      <c r="Z143" s="33"/>
      <c r="AA143" s="33"/>
      <c r="AB143" s="33"/>
      <c r="AC143" s="33"/>
      <c r="AD143" s="33"/>
      <c r="AE143" s="33"/>
      <c r="AF143" s="33"/>
      <c r="AG143" s="33"/>
      <c r="AH143" s="33"/>
      <c r="AI143" s="33"/>
      <c r="AJ143" s="33"/>
    </row>
    <row r="144" spans="1:36" x14ac:dyDescent="0.2">
      <c r="A144" s="33"/>
      <c r="B144" s="73"/>
      <c r="C144" s="73"/>
      <c r="D144" s="33"/>
      <c r="E144" s="33"/>
      <c r="F144" s="33"/>
      <c r="G144" s="33"/>
      <c r="H144" s="33"/>
      <c r="I144" s="33"/>
      <c r="J144" s="33"/>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33"/>
      <c r="AJ144" s="33"/>
    </row>
    <row r="145" spans="1:36" x14ac:dyDescent="0.2">
      <c r="A145" s="33"/>
      <c r="B145" s="73"/>
      <c r="C145" s="73"/>
      <c r="D145" s="33"/>
      <c r="E145" s="33"/>
      <c r="F145" s="33"/>
      <c r="G145" s="33"/>
      <c r="H145" s="33"/>
      <c r="I145" s="33"/>
      <c r="J145" s="33"/>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33"/>
      <c r="AJ145" s="33"/>
    </row>
    <row r="146" spans="1:36" x14ac:dyDescent="0.2">
      <c r="A146" s="33"/>
      <c r="B146" s="73"/>
      <c r="C146" s="73"/>
      <c r="D146" s="33"/>
      <c r="E146" s="33"/>
      <c r="F146" s="33"/>
      <c r="G146" s="33"/>
      <c r="H146" s="33"/>
      <c r="I146" s="33"/>
      <c r="J146" s="33"/>
      <c r="K146" s="33"/>
      <c r="L146" s="33"/>
      <c r="M146" s="33"/>
      <c r="N146" s="33"/>
      <c r="O146" s="33"/>
      <c r="P146" s="33"/>
      <c r="Q146" s="33"/>
      <c r="R146" s="33"/>
      <c r="S146" s="33"/>
      <c r="T146" s="33"/>
      <c r="U146" s="33"/>
      <c r="V146" s="33"/>
      <c r="W146" s="33"/>
      <c r="X146" s="33"/>
      <c r="Y146" s="33"/>
      <c r="Z146" s="33"/>
      <c r="AA146" s="33"/>
      <c r="AB146" s="33"/>
      <c r="AC146" s="33"/>
      <c r="AD146" s="33"/>
      <c r="AE146" s="33"/>
      <c r="AF146" s="33"/>
      <c r="AG146" s="33"/>
      <c r="AH146" s="33"/>
      <c r="AI146" s="33"/>
      <c r="AJ146" s="33"/>
    </row>
    <row r="147" spans="1:36" x14ac:dyDescent="0.2">
      <c r="A147" s="33"/>
      <c r="B147" s="73"/>
      <c r="C147" s="73"/>
      <c r="D147" s="33"/>
      <c r="E147" s="33"/>
      <c r="F147" s="33"/>
      <c r="G147" s="33"/>
      <c r="H147" s="33"/>
      <c r="I147" s="33"/>
      <c r="J147" s="33"/>
      <c r="K147" s="33"/>
      <c r="L147" s="33"/>
      <c r="M147" s="33"/>
      <c r="N147" s="33"/>
      <c r="O147" s="33"/>
      <c r="P147" s="33"/>
      <c r="Q147" s="33"/>
      <c r="R147" s="33"/>
      <c r="S147" s="33"/>
      <c r="T147" s="33"/>
      <c r="U147" s="33"/>
      <c r="V147" s="33"/>
      <c r="W147" s="33"/>
      <c r="X147" s="33"/>
      <c r="Y147" s="33"/>
      <c r="Z147" s="33"/>
      <c r="AA147" s="33"/>
      <c r="AB147" s="33"/>
      <c r="AC147" s="33"/>
      <c r="AD147" s="33"/>
      <c r="AE147" s="33"/>
      <c r="AF147" s="33"/>
      <c r="AG147" s="33"/>
      <c r="AH147" s="33"/>
      <c r="AI147" s="33"/>
      <c r="AJ147" s="33"/>
    </row>
    <row r="148" spans="1:36" x14ac:dyDescent="0.2">
      <c r="A148" s="33"/>
      <c r="B148" s="73"/>
      <c r="C148" s="73"/>
      <c r="D148" s="33"/>
      <c r="E148" s="33"/>
      <c r="F148" s="33"/>
      <c r="G148" s="33"/>
      <c r="H148" s="33"/>
      <c r="I148" s="33"/>
      <c r="J148" s="33"/>
      <c r="K148" s="33"/>
      <c r="L148" s="33"/>
      <c r="M148" s="33"/>
      <c r="N148" s="33"/>
      <c r="O148" s="33"/>
      <c r="P148" s="33"/>
      <c r="Q148" s="33"/>
      <c r="R148" s="33"/>
      <c r="S148" s="33"/>
      <c r="T148" s="33"/>
      <c r="U148" s="33"/>
      <c r="V148" s="33"/>
      <c r="W148" s="33"/>
      <c r="X148" s="33"/>
      <c r="Y148" s="33"/>
      <c r="Z148" s="33"/>
      <c r="AA148" s="33"/>
      <c r="AB148" s="33"/>
      <c r="AC148" s="33"/>
      <c r="AD148" s="33"/>
      <c r="AE148" s="33"/>
      <c r="AF148" s="33"/>
      <c r="AG148" s="33"/>
      <c r="AH148" s="33"/>
      <c r="AI148" s="33"/>
      <c r="AJ148" s="33"/>
    </row>
    <row r="149" spans="1:36" x14ac:dyDescent="0.2">
      <c r="A149" s="33"/>
      <c r="B149" s="73"/>
      <c r="C149" s="73"/>
      <c r="D149" s="33"/>
      <c r="E149" s="33"/>
      <c r="F149" s="33"/>
      <c r="G149" s="33"/>
      <c r="H149" s="33"/>
      <c r="I149" s="33"/>
      <c r="J149" s="33"/>
      <c r="K149" s="33"/>
      <c r="L149" s="33"/>
      <c r="M149" s="33"/>
      <c r="N149" s="33"/>
      <c r="O149" s="33"/>
      <c r="P149" s="33"/>
      <c r="Q149" s="33"/>
      <c r="R149" s="33"/>
      <c r="S149" s="33"/>
      <c r="T149" s="33"/>
      <c r="U149" s="33"/>
      <c r="V149" s="33"/>
      <c r="W149" s="33"/>
      <c r="X149" s="33"/>
      <c r="Y149" s="33"/>
      <c r="Z149" s="33"/>
      <c r="AA149" s="33"/>
      <c r="AB149" s="33"/>
      <c r="AC149" s="33"/>
      <c r="AD149" s="33"/>
      <c r="AE149" s="33"/>
      <c r="AF149" s="33"/>
      <c r="AG149" s="33"/>
      <c r="AH149" s="33"/>
      <c r="AI149" s="33"/>
      <c r="AJ149" s="33"/>
    </row>
    <row r="150" spans="1:36" x14ac:dyDescent="0.2">
      <c r="A150" s="33"/>
      <c r="B150" s="73"/>
      <c r="C150" s="73"/>
      <c r="D150" s="33"/>
      <c r="E150" s="33"/>
      <c r="F150" s="33"/>
      <c r="G150" s="33"/>
      <c r="H150" s="33"/>
      <c r="I150" s="33"/>
      <c r="J150" s="33"/>
      <c r="K150" s="33"/>
      <c r="L150" s="33"/>
      <c r="M150" s="33"/>
      <c r="N150" s="33"/>
      <c r="O150" s="33"/>
      <c r="P150" s="33"/>
      <c r="Q150" s="33"/>
      <c r="R150" s="33"/>
      <c r="S150" s="33"/>
      <c r="T150" s="33"/>
      <c r="U150" s="33"/>
      <c r="V150" s="33"/>
      <c r="W150" s="33"/>
      <c r="X150" s="33"/>
      <c r="Y150" s="33"/>
      <c r="Z150" s="33"/>
      <c r="AA150" s="33"/>
      <c r="AB150" s="33"/>
      <c r="AC150" s="33"/>
      <c r="AD150" s="33"/>
      <c r="AE150" s="33"/>
      <c r="AF150" s="33"/>
      <c r="AG150" s="33"/>
      <c r="AH150" s="33"/>
      <c r="AI150" s="33"/>
      <c r="AJ150" s="33"/>
    </row>
    <row r="151" spans="1:36" x14ac:dyDescent="0.2">
      <c r="A151" s="33"/>
      <c r="B151" s="73"/>
      <c r="C151" s="73"/>
      <c r="D151" s="33"/>
      <c r="E151" s="33"/>
      <c r="F151" s="33"/>
      <c r="G151" s="33"/>
      <c r="H151" s="33"/>
      <c r="I151" s="33"/>
      <c r="J151" s="33"/>
      <c r="K151" s="33"/>
      <c r="L151" s="33"/>
      <c r="M151" s="33"/>
      <c r="N151" s="33"/>
      <c r="O151" s="33"/>
      <c r="P151" s="33"/>
      <c r="Q151" s="33"/>
      <c r="R151" s="33"/>
      <c r="S151" s="33"/>
      <c r="T151" s="33"/>
      <c r="U151" s="33"/>
      <c r="V151" s="33"/>
      <c r="W151" s="33"/>
      <c r="X151" s="33"/>
      <c r="Y151" s="33"/>
      <c r="Z151" s="33"/>
      <c r="AA151" s="33"/>
      <c r="AB151" s="33"/>
      <c r="AC151" s="33"/>
      <c r="AD151" s="33"/>
      <c r="AE151" s="33"/>
      <c r="AF151" s="33"/>
      <c r="AG151" s="33"/>
      <c r="AH151" s="33"/>
      <c r="AI151" s="33"/>
      <c r="AJ151" s="33"/>
    </row>
    <row r="152" spans="1:36" x14ac:dyDescent="0.2">
      <c r="A152" s="33"/>
      <c r="B152" s="73"/>
      <c r="C152" s="73"/>
      <c r="D152" s="33"/>
      <c r="E152" s="33"/>
      <c r="F152" s="33"/>
      <c r="G152" s="33"/>
      <c r="H152" s="33"/>
      <c r="I152" s="33"/>
      <c r="J152" s="33"/>
      <c r="K152" s="33"/>
      <c r="L152" s="33"/>
      <c r="M152" s="33"/>
      <c r="N152" s="33"/>
      <c r="O152" s="33"/>
      <c r="P152" s="33"/>
      <c r="Q152" s="33"/>
      <c r="R152" s="33"/>
      <c r="S152" s="33"/>
      <c r="T152" s="33"/>
      <c r="U152" s="33"/>
      <c r="V152" s="33"/>
      <c r="W152" s="33"/>
      <c r="X152" s="33"/>
      <c r="Y152" s="33"/>
      <c r="Z152" s="33"/>
      <c r="AA152" s="33"/>
      <c r="AB152" s="33"/>
      <c r="AC152" s="33"/>
      <c r="AD152" s="33"/>
      <c r="AE152" s="33"/>
      <c r="AF152" s="33"/>
      <c r="AG152" s="33"/>
      <c r="AH152" s="33"/>
      <c r="AI152" s="33"/>
      <c r="AJ152" s="33"/>
    </row>
    <row r="153" spans="1:36" x14ac:dyDescent="0.2">
      <c r="A153" s="33"/>
      <c r="B153" s="73"/>
      <c r="C153" s="73"/>
      <c r="D153" s="33"/>
      <c r="E153" s="33"/>
      <c r="F153" s="33"/>
      <c r="G153" s="33"/>
      <c r="H153" s="33"/>
      <c r="I153" s="33"/>
      <c r="J153" s="33"/>
      <c r="K153" s="33"/>
      <c r="L153" s="33"/>
      <c r="M153" s="33"/>
      <c r="N153" s="33"/>
      <c r="O153" s="33"/>
      <c r="P153" s="33"/>
      <c r="Q153" s="33"/>
      <c r="R153" s="33"/>
      <c r="S153" s="33"/>
      <c r="T153" s="33"/>
      <c r="U153" s="33"/>
      <c r="V153" s="33"/>
      <c r="W153" s="33"/>
      <c r="X153" s="33"/>
      <c r="Y153" s="33"/>
      <c r="Z153" s="33"/>
      <c r="AA153" s="33"/>
      <c r="AB153" s="33"/>
      <c r="AC153" s="33"/>
      <c r="AD153" s="33"/>
      <c r="AE153" s="33"/>
      <c r="AF153" s="33"/>
      <c r="AG153" s="33"/>
      <c r="AH153" s="33"/>
      <c r="AI153" s="33"/>
      <c r="AJ153" s="33"/>
    </row>
    <row r="154" spans="1:36" x14ac:dyDescent="0.2">
      <c r="A154" s="33"/>
      <c r="B154" s="73"/>
      <c r="C154" s="73"/>
      <c r="D154" s="33"/>
      <c r="E154" s="33"/>
      <c r="F154" s="33"/>
      <c r="G154" s="33"/>
      <c r="H154" s="33"/>
      <c r="I154" s="33"/>
      <c r="J154" s="33"/>
      <c r="K154" s="33"/>
      <c r="L154" s="33"/>
      <c r="M154" s="33"/>
      <c r="N154" s="33"/>
      <c r="O154" s="33"/>
      <c r="P154" s="33"/>
      <c r="Q154" s="33"/>
      <c r="R154" s="33"/>
      <c r="S154" s="33"/>
      <c r="T154" s="33"/>
      <c r="U154" s="33"/>
      <c r="V154" s="33"/>
      <c r="W154" s="33"/>
      <c r="X154" s="33"/>
      <c r="Y154" s="33"/>
      <c r="Z154" s="33"/>
      <c r="AA154" s="33"/>
      <c r="AB154" s="33"/>
      <c r="AC154" s="33"/>
      <c r="AD154" s="33"/>
      <c r="AE154" s="33"/>
      <c r="AF154" s="33"/>
      <c r="AG154" s="33"/>
      <c r="AH154" s="33"/>
      <c r="AI154" s="33"/>
      <c r="AJ154" s="33"/>
    </row>
    <row r="155" spans="1:36" x14ac:dyDescent="0.2">
      <c r="A155" s="33"/>
      <c r="B155" s="73"/>
      <c r="C155" s="73"/>
      <c r="D155" s="33"/>
      <c r="E155" s="33"/>
      <c r="F155" s="33"/>
      <c r="G155" s="33"/>
      <c r="H155" s="33"/>
      <c r="I155" s="33"/>
      <c r="J155" s="33"/>
      <c r="K155" s="33"/>
      <c r="L155" s="33"/>
      <c r="M155" s="33"/>
      <c r="N155" s="33"/>
      <c r="O155" s="33"/>
      <c r="P155" s="33"/>
      <c r="Q155" s="33"/>
      <c r="R155" s="33"/>
      <c r="S155" s="33"/>
      <c r="T155" s="33"/>
      <c r="U155" s="33"/>
      <c r="V155" s="33"/>
      <c r="W155" s="33"/>
      <c r="X155" s="33"/>
      <c r="Y155" s="33"/>
      <c r="Z155" s="33"/>
      <c r="AA155" s="33"/>
      <c r="AB155" s="33"/>
      <c r="AC155" s="33"/>
      <c r="AD155" s="33"/>
      <c r="AE155" s="33"/>
      <c r="AF155" s="33"/>
      <c r="AG155" s="33"/>
      <c r="AH155" s="33"/>
      <c r="AI155" s="33"/>
      <c r="AJ155" s="33"/>
    </row>
    <row r="156" spans="1:36" x14ac:dyDescent="0.2">
      <c r="A156" s="33"/>
      <c r="B156" s="73"/>
      <c r="C156" s="73"/>
      <c r="D156" s="33"/>
      <c r="E156" s="33"/>
      <c r="F156" s="33"/>
      <c r="G156" s="33"/>
      <c r="H156" s="33"/>
      <c r="I156" s="33"/>
      <c r="J156" s="33"/>
      <c r="K156" s="33"/>
      <c r="L156" s="33"/>
      <c r="M156" s="33"/>
      <c r="N156" s="33"/>
      <c r="O156" s="33"/>
      <c r="P156" s="33"/>
      <c r="Q156" s="33"/>
      <c r="R156" s="33"/>
      <c r="S156" s="33"/>
      <c r="T156" s="33"/>
      <c r="U156" s="33"/>
      <c r="V156" s="33"/>
      <c r="W156" s="33"/>
      <c r="X156" s="33"/>
      <c r="Y156" s="33"/>
      <c r="Z156" s="33"/>
      <c r="AA156" s="33"/>
      <c r="AB156" s="33"/>
      <c r="AC156" s="33"/>
      <c r="AD156" s="33"/>
      <c r="AE156" s="33"/>
      <c r="AF156" s="33"/>
      <c r="AG156" s="33"/>
      <c r="AH156" s="33"/>
      <c r="AI156" s="33"/>
      <c r="AJ156" s="33"/>
    </row>
    <row r="157" spans="1:36" x14ac:dyDescent="0.2">
      <c r="A157" s="33"/>
      <c r="B157" s="73"/>
      <c r="C157" s="73"/>
      <c r="D157" s="33"/>
      <c r="E157" s="33"/>
      <c r="F157" s="33"/>
      <c r="G157" s="33"/>
      <c r="H157" s="33"/>
      <c r="I157" s="33"/>
      <c r="J157" s="33"/>
      <c r="K157" s="33"/>
      <c r="L157" s="33"/>
      <c r="M157" s="33"/>
      <c r="N157" s="33"/>
      <c r="O157" s="33"/>
      <c r="P157" s="33"/>
      <c r="Q157" s="33"/>
      <c r="R157" s="33"/>
      <c r="S157" s="33"/>
      <c r="T157" s="33"/>
      <c r="U157" s="33"/>
      <c r="V157" s="33"/>
      <c r="W157" s="33"/>
      <c r="X157" s="33"/>
      <c r="Y157" s="33"/>
      <c r="Z157" s="33"/>
      <c r="AA157" s="33"/>
      <c r="AB157" s="33"/>
      <c r="AC157" s="33"/>
      <c r="AD157" s="33"/>
      <c r="AE157" s="33"/>
      <c r="AF157" s="33"/>
      <c r="AG157" s="33"/>
      <c r="AH157" s="33"/>
      <c r="AI157" s="33"/>
      <c r="AJ157" s="33"/>
    </row>
    <row r="158" spans="1:36" x14ac:dyDescent="0.2">
      <c r="A158" s="33"/>
      <c r="B158" s="73"/>
      <c r="C158" s="73"/>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c r="AC158" s="33"/>
      <c r="AD158" s="33"/>
      <c r="AE158" s="33"/>
      <c r="AF158" s="33"/>
      <c r="AG158" s="33"/>
      <c r="AH158" s="33"/>
      <c r="AI158" s="33"/>
      <c r="AJ158" s="33"/>
    </row>
    <row r="159" spans="1:36" x14ac:dyDescent="0.2">
      <c r="A159" s="33"/>
      <c r="B159" s="73"/>
      <c r="C159" s="73"/>
      <c r="D159" s="33"/>
      <c r="E159" s="33"/>
      <c r="F159" s="33"/>
      <c r="G159" s="33"/>
      <c r="H159" s="33"/>
      <c r="I159" s="33"/>
      <c r="J159" s="33"/>
      <c r="K159" s="33"/>
      <c r="L159" s="33"/>
      <c r="M159" s="33"/>
      <c r="N159" s="33"/>
      <c r="O159" s="33"/>
      <c r="P159" s="33"/>
      <c r="Q159" s="33"/>
      <c r="R159" s="33"/>
      <c r="S159" s="33"/>
      <c r="T159" s="33"/>
      <c r="U159" s="33"/>
      <c r="V159" s="33"/>
      <c r="W159" s="33"/>
      <c r="X159" s="33"/>
      <c r="Y159" s="33"/>
      <c r="Z159" s="33"/>
      <c r="AA159" s="33"/>
      <c r="AB159" s="33"/>
      <c r="AC159" s="33"/>
      <c r="AD159" s="33"/>
      <c r="AE159" s="33"/>
      <c r="AF159" s="33"/>
      <c r="AG159" s="33"/>
      <c r="AH159" s="33"/>
      <c r="AI159" s="33"/>
      <c r="AJ159" s="33"/>
    </row>
    <row r="160" spans="1:36" x14ac:dyDescent="0.2">
      <c r="A160" s="33"/>
      <c r="B160" s="73"/>
      <c r="C160" s="73"/>
      <c r="D160" s="33"/>
      <c r="E160" s="33"/>
      <c r="F160" s="33"/>
      <c r="G160" s="33"/>
      <c r="H160" s="33"/>
      <c r="I160" s="33"/>
      <c r="J160" s="33"/>
      <c r="K160" s="33"/>
      <c r="L160" s="33"/>
      <c r="M160" s="33"/>
      <c r="N160" s="33"/>
      <c r="O160" s="33"/>
      <c r="P160" s="33"/>
      <c r="Q160" s="33"/>
      <c r="R160" s="33"/>
      <c r="S160" s="33"/>
      <c r="T160" s="33"/>
      <c r="U160" s="33"/>
      <c r="V160" s="33"/>
      <c r="W160" s="33"/>
      <c r="X160" s="33"/>
      <c r="Y160" s="33"/>
      <c r="Z160" s="33"/>
      <c r="AA160" s="33"/>
      <c r="AB160" s="33"/>
      <c r="AC160" s="33"/>
      <c r="AD160" s="33"/>
      <c r="AE160" s="33"/>
      <c r="AF160" s="33"/>
      <c r="AG160" s="33"/>
      <c r="AH160" s="33"/>
      <c r="AI160" s="33"/>
      <c r="AJ160" s="33"/>
    </row>
    <row r="161" spans="1:36" x14ac:dyDescent="0.2">
      <c r="A161" s="33"/>
      <c r="B161" s="73"/>
      <c r="C161" s="73"/>
      <c r="D161" s="33"/>
      <c r="E161" s="33"/>
      <c r="F161" s="33"/>
      <c r="G161" s="33"/>
      <c r="H161" s="33"/>
      <c r="I161" s="33"/>
      <c r="J161" s="33"/>
      <c r="K161" s="33"/>
      <c r="L161" s="33"/>
      <c r="M161" s="33"/>
      <c r="N161" s="33"/>
      <c r="O161" s="33"/>
      <c r="P161" s="33"/>
      <c r="Q161" s="33"/>
      <c r="R161" s="33"/>
      <c r="S161" s="33"/>
      <c r="T161" s="33"/>
      <c r="U161" s="33"/>
      <c r="V161" s="33"/>
      <c r="W161" s="33"/>
      <c r="X161" s="33"/>
      <c r="Y161" s="33"/>
      <c r="Z161" s="33"/>
      <c r="AA161" s="33"/>
      <c r="AB161" s="33"/>
      <c r="AC161" s="33"/>
      <c r="AD161" s="33"/>
      <c r="AE161" s="33"/>
      <c r="AF161" s="33"/>
      <c r="AG161" s="33"/>
      <c r="AH161" s="33"/>
      <c r="AI161" s="33"/>
      <c r="AJ161" s="33"/>
    </row>
    <row r="162" spans="1:36" x14ac:dyDescent="0.2">
      <c r="A162" s="33"/>
      <c r="B162" s="73"/>
      <c r="C162" s="73"/>
      <c r="D162" s="33"/>
      <c r="E162" s="33"/>
      <c r="F162" s="33"/>
      <c r="G162" s="33"/>
      <c r="H162" s="33"/>
      <c r="I162" s="33"/>
      <c r="J162" s="33"/>
      <c r="K162" s="33"/>
      <c r="L162" s="33"/>
      <c r="M162" s="33"/>
      <c r="N162" s="33"/>
      <c r="O162" s="33"/>
      <c r="P162" s="33"/>
      <c r="Q162" s="33"/>
      <c r="R162" s="33"/>
      <c r="S162" s="33"/>
      <c r="T162" s="33"/>
      <c r="U162" s="33"/>
      <c r="V162" s="33"/>
      <c r="W162" s="33"/>
      <c r="X162" s="33"/>
      <c r="Y162" s="33"/>
      <c r="Z162" s="33"/>
      <c r="AA162" s="33"/>
      <c r="AB162" s="33"/>
      <c r="AC162" s="33"/>
      <c r="AD162" s="33"/>
      <c r="AE162" s="33"/>
      <c r="AF162" s="33"/>
      <c r="AG162" s="33"/>
      <c r="AH162" s="33"/>
      <c r="AI162" s="33"/>
      <c r="AJ162" s="33"/>
    </row>
    <row r="163" spans="1:36" x14ac:dyDescent="0.2">
      <c r="A163" s="33"/>
      <c r="B163" s="73"/>
      <c r="C163" s="73"/>
      <c r="D163" s="33"/>
      <c r="E163" s="33"/>
      <c r="F163" s="33"/>
      <c r="G163" s="33"/>
      <c r="H163" s="33"/>
      <c r="I163" s="33"/>
      <c r="J163" s="33"/>
      <c r="K163" s="33"/>
      <c r="L163" s="33"/>
      <c r="M163" s="33"/>
      <c r="N163" s="33"/>
      <c r="O163" s="33"/>
      <c r="P163" s="33"/>
      <c r="Q163" s="33"/>
      <c r="R163" s="33"/>
      <c r="S163" s="33"/>
      <c r="T163" s="33"/>
      <c r="U163" s="33"/>
      <c r="V163" s="33"/>
      <c r="W163" s="33"/>
      <c r="X163" s="33"/>
      <c r="Y163" s="33"/>
      <c r="Z163" s="33"/>
      <c r="AA163" s="33"/>
      <c r="AB163" s="33"/>
      <c r="AC163" s="33"/>
      <c r="AD163" s="33"/>
      <c r="AE163" s="33"/>
      <c r="AF163" s="33"/>
      <c r="AG163" s="33"/>
      <c r="AH163" s="33"/>
      <c r="AI163" s="33"/>
      <c r="AJ163" s="33"/>
    </row>
    <row r="164" spans="1:36" x14ac:dyDescent="0.2">
      <c r="A164" s="33"/>
      <c r="B164" s="73"/>
      <c r="C164" s="73"/>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3"/>
      <c r="AE164" s="33"/>
      <c r="AF164" s="33"/>
      <c r="AG164" s="33"/>
      <c r="AH164" s="33"/>
      <c r="AI164" s="33"/>
      <c r="AJ164" s="33"/>
    </row>
    <row r="165" spans="1:36" x14ac:dyDescent="0.2">
      <c r="A165" s="33"/>
      <c r="B165" s="73"/>
      <c r="C165" s="73"/>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c r="AC165" s="33"/>
      <c r="AD165" s="33"/>
      <c r="AE165" s="33"/>
      <c r="AF165" s="33"/>
      <c r="AG165" s="33"/>
      <c r="AH165" s="33"/>
      <c r="AI165" s="33"/>
      <c r="AJ165" s="33"/>
    </row>
    <row r="166" spans="1:36" x14ac:dyDescent="0.2">
      <c r="A166" s="33"/>
      <c r="B166" s="73"/>
      <c r="C166" s="73"/>
      <c r="D166" s="33"/>
      <c r="E166" s="33"/>
      <c r="F166" s="33"/>
      <c r="G166" s="33"/>
      <c r="H166" s="33"/>
      <c r="I166" s="33"/>
      <c r="J166" s="33"/>
      <c r="K166" s="33"/>
      <c r="L166" s="33"/>
      <c r="M166" s="33"/>
      <c r="N166" s="33"/>
      <c r="O166" s="33"/>
      <c r="P166" s="33"/>
      <c r="Q166" s="33"/>
      <c r="R166" s="33"/>
      <c r="S166" s="33"/>
      <c r="T166" s="33"/>
      <c r="U166" s="33"/>
      <c r="V166" s="33"/>
      <c r="W166" s="33"/>
      <c r="X166" s="33"/>
      <c r="Y166" s="33"/>
      <c r="Z166" s="33"/>
      <c r="AA166" s="33"/>
      <c r="AB166" s="33"/>
      <c r="AC166" s="33"/>
      <c r="AD166" s="33"/>
      <c r="AE166" s="33"/>
      <c r="AF166" s="33"/>
      <c r="AG166" s="33"/>
      <c r="AH166" s="33"/>
      <c r="AI166" s="33"/>
      <c r="AJ166" s="33"/>
    </row>
    <row r="167" spans="1:36" x14ac:dyDescent="0.2">
      <c r="A167" s="33"/>
      <c r="B167" s="73"/>
      <c r="C167" s="73"/>
      <c r="D167" s="33"/>
      <c r="E167" s="33"/>
      <c r="F167" s="33"/>
      <c r="G167" s="33"/>
      <c r="H167" s="33"/>
      <c r="I167" s="33"/>
      <c r="J167" s="33"/>
      <c r="K167" s="33"/>
      <c r="L167" s="33"/>
      <c r="M167" s="33"/>
      <c r="N167" s="33"/>
      <c r="O167" s="33"/>
      <c r="P167" s="33"/>
      <c r="Q167" s="33"/>
      <c r="R167" s="33"/>
      <c r="S167" s="33"/>
      <c r="T167" s="33"/>
      <c r="U167" s="33"/>
      <c r="V167" s="33"/>
      <c r="W167" s="33"/>
      <c r="X167" s="33"/>
      <c r="Y167" s="33"/>
      <c r="Z167" s="33"/>
      <c r="AA167" s="33"/>
      <c r="AB167" s="33"/>
      <c r="AC167" s="33"/>
      <c r="AD167" s="33"/>
      <c r="AE167" s="33"/>
      <c r="AF167" s="33"/>
      <c r="AG167" s="33"/>
      <c r="AH167" s="33"/>
      <c r="AI167" s="33"/>
      <c r="AJ167" s="33"/>
    </row>
    <row r="168" spans="1:36" x14ac:dyDescent="0.2">
      <c r="A168" s="33"/>
      <c r="B168" s="73"/>
      <c r="C168" s="73"/>
      <c r="D168" s="33"/>
      <c r="E168" s="33"/>
      <c r="F168" s="33"/>
      <c r="G168" s="33"/>
      <c r="H168" s="33"/>
      <c r="I168" s="33"/>
      <c r="J168" s="33"/>
      <c r="K168" s="33"/>
      <c r="L168" s="33"/>
      <c r="M168" s="33"/>
      <c r="N168" s="33"/>
      <c r="O168" s="33"/>
      <c r="P168" s="33"/>
      <c r="Q168" s="33"/>
      <c r="R168" s="33"/>
      <c r="S168" s="33"/>
      <c r="T168" s="33"/>
      <c r="U168" s="33"/>
      <c r="V168" s="33"/>
      <c r="W168" s="33"/>
      <c r="X168" s="33"/>
      <c r="Y168" s="33"/>
      <c r="Z168" s="33"/>
      <c r="AA168" s="33"/>
      <c r="AB168" s="33"/>
      <c r="AC168" s="33"/>
      <c r="AD168" s="33"/>
      <c r="AE168" s="33"/>
      <c r="AF168" s="33"/>
      <c r="AG168" s="33"/>
      <c r="AH168" s="33"/>
      <c r="AI168" s="33"/>
      <c r="AJ168" s="33"/>
    </row>
    <row r="169" spans="1:36" x14ac:dyDescent="0.2">
      <c r="A169" s="33"/>
      <c r="B169" s="73"/>
      <c r="C169" s="73"/>
      <c r="D169" s="33"/>
      <c r="E169" s="33"/>
      <c r="F169" s="33"/>
      <c r="G169" s="33"/>
      <c r="H169" s="33"/>
      <c r="I169" s="33"/>
      <c r="J169" s="33"/>
      <c r="K169" s="33"/>
      <c r="L169" s="33"/>
      <c r="M169" s="33"/>
      <c r="N169" s="33"/>
      <c r="O169" s="33"/>
      <c r="P169" s="33"/>
      <c r="Q169" s="33"/>
      <c r="R169" s="33"/>
      <c r="S169" s="33"/>
      <c r="T169" s="33"/>
      <c r="U169" s="33"/>
      <c r="V169" s="33"/>
      <c r="W169" s="33"/>
      <c r="X169" s="33"/>
      <c r="Y169" s="33"/>
      <c r="Z169" s="33"/>
      <c r="AA169" s="33"/>
      <c r="AB169" s="33"/>
      <c r="AC169" s="33"/>
      <c r="AD169" s="33"/>
      <c r="AE169" s="33"/>
      <c r="AF169" s="33"/>
      <c r="AG169" s="33"/>
      <c r="AH169" s="33"/>
      <c r="AI169" s="33"/>
      <c r="AJ169" s="33"/>
    </row>
    <row r="170" spans="1:36" x14ac:dyDescent="0.2">
      <c r="A170" s="33"/>
      <c r="B170" s="73"/>
      <c r="C170" s="73"/>
      <c r="D170" s="33"/>
      <c r="E170" s="33"/>
      <c r="F170" s="33"/>
      <c r="G170" s="33"/>
      <c r="H170" s="33"/>
      <c r="I170" s="33"/>
      <c r="J170" s="33"/>
      <c r="K170" s="33"/>
      <c r="L170" s="33"/>
      <c r="M170" s="33"/>
      <c r="N170" s="33"/>
      <c r="O170" s="33"/>
      <c r="P170" s="33"/>
      <c r="Q170" s="33"/>
      <c r="R170" s="33"/>
      <c r="S170" s="33"/>
      <c r="T170" s="33"/>
      <c r="U170" s="33"/>
      <c r="V170" s="33"/>
      <c r="W170" s="33"/>
      <c r="X170" s="33"/>
      <c r="Y170" s="33"/>
      <c r="Z170" s="33"/>
      <c r="AA170" s="33"/>
      <c r="AB170" s="33"/>
      <c r="AC170" s="33"/>
      <c r="AD170" s="33"/>
      <c r="AE170" s="33"/>
      <c r="AF170" s="33"/>
      <c r="AG170" s="33"/>
      <c r="AH170" s="33"/>
      <c r="AI170" s="33"/>
      <c r="AJ170" s="33"/>
    </row>
    <row r="171" spans="1:36" x14ac:dyDescent="0.2">
      <c r="A171" s="33"/>
      <c r="B171" s="73"/>
      <c r="C171" s="73"/>
      <c r="D171" s="33"/>
      <c r="E171" s="33"/>
      <c r="F171" s="33"/>
      <c r="G171" s="33"/>
      <c r="H171" s="33"/>
      <c r="I171" s="33"/>
      <c r="J171" s="33"/>
      <c r="K171" s="33"/>
      <c r="L171" s="33"/>
      <c r="M171" s="33"/>
      <c r="N171" s="33"/>
      <c r="O171" s="33"/>
      <c r="P171" s="33"/>
      <c r="Q171" s="33"/>
      <c r="R171" s="33"/>
      <c r="S171" s="33"/>
      <c r="T171" s="33"/>
      <c r="U171" s="33"/>
      <c r="V171" s="33"/>
      <c r="W171" s="33"/>
      <c r="X171" s="33"/>
      <c r="Y171" s="33"/>
      <c r="Z171" s="33"/>
      <c r="AA171" s="33"/>
      <c r="AB171" s="33"/>
      <c r="AC171" s="33"/>
      <c r="AD171" s="33"/>
      <c r="AE171" s="33"/>
      <c r="AF171" s="33"/>
      <c r="AG171" s="33"/>
      <c r="AH171" s="33"/>
      <c r="AI171" s="33"/>
      <c r="AJ171" s="33"/>
    </row>
    <row r="172" spans="1:36" x14ac:dyDescent="0.2">
      <c r="A172" s="33"/>
      <c r="B172" s="73"/>
      <c r="C172" s="73"/>
      <c r="D172" s="33"/>
      <c r="E172" s="33"/>
      <c r="F172" s="33"/>
      <c r="G172" s="33"/>
      <c r="H172" s="33"/>
      <c r="I172" s="33"/>
      <c r="J172" s="33"/>
      <c r="K172" s="33"/>
      <c r="L172" s="33"/>
      <c r="M172" s="33"/>
      <c r="N172" s="33"/>
      <c r="O172" s="33"/>
      <c r="P172" s="33"/>
      <c r="Q172" s="33"/>
      <c r="R172" s="33"/>
      <c r="S172" s="33"/>
      <c r="T172" s="33"/>
      <c r="U172" s="33"/>
      <c r="V172" s="33"/>
      <c r="W172" s="33"/>
      <c r="X172" s="33"/>
      <c r="Y172" s="33"/>
      <c r="Z172" s="33"/>
      <c r="AA172" s="33"/>
      <c r="AB172" s="33"/>
      <c r="AC172" s="33"/>
      <c r="AD172" s="33"/>
      <c r="AE172" s="33"/>
      <c r="AF172" s="33"/>
      <c r="AG172" s="33"/>
      <c r="AH172" s="33"/>
      <c r="AI172" s="33"/>
      <c r="AJ172" s="33"/>
    </row>
    <row r="173" spans="1:36" x14ac:dyDescent="0.2">
      <c r="A173" s="33"/>
      <c r="B173" s="73"/>
      <c r="C173" s="73"/>
      <c r="D173" s="33"/>
      <c r="E173" s="33"/>
      <c r="F173" s="33"/>
      <c r="G173" s="33"/>
      <c r="H173" s="33"/>
      <c r="I173" s="33"/>
      <c r="J173" s="33"/>
      <c r="K173" s="33"/>
      <c r="L173" s="33"/>
      <c r="M173" s="33"/>
      <c r="N173" s="33"/>
      <c r="O173" s="33"/>
      <c r="P173" s="33"/>
      <c r="Q173" s="33"/>
      <c r="R173" s="33"/>
      <c r="S173" s="33"/>
      <c r="T173" s="33"/>
      <c r="U173" s="33"/>
      <c r="V173" s="33"/>
      <c r="W173" s="33"/>
      <c r="X173" s="33"/>
      <c r="Y173" s="33"/>
      <c r="Z173" s="33"/>
      <c r="AA173" s="33"/>
      <c r="AB173" s="33"/>
      <c r="AC173" s="33"/>
      <c r="AD173" s="33"/>
      <c r="AE173" s="33"/>
      <c r="AF173" s="33"/>
      <c r="AG173" s="33"/>
      <c r="AH173" s="33"/>
      <c r="AI173" s="33"/>
      <c r="AJ173" s="33"/>
    </row>
    <row r="174" spans="1:36" x14ac:dyDescent="0.2">
      <c r="A174" s="33"/>
      <c r="B174" s="73"/>
      <c r="C174" s="73"/>
      <c r="D174" s="33"/>
      <c r="E174" s="33"/>
      <c r="F174" s="33"/>
      <c r="G174" s="33"/>
      <c r="H174" s="33"/>
      <c r="I174" s="33"/>
      <c r="J174" s="33"/>
      <c r="K174" s="33"/>
      <c r="L174" s="33"/>
      <c r="M174" s="33"/>
      <c r="N174" s="33"/>
      <c r="O174" s="33"/>
      <c r="P174" s="33"/>
      <c r="Q174" s="33"/>
      <c r="R174" s="33"/>
      <c r="S174" s="33"/>
      <c r="T174" s="33"/>
      <c r="U174" s="33"/>
      <c r="V174" s="33"/>
      <c r="W174" s="33"/>
      <c r="X174" s="33"/>
      <c r="Y174" s="33"/>
      <c r="Z174" s="33"/>
      <c r="AA174" s="33"/>
      <c r="AB174" s="33"/>
      <c r="AC174" s="33"/>
      <c r="AD174" s="33"/>
      <c r="AE174" s="33"/>
      <c r="AF174" s="33"/>
      <c r="AG174" s="33"/>
      <c r="AH174" s="33"/>
      <c r="AI174" s="33"/>
      <c r="AJ174" s="33"/>
    </row>
    <row r="175" spans="1:36" x14ac:dyDescent="0.2">
      <c r="A175" s="33"/>
      <c r="B175" s="73"/>
      <c r="C175" s="73"/>
      <c r="D175" s="33"/>
      <c r="E175" s="33"/>
      <c r="F175" s="33"/>
      <c r="G175" s="33"/>
      <c r="H175" s="33"/>
      <c r="I175" s="33"/>
      <c r="J175" s="33"/>
      <c r="K175" s="33"/>
      <c r="L175" s="33"/>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c r="AJ175" s="33"/>
    </row>
    <row r="176" spans="1:36" x14ac:dyDescent="0.2">
      <c r="A176" s="33"/>
      <c r="B176" s="73"/>
      <c r="C176" s="7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row>
    <row r="177" spans="1:36" x14ac:dyDescent="0.2">
      <c r="A177" s="33"/>
      <c r="B177" s="73"/>
      <c r="C177" s="73"/>
      <c r="D177" s="33"/>
      <c r="E177" s="33"/>
      <c r="F177" s="33"/>
      <c r="G177" s="33"/>
      <c r="H177" s="33"/>
      <c r="I177" s="33"/>
      <c r="J177" s="33"/>
      <c r="K177" s="33"/>
      <c r="L177" s="33"/>
      <c r="M177" s="33"/>
      <c r="N177" s="33"/>
      <c r="O177" s="33"/>
      <c r="P177" s="33"/>
      <c r="Q177" s="33"/>
      <c r="R177" s="33"/>
      <c r="S177" s="33"/>
      <c r="T177" s="33"/>
      <c r="U177" s="33"/>
      <c r="V177" s="33"/>
      <c r="W177" s="33"/>
      <c r="X177" s="33"/>
      <c r="Y177" s="33"/>
      <c r="Z177" s="33"/>
      <c r="AA177" s="33"/>
      <c r="AB177" s="33"/>
      <c r="AC177" s="33"/>
      <c r="AD177" s="33"/>
      <c r="AE177" s="33"/>
      <c r="AF177" s="33"/>
      <c r="AG177" s="33"/>
      <c r="AH177" s="33"/>
      <c r="AI177" s="33"/>
      <c r="AJ177" s="33"/>
    </row>
    <row r="178" spans="1:36" x14ac:dyDescent="0.2">
      <c r="A178" s="33"/>
      <c r="B178" s="73"/>
      <c r="C178" s="73"/>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c r="AG178" s="33"/>
      <c r="AH178" s="33"/>
      <c r="AI178" s="33"/>
      <c r="AJ178" s="33"/>
    </row>
    <row r="179" spans="1:36" x14ac:dyDescent="0.2">
      <c r="A179" s="33"/>
      <c r="B179" s="73"/>
      <c r="C179" s="73"/>
      <c r="D179" s="33"/>
      <c r="E179" s="33"/>
      <c r="F179" s="33"/>
      <c r="G179" s="33"/>
      <c r="H179" s="33"/>
      <c r="I179" s="33"/>
      <c r="J179" s="33"/>
      <c r="K179" s="33"/>
      <c r="L179" s="33"/>
      <c r="M179" s="33"/>
      <c r="N179" s="33"/>
      <c r="O179" s="33"/>
      <c r="P179" s="33"/>
      <c r="Q179" s="33"/>
      <c r="R179" s="33"/>
      <c r="S179" s="33"/>
      <c r="T179" s="33"/>
      <c r="U179" s="33"/>
      <c r="V179" s="33"/>
      <c r="W179" s="33"/>
      <c r="X179" s="33"/>
      <c r="Y179" s="33"/>
      <c r="Z179" s="33"/>
      <c r="AA179" s="33"/>
      <c r="AB179" s="33"/>
      <c r="AC179" s="33"/>
      <c r="AD179" s="33"/>
      <c r="AE179" s="33"/>
      <c r="AF179" s="33"/>
      <c r="AG179" s="33"/>
      <c r="AH179" s="33"/>
      <c r="AI179" s="33"/>
      <c r="AJ179" s="33"/>
    </row>
    <row r="180" spans="1:36" x14ac:dyDescent="0.2">
      <c r="A180" s="33"/>
      <c r="B180" s="73"/>
      <c r="C180" s="73"/>
      <c r="D180" s="33"/>
      <c r="E180" s="33"/>
      <c r="F180" s="33"/>
      <c r="G180" s="33"/>
      <c r="H180" s="33"/>
      <c r="I180" s="33"/>
      <c r="J180" s="33"/>
      <c r="K180" s="33"/>
      <c r="L180" s="33"/>
      <c r="M180" s="33"/>
      <c r="N180" s="33"/>
      <c r="O180" s="33"/>
      <c r="P180" s="33"/>
      <c r="Q180" s="33"/>
      <c r="R180" s="33"/>
      <c r="S180" s="33"/>
      <c r="T180" s="33"/>
      <c r="U180" s="33"/>
      <c r="V180" s="33"/>
      <c r="W180" s="33"/>
      <c r="X180" s="33"/>
      <c r="Y180" s="33"/>
      <c r="Z180" s="33"/>
      <c r="AA180" s="33"/>
      <c r="AB180" s="33"/>
      <c r="AC180" s="33"/>
      <c r="AD180" s="33"/>
      <c r="AE180" s="33"/>
      <c r="AF180" s="33"/>
      <c r="AG180" s="33"/>
      <c r="AH180" s="33"/>
      <c r="AI180" s="33"/>
      <c r="AJ180" s="33"/>
    </row>
    <row r="181" spans="1:36" x14ac:dyDescent="0.2">
      <c r="A181" s="33"/>
      <c r="B181" s="73"/>
      <c r="C181" s="73"/>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c r="AD181" s="33"/>
      <c r="AE181" s="33"/>
      <c r="AF181" s="33"/>
      <c r="AG181" s="33"/>
      <c r="AH181" s="33"/>
      <c r="AI181" s="33"/>
      <c r="AJ181" s="33"/>
    </row>
    <row r="182" spans="1:36" x14ac:dyDescent="0.2">
      <c r="A182" s="33"/>
      <c r="B182" s="73"/>
      <c r="C182" s="73"/>
      <c r="D182" s="33"/>
      <c r="E182" s="33"/>
      <c r="F182" s="33"/>
      <c r="G182" s="33"/>
      <c r="H182" s="33"/>
      <c r="I182" s="33"/>
      <c r="J182" s="33"/>
      <c r="K182" s="33"/>
      <c r="L182" s="33"/>
      <c r="M182" s="33"/>
      <c r="N182" s="33"/>
      <c r="O182" s="33"/>
      <c r="P182" s="33"/>
      <c r="Q182" s="33"/>
      <c r="R182" s="33"/>
      <c r="S182" s="33"/>
      <c r="T182" s="33"/>
      <c r="U182" s="33"/>
      <c r="V182" s="33"/>
      <c r="W182" s="33"/>
      <c r="X182" s="33"/>
      <c r="Y182" s="33"/>
      <c r="Z182" s="33"/>
      <c r="AA182" s="33"/>
      <c r="AB182" s="33"/>
      <c r="AC182" s="33"/>
      <c r="AD182" s="33"/>
      <c r="AE182" s="33"/>
      <c r="AF182" s="33"/>
      <c r="AG182" s="33"/>
      <c r="AH182" s="33"/>
      <c r="AI182" s="33"/>
      <c r="AJ182" s="33"/>
    </row>
    <row r="183" spans="1:36" x14ac:dyDescent="0.2">
      <c r="A183" s="33"/>
      <c r="B183" s="73"/>
      <c r="C183" s="73"/>
      <c r="D183" s="33"/>
      <c r="E183" s="33"/>
      <c r="F183" s="33"/>
      <c r="G183" s="33"/>
      <c r="H183" s="33"/>
      <c r="I183" s="33"/>
      <c r="J183" s="33"/>
      <c r="K183" s="33"/>
      <c r="L183" s="33"/>
      <c r="M183" s="33"/>
      <c r="N183" s="33"/>
      <c r="O183" s="33"/>
      <c r="P183" s="33"/>
      <c r="Q183" s="33"/>
      <c r="R183" s="33"/>
      <c r="S183" s="33"/>
      <c r="T183" s="33"/>
      <c r="U183" s="33"/>
      <c r="V183" s="33"/>
      <c r="W183" s="33"/>
      <c r="X183" s="33"/>
      <c r="Y183" s="33"/>
      <c r="Z183" s="33"/>
      <c r="AA183" s="33"/>
      <c r="AB183" s="33"/>
      <c r="AC183" s="33"/>
      <c r="AD183" s="33"/>
      <c r="AE183" s="33"/>
      <c r="AF183" s="33"/>
      <c r="AG183" s="33"/>
      <c r="AH183" s="33"/>
      <c r="AI183" s="33"/>
      <c r="AJ183" s="33"/>
    </row>
    <row r="184" spans="1:36" x14ac:dyDescent="0.2">
      <c r="A184" s="33"/>
      <c r="B184" s="73"/>
      <c r="C184" s="73"/>
      <c r="D184" s="33"/>
      <c r="E184" s="33"/>
      <c r="F184" s="33"/>
      <c r="G184" s="33"/>
      <c r="H184" s="33"/>
      <c r="I184" s="33"/>
      <c r="J184" s="33"/>
      <c r="K184" s="33"/>
      <c r="L184" s="33"/>
      <c r="M184" s="33"/>
      <c r="N184" s="33"/>
      <c r="O184" s="33"/>
      <c r="P184" s="33"/>
      <c r="Q184" s="33"/>
      <c r="R184" s="33"/>
      <c r="S184" s="33"/>
      <c r="T184" s="33"/>
      <c r="U184" s="33"/>
      <c r="V184" s="33"/>
      <c r="W184" s="33"/>
      <c r="X184" s="33"/>
      <c r="Y184" s="33"/>
      <c r="Z184" s="33"/>
      <c r="AA184" s="33"/>
      <c r="AB184" s="33"/>
      <c r="AC184" s="33"/>
      <c r="AD184" s="33"/>
      <c r="AE184" s="33"/>
      <c r="AF184" s="33"/>
      <c r="AG184" s="33"/>
      <c r="AH184" s="33"/>
      <c r="AI184" s="33"/>
      <c r="AJ184" s="33"/>
    </row>
    <row r="185" spans="1:36" x14ac:dyDescent="0.2">
      <c r="A185" s="33"/>
      <c r="B185" s="73"/>
      <c r="C185" s="73"/>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c r="AC185" s="33"/>
      <c r="AD185" s="33"/>
      <c r="AE185" s="33"/>
      <c r="AF185" s="33"/>
      <c r="AG185" s="33"/>
      <c r="AH185" s="33"/>
      <c r="AI185" s="33"/>
      <c r="AJ185" s="33"/>
    </row>
    <row r="186" spans="1:36" x14ac:dyDescent="0.2">
      <c r="A186" s="33"/>
      <c r="B186" s="73"/>
      <c r="C186" s="73"/>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3"/>
      <c r="AE186" s="33"/>
      <c r="AF186" s="33"/>
      <c r="AG186" s="33"/>
      <c r="AH186" s="33"/>
      <c r="AI186" s="33"/>
      <c r="AJ186" s="33"/>
    </row>
    <row r="187" spans="1:36" x14ac:dyDescent="0.2">
      <c r="A187" s="33"/>
      <c r="B187" s="73"/>
      <c r="C187" s="73"/>
      <c r="D187" s="33"/>
      <c r="E187" s="33"/>
      <c r="F187" s="33"/>
      <c r="G187" s="33"/>
      <c r="H187" s="33"/>
      <c r="I187" s="33"/>
      <c r="J187" s="33"/>
      <c r="K187" s="33"/>
      <c r="L187" s="33"/>
      <c r="M187" s="33"/>
      <c r="N187" s="33"/>
      <c r="O187" s="33"/>
      <c r="P187" s="33"/>
      <c r="Q187" s="33"/>
      <c r="R187" s="33"/>
      <c r="S187" s="33"/>
      <c r="T187" s="33"/>
      <c r="U187" s="33"/>
      <c r="V187" s="33"/>
      <c r="W187" s="33"/>
      <c r="X187" s="33"/>
      <c r="Y187" s="33"/>
      <c r="Z187" s="33"/>
      <c r="AA187" s="33"/>
      <c r="AB187" s="33"/>
      <c r="AC187" s="33"/>
      <c r="AD187" s="33"/>
      <c r="AE187" s="33"/>
      <c r="AF187" s="33"/>
      <c r="AG187" s="33"/>
      <c r="AH187" s="33"/>
      <c r="AI187" s="33"/>
      <c r="AJ187" s="33"/>
    </row>
    <row r="188" spans="1:36" x14ac:dyDescent="0.2">
      <c r="A188" s="33"/>
      <c r="B188" s="73"/>
      <c r="C188" s="73"/>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33"/>
      <c r="AG188" s="33"/>
      <c r="AH188" s="33"/>
      <c r="AI188" s="33"/>
      <c r="AJ188" s="33"/>
    </row>
    <row r="189" spans="1:36" x14ac:dyDescent="0.2">
      <c r="A189" s="33"/>
      <c r="B189" s="73"/>
      <c r="C189" s="73"/>
      <c r="D189" s="33"/>
      <c r="E189" s="33"/>
      <c r="F189" s="33"/>
      <c r="G189" s="33"/>
      <c r="H189" s="33"/>
      <c r="I189" s="33"/>
      <c r="J189" s="33"/>
      <c r="K189" s="33"/>
      <c r="L189" s="33"/>
      <c r="M189" s="33"/>
      <c r="N189" s="33"/>
      <c r="O189" s="33"/>
      <c r="P189" s="33"/>
      <c r="Q189" s="33"/>
      <c r="R189" s="33"/>
      <c r="S189" s="33"/>
      <c r="T189" s="33"/>
      <c r="U189" s="33"/>
      <c r="V189" s="33"/>
      <c r="W189" s="33"/>
      <c r="X189" s="33"/>
      <c r="Y189" s="33"/>
      <c r="Z189" s="33"/>
      <c r="AA189" s="33"/>
      <c r="AB189" s="33"/>
      <c r="AC189" s="33"/>
      <c r="AD189" s="33"/>
      <c r="AE189" s="33"/>
      <c r="AF189" s="33"/>
      <c r="AG189" s="33"/>
      <c r="AH189" s="33"/>
      <c r="AI189" s="33"/>
      <c r="AJ189" s="33"/>
    </row>
    <row r="190" spans="1:36" x14ac:dyDescent="0.2">
      <c r="A190" s="33"/>
      <c r="B190" s="73"/>
      <c r="C190" s="73"/>
      <c r="D190" s="33"/>
      <c r="E190" s="33"/>
      <c r="F190" s="33"/>
      <c r="G190" s="33"/>
      <c r="H190" s="33"/>
      <c r="I190" s="33"/>
      <c r="J190" s="33"/>
      <c r="K190" s="33"/>
      <c r="L190" s="33"/>
      <c r="M190" s="33"/>
      <c r="N190" s="33"/>
      <c r="O190" s="33"/>
      <c r="P190" s="33"/>
      <c r="Q190" s="33"/>
      <c r="R190" s="33"/>
      <c r="S190" s="33"/>
      <c r="T190" s="33"/>
      <c r="U190" s="33"/>
      <c r="V190" s="33"/>
      <c r="W190" s="33"/>
      <c r="X190" s="33"/>
      <c r="Y190" s="33"/>
      <c r="Z190" s="33"/>
      <c r="AA190" s="33"/>
      <c r="AB190" s="33"/>
      <c r="AC190" s="33"/>
      <c r="AD190" s="33"/>
      <c r="AE190" s="33"/>
      <c r="AF190" s="33"/>
      <c r="AG190" s="33"/>
      <c r="AH190" s="33"/>
      <c r="AI190" s="33"/>
      <c r="AJ190" s="33"/>
    </row>
    <row r="191" spans="1:36" x14ac:dyDescent="0.2">
      <c r="A191" s="33"/>
      <c r="B191" s="73"/>
      <c r="C191" s="73"/>
      <c r="D191" s="33"/>
      <c r="E191" s="33"/>
      <c r="F191" s="33"/>
      <c r="G191" s="33"/>
      <c r="H191" s="33"/>
      <c r="I191" s="33"/>
      <c r="J191" s="33"/>
      <c r="K191" s="33"/>
      <c r="L191" s="33"/>
      <c r="M191" s="33"/>
      <c r="N191" s="33"/>
      <c r="O191" s="33"/>
      <c r="P191" s="33"/>
      <c r="Q191" s="33"/>
      <c r="R191" s="33"/>
      <c r="S191" s="33"/>
      <c r="T191" s="33"/>
      <c r="U191" s="33"/>
      <c r="V191" s="33"/>
      <c r="W191" s="33"/>
      <c r="X191" s="33"/>
      <c r="Y191" s="33"/>
      <c r="Z191" s="33"/>
      <c r="AA191" s="33"/>
      <c r="AB191" s="33"/>
      <c r="AC191" s="33"/>
      <c r="AD191" s="33"/>
      <c r="AE191" s="33"/>
      <c r="AF191" s="33"/>
      <c r="AG191" s="33"/>
      <c r="AH191" s="33"/>
      <c r="AI191" s="33"/>
      <c r="AJ191" s="33"/>
    </row>
    <row r="192" spans="1:36" x14ac:dyDescent="0.2">
      <c r="A192" s="33"/>
      <c r="B192" s="73"/>
      <c r="C192" s="73"/>
      <c r="D192" s="33"/>
      <c r="E192" s="33"/>
      <c r="F192" s="33"/>
      <c r="G192" s="33"/>
      <c r="H192" s="33"/>
      <c r="I192" s="33"/>
      <c r="J192" s="33"/>
      <c r="K192" s="33"/>
      <c r="L192" s="33"/>
      <c r="M192" s="33"/>
      <c r="N192" s="33"/>
      <c r="O192" s="33"/>
      <c r="P192" s="33"/>
      <c r="Q192" s="33"/>
      <c r="R192" s="33"/>
      <c r="S192" s="33"/>
      <c r="T192" s="33"/>
      <c r="U192" s="33"/>
      <c r="V192" s="33"/>
      <c r="W192" s="33"/>
      <c r="X192" s="33"/>
      <c r="Y192" s="33"/>
      <c r="Z192" s="33"/>
      <c r="AA192" s="33"/>
      <c r="AB192" s="33"/>
      <c r="AC192" s="33"/>
      <c r="AD192" s="33"/>
      <c r="AE192" s="33"/>
      <c r="AF192" s="33"/>
      <c r="AG192" s="33"/>
      <c r="AH192" s="33"/>
      <c r="AI192" s="33"/>
      <c r="AJ192" s="33"/>
    </row>
    <row r="193" spans="1:36" x14ac:dyDescent="0.2">
      <c r="A193" s="33"/>
      <c r="B193" s="73"/>
      <c r="C193" s="73"/>
      <c r="D193" s="33"/>
      <c r="E193" s="33"/>
      <c r="F193" s="33"/>
      <c r="G193" s="33"/>
      <c r="H193" s="33"/>
      <c r="I193" s="33"/>
      <c r="J193" s="33"/>
      <c r="K193" s="33"/>
      <c r="L193" s="33"/>
      <c r="M193" s="33"/>
      <c r="N193" s="33"/>
      <c r="O193" s="33"/>
      <c r="P193" s="33"/>
      <c r="Q193" s="33"/>
      <c r="R193" s="33"/>
      <c r="S193" s="33"/>
      <c r="T193" s="33"/>
      <c r="U193" s="33"/>
      <c r="V193" s="33"/>
      <c r="W193" s="33"/>
      <c r="X193" s="33"/>
      <c r="Y193" s="33"/>
      <c r="Z193" s="33"/>
      <c r="AA193" s="33"/>
      <c r="AB193" s="33"/>
      <c r="AC193" s="33"/>
      <c r="AD193" s="33"/>
      <c r="AE193" s="33"/>
      <c r="AF193" s="33"/>
      <c r="AG193" s="33"/>
      <c r="AH193" s="33"/>
      <c r="AI193" s="33"/>
      <c r="AJ193" s="33"/>
    </row>
    <row r="194" spans="1:36" x14ac:dyDescent="0.2">
      <c r="A194" s="33"/>
      <c r="B194" s="73"/>
      <c r="C194" s="73"/>
      <c r="D194" s="33"/>
      <c r="E194" s="33"/>
      <c r="F194" s="33"/>
      <c r="G194" s="33"/>
      <c r="H194" s="33"/>
      <c r="I194" s="33"/>
      <c r="J194" s="33"/>
      <c r="K194" s="33"/>
      <c r="L194" s="33"/>
      <c r="M194" s="33"/>
      <c r="N194" s="33"/>
      <c r="O194" s="33"/>
      <c r="P194" s="33"/>
      <c r="Q194" s="33"/>
      <c r="R194" s="33"/>
      <c r="S194" s="33"/>
      <c r="T194" s="33"/>
      <c r="U194" s="33"/>
      <c r="V194" s="33"/>
      <c r="W194" s="33"/>
      <c r="X194" s="33"/>
      <c r="Y194" s="33"/>
      <c r="Z194" s="33"/>
      <c r="AA194" s="33"/>
      <c r="AB194" s="33"/>
      <c r="AC194" s="33"/>
      <c r="AD194" s="33"/>
      <c r="AE194" s="33"/>
      <c r="AF194" s="33"/>
      <c r="AG194" s="33"/>
      <c r="AH194" s="33"/>
      <c r="AI194" s="33"/>
      <c r="AJ194" s="33"/>
    </row>
    <row r="195" spans="1:36" x14ac:dyDescent="0.2">
      <c r="A195" s="33"/>
      <c r="B195" s="73"/>
      <c r="C195" s="73"/>
      <c r="D195" s="33"/>
      <c r="E195" s="33"/>
      <c r="F195" s="33"/>
      <c r="G195" s="33"/>
      <c r="H195" s="33"/>
      <c r="I195" s="33"/>
      <c r="J195" s="33"/>
      <c r="K195" s="33"/>
      <c r="L195" s="33"/>
      <c r="M195" s="33"/>
      <c r="N195" s="33"/>
      <c r="O195" s="33"/>
      <c r="P195" s="33"/>
      <c r="Q195" s="33"/>
      <c r="R195" s="33"/>
      <c r="S195" s="33"/>
      <c r="T195" s="33"/>
      <c r="U195" s="33"/>
      <c r="V195" s="33"/>
      <c r="W195" s="33"/>
      <c r="X195" s="33"/>
      <c r="Y195" s="33"/>
      <c r="Z195" s="33"/>
      <c r="AA195" s="33"/>
      <c r="AB195" s="33"/>
      <c r="AC195" s="33"/>
      <c r="AD195" s="33"/>
      <c r="AE195" s="33"/>
      <c r="AF195" s="33"/>
      <c r="AG195" s="33"/>
      <c r="AH195" s="33"/>
      <c r="AI195" s="33"/>
      <c r="AJ195" s="33"/>
    </row>
    <row r="196" spans="1:36" x14ac:dyDescent="0.2">
      <c r="A196" s="33"/>
      <c r="B196" s="73"/>
      <c r="C196" s="73"/>
      <c r="D196" s="33"/>
      <c r="E196" s="33"/>
      <c r="F196" s="33"/>
      <c r="G196" s="33"/>
      <c r="H196" s="33"/>
      <c r="I196" s="33"/>
      <c r="J196" s="33"/>
      <c r="K196" s="33"/>
      <c r="L196" s="33"/>
      <c r="M196" s="33"/>
      <c r="N196" s="33"/>
      <c r="O196" s="33"/>
      <c r="P196" s="33"/>
      <c r="Q196" s="33"/>
      <c r="R196" s="33"/>
      <c r="S196" s="33"/>
      <c r="T196" s="33"/>
      <c r="U196" s="33"/>
      <c r="V196" s="33"/>
      <c r="W196" s="33"/>
      <c r="X196" s="33"/>
      <c r="Y196" s="33"/>
      <c r="Z196" s="33"/>
      <c r="AA196" s="33"/>
      <c r="AB196" s="33"/>
      <c r="AC196" s="33"/>
      <c r="AD196" s="33"/>
      <c r="AE196" s="33"/>
      <c r="AF196" s="33"/>
      <c r="AG196" s="33"/>
      <c r="AH196" s="33"/>
      <c r="AI196" s="33"/>
      <c r="AJ196" s="33"/>
    </row>
    <row r="197" spans="1:36" x14ac:dyDescent="0.2">
      <c r="A197" s="33"/>
      <c r="B197" s="73"/>
      <c r="C197" s="73"/>
      <c r="D197" s="33"/>
      <c r="E197" s="33"/>
      <c r="F197" s="33"/>
      <c r="G197" s="33"/>
      <c r="H197" s="33"/>
      <c r="I197" s="33"/>
      <c r="J197" s="33"/>
      <c r="K197" s="33"/>
      <c r="L197" s="33"/>
      <c r="M197" s="33"/>
      <c r="N197" s="33"/>
      <c r="O197" s="33"/>
      <c r="P197" s="33"/>
      <c r="Q197" s="33"/>
      <c r="R197" s="33"/>
      <c r="S197" s="33"/>
      <c r="T197" s="33"/>
      <c r="U197" s="33"/>
      <c r="V197" s="33"/>
      <c r="W197" s="33"/>
      <c r="X197" s="33"/>
      <c r="Y197" s="33"/>
      <c r="Z197" s="33"/>
      <c r="AA197" s="33"/>
      <c r="AB197" s="33"/>
      <c r="AC197" s="33"/>
      <c r="AD197" s="33"/>
      <c r="AE197" s="33"/>
      <c r="AF197" s="33"/>
      <c r="AG197" s="33"/>
      <c r="AH197" s="33"/>
      <c r="AI197" s="33"/>
      <c r="AJ197" s="33"/>
    </row>
    <row r="198" spans="1:36" x14ac:dyDescent="0.2">
      <c r="A198" s="33"/>
      <c r="B198" s="73"/>
      <c r="C198" s="73"/>
      <c r="D198" s="33"/>
      <c r="E198" s="33"/>
      <c r="F198" s="33"/>
      <c r="G198" s="33"/>
      <c r="H198" s="33"/>
      <c r="I198" s="33"/>
      <c r="J198" s="33"/>
      <c r="K198" s="33"/>
      <c r="L198" s="33"/>
      <c r="M198" s="33"/>
      <c r="N198" s="33"/>
      <c r="O198" s="33"/>
      <c r="P198" s="33"/>
      <c r="Q198" s="33"/>
      <c r="R198" s="33"/>
      <c r="S198" s="33"/>
      <c r="T198" s="33"/>
      <c r="U198" s="33"/>
      <c r="V198" s="33"/>
      <c r="W198" s="33"/>
      <c r="X198" s="33"/>
      <c r="Y198" s="33"/>
      <c r="Z198" s="33"/>
      <c r="AA198" s="33"/>
      <c r="AB198" s="33"/>
      <c r="AC198" s="33"/>
      <c r="AD198" s="33"/>
      <c r="AE198" s="33"/>
      <c r="AF198" s="33"/>
      <c r="AG198" s="33"/>
      <c r="AH198" s="33"/>
      <c r="AI198" s="33"/>
      <c r="AJ198" s="33"/>
    </row>
    <row r="199" spans="1:36" x14ac:dyDescent="0.2">
      <c r="A199" s="33"/>
      <c r="B199" s="73"/>
      <c r="C199" s="73"/>
      <c r="D199" s="33"/>
      <c r="E199" s="33"/>
      <c r="F199" s="33"/>
      <c r="G199" s="33"/>
      <c r="H199" s="33"/>
      <c r="I199" s="33"/>
      <c r="J199" s="33"/>
      <c r="K199" s="33"/>
      <c r="L199" s="33"/>
      <c r="M199" s="33"/>
      <c r="N199" s="33"/>
      <c r="O199" s="33"/>
      <c r="P199" s="33"/>
      <c r="Q199" s="33"/>
      <c r="R199" s="33"/>
      <c r="S199" s="33"/>
      <c r="T199" s="33"/>
      <c r="U199" s="33"/>
      <c r="V199" s="33"/>
      <c r="W199" s="33"/>
      <c r="X199" s="33"/>
      <c r="Y199" s="33"/>
      <c r="Z199" s="33"/>
      <c r="AA199" s="33"/>
      <c r="AB199" s="33"/>
      <c r="AC199" s="33"/>
      <c r="AD199" s="33"/>
      <c r="AE199" s="33"/>
      <c r="AF199" s="33"/>
      <c r="AG199" s="33"/>
      <c r="AH199" s="33"/>
      <c r="AI199" s="33"/>
      <c r="AJ199" s="33"/>
    </row>
    <row r="200" spans="1:36" x14ac:dyDescent="0.2">
      <c r="A200" s="33"/>
      <c r="B200" s="73"/>
      <c r="C200" s="73"/>
      <c r="D200" s="33"/>
      <c r="E200" s="33"/>
      <c r="F200" s="33"/>
      <c r="G200" s="33"/>
      <c r="H200" s="33"/>
      <c r="I200" s="33"/>
      <c r="J200" s="33"/>
      <c r="K200" s="33"/>
      <c r="L200" s="33"/>
      <c r="M200" s="33"/>
      <c r="N200" s="33"/>
      <c r="O200" s="33"/>
      <c r="P200" s="33"/>
      <c r="Q200" s="33"/>
      <c r="R200" s="33"/>
      <c r="S200" s="33"/>
      <c r="T200" s="33"/>
      <c r="U200" s="33"/>
      <c r="V200" s="33"/>
      <c r="W200" s="33"/>
      <c r="X200" s="33"/>
      <c r="Y200" s="33"/>
      <c r="Z200" s="33"/>
      <c r="AA200" s="33"/>
      <c r="AB200" s="33"/>
      <c r="AC200" s="33"/>
      <c r="AD200" s="33"/>
      <c r="AE200" s="33"/>
      <c r="AF200" s="33"/>
      <c r="AG200" s="33"/>
      <c r="AH200" s="33"/>
      <c r="AI200" s="33"/>
      <c r="AJ200" s="33"/>
    </row>
    <row r="201" spans="1:36" x14ac:dyDescent="0.2">
      <c r="A201" s="33"/>
      <c r="B201" s="73"/>
      <c r="C201" s="73"/>
      <c r="D201" s="33"/>
      <c r="E201" s="33"/>
      <c r="F201" s="33"/>
      <c r="G201" s="33"/>
      <c r="H201" s="33"/>
      <c r="I201" s="33"/>
      <c r="J201" s="33"/>
      <c r="K201" s="33"/>
      <c r="L201" s="33"/>
      <c r="M201" s="33"/>
      <c r="N201" s="33"/>
      <c r="O201" s="33"/>
      <c r="P201" s="33"/>
      <c r="Q201" s="33"/>
      <c r="R201" s="33"/>
      <c r="S201" s="33"/>
      <c r="T201" s="33"/>
      <c r="U201" s="33"/>
      <c r="V201" s="33"/>
      <c r="W201" s="33"/>
      <c r="X201" s="33"/>
      <c r="Y201" s="33"/>
      <c r="Z201" s="33"/>
      <c r="AA201" s="33"/>
      <c r="AB201" s="33"/>
      <c r="AC201" s="33"/>
      <c r="AD201" s="33"/>
      <c r="AE201" s="33"/>
      <c r="AF201" s="33"/>
      <c r="AG201" s="33"/>
      <c r="AH201" s="33"/>
      <c r="AI201" s="33"/>
      <c r="AJ201" s="33"/>
    </row>
    <row r="202" spans="1:36" x14ac:dyDescent="0.2">
      <c r="A202" s="33"/>
      <c r="B202" s="73"/>
      <c r="C202" s="73"/>
      <c r="D202" s="33"/>
      <c r="E202" s="33"/>
      <c r="F202" s="33"/>
      <c r="G202" s="33"/>
      <c r="H202" s="33"/>
      <c r="I202" s="33"/>
      <c r="J202" s="33"/>
      <c r="K202" s="33"/>
      <c r="L202" s="33"/>
      <c r="M202" s="33"/>
      <c r="N202" s="33"/>
      <c r="O202" s="33"/>
      <c r="P202" s="33"/>
      <c r="Q202" s="33"/>
      <c r="R202" s="33"/>
      <c r="S202" s="33"/>
      <c r="T202" s="33"/>
      <c r="U202" s="33"/>
      <c r="V202" s="33"/>
      <c r="W202" s="33"/>
      <c r="X202" s="33"/>
      <c r="Y202" s="33"/>
      <c r="Z202" s="33"/>
      <c r="AA202" s="33"/>
      <c r="AB202" s="33"/>
      <c r="AC202" s="33"/>
      <c r="AD202" s="33"/>
      <c r="AE202" s="33"/>
      <c r="AF202" s="33"/>
      <c r="AG202" s="33"/>
      <c r="AH202" s="33"/>
      <c r="AI202" s="33"/>
      <c r="AJ202" s="33"/>
    </row>
    <row r="203" spans="1:36" x14ac:dyDescent="0.2">
      <c r="A203" s="33"/>
      <c r="B203" s="73"/>
      <c r="C203" s="73"/>
      <c r="D203" s="33"/>
      <c r="E203" s="33"/>
      <c r="F203" s="33"/>
      <c r="G203" s="33"/>
      <c r="H203" s="33"/>
      <c r="I203" s="33"/>
      <c r="J203" s="33"/>
      <c r="K203" s="33"/>
      <c r="L203" s="33"/>
      <c r="M203" s="33"/>
      <c r="N203" s="33"/>
      <c r="O203" s="33"/>
      <c r="P203" s="33"/>
      <c r="Q203" s="33"/>
      <c r="R203" s="33"/>
      <c r="S203" s="33"/>
      <c r="T203" s="33"/>
      <c r="U203" s="33"/>
      <c r="V203" s="33"/>
      <c r="W203" s="33"/>
      <c r="X203" s="33"/>
      <c r="Y203" s="33"/>
      <c r="Z203" s="33"/>
      <c r="AA203" s="33"/>
      <c r="AB203" s="33"/>
      <c r="AC203" s="33"/>
      <c r="AD203" s="33"/>
      <c r="AE203" s="33"/>
      <c r="AF203" s="33"/>
      <c r="AG203" s="33"/>
      <c r="AH203" s="33"/>
      <c r="AI203" s="33"/>
      <c r="AJ203" s="33"/>
    </row>
    <row r="204" spans="1:36" x14ac:dyDescent="0.2">
      <c r="A204" s="33"/>
      <c r="B204" s="73"/>
      <c r="C204" s="73"/>
      <c r="D204" s="33"/>
      <c r="E204" s="33"/>
      <c r="F204" s="33"/>
      <c r="G204" s="33"/>
      <c r="H204" s="33"/>
      <c r="I204" s="33"/>
      <c r="J204" s="33"/>
      <c r="K204" s="33"/>
      <c r="L204" s="33"/>
      <c r="M204" s="33"/>
      <c r="N204" s="33"/>
      <c r="O204" s="33"/>
      <c r="P204" s="33"/>
      <c r="Q204" s="33"/>
      <c r="R204" s="33"/>
      <c r="S204" s="33"/>
      <c r="T204" s="33"/>
      <c r="U204" s="33"/>
      <c r="V204" s="33"/>
      <c r="W204" s="33"/>
      <c r="X204" s="33"/>
      <c r="Y204" s="33"/>
      <c r="Z204" s="33"/>
      <c r="AA204" s="33"/>
      <c r="AB204" s="33"/>
      <c r="AC204" s="33"/>
      <c r="AD204" s="33"/>
      <c r="AE204" s="33"/>
      <c r="AF204" s="33"/>
      <c r="AG204" s="33"/>
      <c r="AH204" s="33"/>
      <c r="AI204" s="33"/>
      <c r="AJ204" s="33"/>
    </row>
    <row r="205" spans="1:36" x14ac:dyDescent="0.2">
      <c r="A205" s="33"/>
      <c r="B205" s="73"/>
      <c r="C205" s="73"/>
      <c r="D205" s="33"/>
      <c r="E205" s="33"/>
      <c r="F205" s="33"/>
      <c r="G205" s="33"/>
      <c r="H205" s="33"/>
      <c r="I205" s="33"/>
      <c r="J205" s="33"/>
      <c r="K205" s="33"/>
      <c r="L205" s="33"/>
      <c r="M205" s="33"/>
      <c r="N205" s="33"/>
      <c r="O205" s="33"/>
      <c r="P205" s="33"/>
      <c r="Q205" s="33"/>
      <c r="R205" s="33"/>
      <c r="S205" s="33"/>
      <c r="T205" s="33"/>
      <c r="U205" s="33"/>
      <c r="V205" s="33"/>
      <c r="W205" s="33"/>
      <c r="X205" s="33"/>
      <c r="Y205" s="33"/>
      <c r="Z205" s="33"/>
      <c r="AA205" s="33"/>
      <c r="AB205" s="33"/>
      <c r="AC205" s="33"/>
      <c r="AD205" s="33"/>
      <c r="AE205" s="33"/>
      <c r="AF205" s="33"/>
      <c r="AG205" s="33"/>
      <c r="AH205" s="33"/>
      <c r="AI205" s="33"/>
      <c r="AJ205" s="33"/>
    </row>
    <row r="206" spans="1:36" x14ac:dyDescent="0.2">
      <c r="A206" s="33"/>
      <c r="B206" s="73"/>
      <c r="C206" s="73"/>
      <c r="D206" s="33"/>
      <c r="E206" s="33"/>
      <c r="F206" s="33"/>
      <c r="G206" s="33"/>
      <c r="H206" s="33"/>
      <c r="I206" s="33"/>
      <c r="J206" s="33"/>
      <c r="K206" s="33"/>
      <c r="L206" s="33"/>
      <c r="M206" s="33"/>
      <c r="N206" s="33"/>
      <c r="O206" s="33"/>
      <c r="P206" s="33"/>
      <c r="Q206" s="33"/>
      <c r="R206" s="33"/>
      <c r="S206" s="33"/>
      <c r="T206" s="33"/>
      <c r="U206" s="33"/>
      <c r="V206" s="33"/>
      <c r="W206" s="33"/>
      <c r="X206" s="33"/>
      <c r="Y206" s="33"/>
      <c r="Z206" s="33"/>
      <c r="AA206" s="33"/>
      <c r="AB206" s="33"/>
      <c r="AC206" s="33"/>
      <c r="AD206" s="33"/>
      <c r="AE206" s="33"/>
      <c r="AF206" s="33"/>
      <c r="AG206" s="33"/>
      <c r="AH206" s="33"/>
      <c r="AI206" s="33"/>
      <c r="AJ206" s="33"/>
    </row>
    <row r="207" spans="1:36" x14ac:dyDescent="0.2">
      <c r="A207" s="33"/>
      <c r="B207" s="73"/>
      <c r="C207" s="73"/>
      <c r="D207" s="33"/>
      <c r="E207" s="33"/>
      <c r="F207" s="33"/>
      <c r="G207" s="33"/>
      <c r="H207" s="33"/>
      <c r="I207" s="33"/>
      <c r="J207" s="33"/>
      <c r="K207" s="33"/>
      <c r="L207" s="33"/>
      <c r="M207" s="33"/>
      <c r="N207" s="33"/>
      <c r="O207" s="33"/>
      <c r="P207" s="33"/>
      <c r="Q207" s="33"/>
      <c r="R207" s="33"/>
      <c r="S207" s="33"/>
      <c r="T207" s="33"/>
      <c r="U207" s="33"/>
      <c r="V207" s="33"/>
      <c r="W207" s="33"/>
      <c r="X207" s="33"/>
      <c r="Y207" s="33"/>
      <c r="Z207" s="33"/>
      <c r="AA207" s="33"/>
      <c r="AB207" s="33"/>
      <c r="AC207" s="33"/>
      <c r="AD207" s="33"/>
      <c r="AE207" s="33"/>
      <c r="AF207" s="33"/>
      <c r="AG207" s="33"/>
      <c r="AH207" s="33"/>
      <c r="AI207" s="33"/>
      <c r="AJ207" s="33"/>
    </row>
    <row r="208" spans="1:36" x14ac:dyDescent="0.2">
      <c r="A208" s="33"/>
      <c r="B208" s="73"/>
      <c r="C208" s="73"/>
      <c r="D208" s="33"/>
      <c r="E208" s="33"/>
      <c r="F208" s="33"/>
      <c r="G208" s="33"/>
      <c r="H208" s="33"/>
      <c r="I208" s="33"/>
      <c r="J208" s="33"/>
      <c r="K208" s="33"/>
      <c r="L208" s="33"/>
      <c r="M208" s="33"/>
      <c r="N208" s="33"/>
      <c r="O208" s="33"/>
      <c r="P208" s="33"/>
      <c r="Q208" s="33"/>
      <c r="R208" s="33"/>
      <c r="S208" s="33"/>
      <c r="T208" s="33"/>
      <c r="U208" s="33"/>
      <c r="V208" s="33"/>
      <c r="W208" s="33"/>
      <c r="X208" s="33"/>
      <c r="Y208" s="33"/>
      <c r="Z208" s="33"/>
      <c r="AA208" s="33"/>
      <c r="AB208" s="33"/>
      <c r="AC208" s="33"/>
      <c r="AD208" s="33"/>
      <c r="AE208" s="33"/>
      <c r="AF208" s="33"/>
      <c r="AG208" s="33"/>
      <c r="AH208" s="33"/>
      <c r="AI208" s="33"/>
      <c r="AJ208" s="33"/>
    </row>
    <row r="209" spans="1:36" x14ac:dyDescent="0.2">
      <c r="A209" s="33"/>
      <c r="B209" s="73"/>
      <c r="C209" s="73"/>
      <c r="D209" s="33"/>
      <c r="E209" s="33"/>
      <c r="F209" s="33"/>
      <c r="G209" s="33"/>
      <c r="H209" s="33"/>
      <c r="I209" s="33"/>
      <c r="J209" s="33"/>
      <c r="K209" s="33"/>
      <c r="L209" s="33"/>
      <c r="M209" s="33"/>
      <c r="N209" s="33"/>
      <c r="O209" s="33"/>
      <c r="P209" s="33"/>
      <c r="Q209" s="33"/>
      <c r="R209" s="33"/>
      <c r="S209" s="33"/>
      <c r="T209" s="33"/>
      <c r="U209" s="33"/>
      <c r="V209" s="33"/>
      <c r="W209" s="33"/>
      <c r="X209" s="33"/>
      <c r="Y209" s="33"/>
      <c r="Z209" s="33"/>
      <c r="AA209" s="33"/>
      <c r="AB209" s="33"/>
      <c r="AC209" s="33"/>
      <c r="AD209" s="33"/>
      <c r="AE209" s="33"/>
      <c r="AF209" s="33"/>
      <c r="AG209" s="33"/>
      <c r="AH209" s="33"/>
      <c r="AI209" s="33"/>
      <c r="AJ209" s="33"/>
    </row>
    <row r="210" spans="1:36" x14ac:dyDescent="0.2">
      <c r="A210" s="33"/>
      <c r="B210" s="73"/>
      <c r="C210" s="73"/>
      <c r="D210" s="33"/>
      <c r="E210" s="33"/>
      <c r="F210" s="33"/>
      <c r="G210" s="33"/>
      <c r="H210" s="33"/>
      <c r="I210" s="33"/>
      <c r="J210" s="33"/>
      <c r="K210" s="33"/>
      <c r="L210" s="33"/>
      <c r="M210" s="33"/>
      <c r="N210" s="33"/>
      <c r="O210" s="33"/>
      <c r="P210" s="33"/>
      <c r="Q210" s="33"/>
      <c r="R210" s="33"/>
      <c r="S210" s="33"/>
      <c r="T210" s="33"/>
      <c r="U210" s="33"/>
      <c r="V210" s="33"/>
      <c r="W210" s="33"/>
      <c r="X210" s="33"/>
      <c r="Y210" s="33"/>
      <c r="Z210" s="33"/>
      <c r="AA210" s="33"/>
      <c r="AB210" s="33"/>
      <c r="AC210" s="33"/>
      <c r="AD210" s="33"/>
      <c r="AE210" s="33"/>
      <c r="AF210" s="33"/>
      <c r="AG210" s="33"/>
      <c r="AH210" s="33"/>
      <c r="AI210" s="33"/>
      <c r="AJ210" s="33"/>
    </row>
    <row r="211" spans="1:36" x14ac:dyDescent="0.2">
      <c r="A211" s="33"/>
      <c r="B211" s="73"/>
      <c r="C211" s="73"/>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c r="AJ211" s="33"/>
    </row>
    <row r="212" spans="1:36" x14ac:dyDescent="0.2">
      <c r="A212" s="33"/>
      <c r="B212" s="73"/>
      <c r="C212" s="73"/>
      <c r="D212" s="33"/>
      <c r="E212" s="33"/>
      <c r="F212" s="33"/>
      <c r="G212" s="33"/>
      <c r="H212" s="33"/>
      <c r="I212" s="33"/>
      <c r="J212" s="33"/>
      <c r="K212" s="33"/>
      <c r="L212" s="33"/>
      <c r="M212" s="33"/>
      <c r="N212" s="33"/>
      <c r="O212" s="33"/>
      <c r="P212" s="33"/>
      <c r="Q212" s="33"/>
      <c r="R212" s="33"/>
      <c r="S212" s="33"/>
      <c r="T212" s="33"/>
      <c r="U212" s="33"/>
      <c r="V212" s="33"/>
      <c r="W212" s="33"/>
      <c r="X212" s="33"/>
      <c r="Y212" s="33"/>
      <c r="Z212" s="33"/>
      <c r="AA212" s="33"/>
      <c r="AB212" s="33"/>
      <c r="AC212" s="33"/>
      <c r="AD212" s="33"/>
      <c r="AE212" s="33"/>
      <c r="AF212" s="33"/>
      <c r="AG212" s="33"/>
      <c r="AH212" s="33"/>
      <c r="AI212" s="33"/>
      <c r="AJ212" s="33"/>
    </row>
    <row r="213" spans="1:36" x14ac:dyDescent="0.2">
      <c r="A213" s="33"/>
      <c r="B213" s="73"/>
      <c r="C213" s="73"/>
      <c r="D213" s="33"/>
      <c r="E213" s="33"/>
      <c r="F213" s="33"/>
      <c r="G213" s="33"/>
      <c r="H213" s="33"/>
      <c r="I213" s="33"/>
      <c r="J213" s="33"/>
      <c r="K213" s="33"/>
      <c r="L213" s="33"/>
      <c r="M213" s="33"/>
      <c r="N213" s="33"/>
      <c r="O213" s="33"/>
      <c r="P213" s="33"/>
      <c r="Q213" s="33"/>
      <c r="R213" s="33"/>
      <c r="S213" s="33"/>
      <c r="T213" s="33"/>
      <c r="U213" s="33"/>
      <c r="V213" s="33"/>
      <c r="W213" s="33"/>
      <c r="X213" s="33"/>
      <c r="Y213" s="33"/>
      <c r="Z213" s="33"/>
      <c r="AA213" s="33"/>
      <c r="AB213" s="33"/>
      <c r="AC213" s="33"/>
      <c r="AD213" s="33"/>
      <c r="AE213" s="33"/>
      <c r="AF213" s="33"/>
      <c r="AG213" s="33"/>
      <c r="AH213" s="33"/>
      <c r="AI213" s="33"/>
      <c r="AJ213" s="33"/>
    </row>
    <row r="214" spans="1:36" x14ac:dyDescent="0.2">
      <c r="A214" s="33"/>
      <c r="B214" s="73"/>
      <c r="C214" s="73"/>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c r="AJ214" s="33"/>
    </row>
    <row r="215" spans="1:36" x14ac:dyDescent="0.2">
      <c r="A215" s="33"/>
      <c r="B215" s="73"/>
      <c r="C215" s="73"/>
      <c r="D215" s="33"/>
      <c r="E215" s="33"/>
      <c r="F215" s="33"/>
      <c r="G215" s="33"/>
      <c r="H215" s="33"/>
      <c r="I215" s="33"/>
      <c r="J215" s="33"/>
      <c r="K215" s="33"/>
      <c r="L215" s="33"/>
      <c r="M215" s="33"/>
      <c r="N215" s="33"/>
      <c r="O215" s="33"/>
      <c r="P215" s="33"/>
      <c r="Q215" s="33"/>
      <c r="R215" s="33"/>
      <c r="S215" s="33"/>
      <c r="T215" s="33"/>
      <c r="U215" s="33"/>
      <c r="V215" s="33"/>
      <c r="W215" s="33"/>
      <c r="X215" s="33"/>
      <c r="Y215" s="33"/>
      <c r="Z215" s="33"/>
      <c r="AA215" s="33"/>
      <c r="AB215" s="33"/>
      <c r="AC215" s="33"/>
      <c r="AD215" s="33"/>
      <c r="AE215" s="33"/>
      <c r="AF215" s="33"/>
      <c r="AG215" s="33"/>
      <c r="AH215" s="33"/>
      <c r="AI215" s="33"/>
      <c r="AJ215" s="33"/>
    </row>
    <row r="216" spans="1:36" x14ac:dyDescent="0.2">
      <c r="A216" s="33"/>
      <c r="B216" s="73"/>
      <c r="C216" s="73"/>
      <c r="D216" s="33"/>
      <c r="E216" s="33"/>
      <c r="F216" s="33"/>
      <c r="G216" s="33"/>
      <c r="H216" s="33"/>
      <c r="I216" s="33"/>
      <c r="J216" s="33"/>
      <c r="K216" s="33"/>
      <c r="L216" s="33"/>
      <c r="M216" s="33"/>
      <c r="N216" s="33"/>
      <c r="O216" s="33"/>
      <c r="P216" s="33"/>
      <c r="Q216" s="33"/>
      <c r="R216" s="33"/>
      <c r="S216" s="33"/>
      <c r="T216" s="33"/>
      <c r="U216" s="33"/>
      <c r="V216" s="33"/>
      <c r="W216" s="33"/>
      <c r="X216" s="33"/>
      <c r="Y216" s="33"/>
      <c r="Z216" s="33"/>
      <c r="AA216" s="33"/>
      <c r="AB216" s="33"/>
      <c r="AC216" s="33"/>
      <c r="AD216" s="33"/>
      <c r="AE216" s="33"/>
      <c r="AF216" s="33"/>
      <c r="AG216" s="33"/>
      <c r="AH216" s="33"/>
      <c r="AI216" s="33"/>
      <c r="AJ216" s="33"/>
    </row>
    <row r="217" spans="1:36" x14ac:dyDescent="0.2">
      <c r="A217" s="33"/>
      <c r="B217" s="73"/>
      <c r="C217" s="7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c r="AJ217" s="33"/>
    </row>
    <row r="218" spans="1:36" x14ac:dyDescent="0.2">
      <c r="A218" s="33"/>
      <c r="B218" s="73"/>
      <c r="C218" s="73"/>
      <c r="D218" s="33"/>
      <c r="E218" s="33"/>
      <c r="F218" s="33"/>
      <c r="G218" s="33"/>
      <c r="H218" s="33"/>
      <c r="I218" s="33"/>
      <c r="J218" s="33"/>
      <c r="K218" s="33"/>
      <c r="L218" s="33"/>
      <c r="M218" s="33"/>
      <c r="N218" s="33"/>
      <c r="O218" s="33"/>
      <c r="P218" s="33"/>
      <c r="Q218" s="33"/>
      <c r="R218" s="33"/>
      <c r="S218" s="33"/>
      <c r="T218" s="33"/>
      <c r="U218" s="33"/>
      <c r="V218" s="33"/>
      <c r="W218" s="33"/>
      <c r="X218" s="33"/>
      <c r="Y218" s="33"/>
      <c r="Z218" s="33"/>
      <c r="AA218" s="33"/>
      <c r="AB218" s="33"/>
      <c r="AC218" s="33"/>
      <c r="AD218" s="33"/>
      <c r="AE218" s="33"/>
      <c r="AF218" s="33"/>
      <c r="AG218" s="33"/>
      <c r="AH218" s="33"/>
      <c r="AI218" s="33"/>
      <c r="AJ218" s="33"/>
    </row>
    <row r="219" spans="1:36" x14ac:dyDescent="0.2">
      <c r="A219" s="33"/>
      <c r="B219" s="73"/>
      <c r="C219" s="73"/>
      <c r="D219" s="33"/>
      <c r="E219" s="33"/>
      <c r="F219" s="33"/>
      <c r="G219" s="33"/>
      <c r="H219" s="33"/>
      <c r="I219" s="33"/>
      <c r="J219" s="33"/>
      <c r="K219" s="33"/>
      <c r="L219" s="33"/>
      <c r="M219" s="33"/>
      <c r="N219" s="33"/>
      <c r="O219" s="33"/>
      <c r="P219" s="33"/>
      <c r="Q219" s="33"/>
      <c r="R219" s="33"/>
      <c r="S219" s="33"/>
      <c r="T219" s="33"/>
      <c r="U219" s="33"/>
      <c r="V219" s="33"/>
      <c r="W219" s="33"/>
      <c r="X219" s="33"/>
      <c r="Y219" s="33"/>
      <c r="Z219" s="33"/>
      <c r="AA219" s="33"/>
      <c r="AB219" s="33"/>
      <c r="AC219" s="33"/>
      <c r="AD219" s="33"/>
      <c r="AE219" s="33"/>
      <c r="AF219" s="33"/>
      <c r="AG219" s="33"/>
      <c r="AH219" s="33"/>
      <c r="AI219" s="33"/>
      <c r="AJ219" s="33"/>
    </row>
    <row r="220" spans="1:36" x14ac:dyDescent="0.2">
      <c r="A220" s="33"/>
      <c r="B220" s="73"/>
      <c r="C220" s="73"/>
      <c r="D220" s="33"/>
      <c r="E220" s="33"/>
      <c r="F220" s="33"/>
      <c r="G220" s="33"/>
      <c r="H220" s="33"/>
      <c r="I220" s="33"/>
      <c r="J220" s="33"/>
      <c r="K220" s="33"/>
      <c r="L220" s="33"/>
      <c r="M220" s="33"/>
      <c r="N220" s="33"/>
      <c r="O220" s="33"/>
      <c r="P220" s="33"/>
      <c r="Q220" s="33"/>
      <c r="R220" s="33"/>
      <c r="S220" s="33"/>
      <c r="T220" s="33"/>
      <c r="U220" s="33"/>
      <c r="V220" s="33"/>
      <c r="W220" s="33"/>
      <c r="X220" s="33"/>
      <c r="Y220" s="33"/>
      <c r="Z220" s="33"/>
      <c r="AA220" s="33"/>
      <c r="AB220" s="33"/>
      <c r="AC220" s="33"/>
      <c r="AD220" s="33"/>
      <c r="AE220" s="33"/>
      <c r="AF220" s="33"/>
      <c r="AG220" s="33"/>
      <c r="AH220" s="33"/>
      <c r="AI220" s="33"/>
      <c r="AJ220" s="33"/>
    </row>
    <row r="221" spans="1:36" x14ac:dyDescent="0.2">
      <c r="A221" s="33"/>
      <c r="B221" s="73"/>
      <c r="C221" s="73"/>
      <c r="D221" s="33"/>
      <c r="E221" s="33"/>
      <c r="F221" s="33"/>
      <c r="G221" s="33"/>
      <c r="H221" s="33"/>
      <c r="I221" s="33"/>
      <c r="J221" s="33"/>
      <c r="K221" s="33"/>
      <c r="L221" s="33"/>
      <c r="M221" s="33"/>
      <c r="N221" s="33"/>
      <c r="O221" s="33"/>
      <c r="P221" s="33"/>
      <c r="Q221" s="33"/>
      <c r="R221" s="33"/>
      <c r="S221" s="33"/>
      <c r="T221" s="33"/>
      <c r="U221" s="33"/>
      <c r="V221" s="33"/>
      <c r="W221" s="33"/>
      <c r="X221" s="33"/>
      <c r="Y221" s="33"/>
      <c r="Z221" s="33"/>
      <c r="AA221" s="33"/>
      <c r="AB221" s="33"/>
      <c r="AC221" s="33"/>
      <c r="AD221" s="33"/>
      <c r="AE221" s="33"/>
      <c r="AF221" s="33"/>
      <c r="AG221" s="33"/>
      <c r="AH221" s="33"/>
      <c r="AI221" s="33"/>
      <c r="AJ221" s="33"/>
    </row>
    <row r="222" spans="1:36" x14ac:dyDescent="0.2">
      <c r="A222" s="33"/>
      <c r="B222" s="73"/>
      <c r="C222" s="73"/>
      <c r="D222" s="33"/>
      <c r="E222" s="33"/>
      <c r="F222" s="33"/>
      <c r="G222" s="33"/>
      <c r="H222" s="33"/>
      <c r="I222" s="33"/>
      <c r="J222" s="33"/>
      <c r="K222" s="33"/>
      <c r="L222" s="33"/>
      <c r="M222" s="33"/>
      <c r="N222" s="33"/>
      <c r="O222" s="33"/>
      <c r="P222" s="33"/>
      <c r="Q222" s="33"/>
      <c r="R222" s="33"/>
      <c r="S222" s="33"/>
      <c r="T222" s="33"/>
      <c r="U222" s="33"/>
      <c r="V222" s="33"/>
      <c r="W222" s="33"/>
      <c r="X222" s="33"/>
      <c r="Y222" s="33"/>
      <c r="Z222" s="33"/>
      <c r="AA222" s="33"/>
      <c r="AB222" s="33"/>
      <c r="AC222" s="33"/>
      <c r="AD222" s="33"/>
      <c r="AE222" s="33"/>
      <c r="AF222" s="33"/>
      <c r="AG222" s="33"/>
      <c r="AH222" s="33"/>
      <c r="AI222" s="33"/>
      <c r="AJ222" s="33"/>
    </row>
    <row r="223" spans="1:36" x14ac:dyDescent="0.2">
      <c r="A223" s="33"/>
      <c r="B223" s="73"/>
      <c r="C223" s="73"/>
      <c r="D223" s="33"/>
      <c r="E223" s="33"/>
      <c r="F223" s="33"/>
      <c r="G223" s="33"/>
      <c r="H223" s="33"/>
      <c r="I223" s="33"/>
      <c r="J223" s="33"/>
      <c r="K223" s="33"/>
      <c r="L223" s="33"/>
      <c r="M223" s="33"/>
      <c r="N223" s="33"/>
      <c r="O223" s="33"/>
      <c r="P223" s="33"/>
      <c r="Q223" s="33"/>
      <c r="R223" s="33"/>
      <c r="S223" s="33"/>
      <c r="T223" s="33"/>
      <c r="U223" s="33"/>
      <c r="V223" s="33"/>
      <c r="W223" s="33"/>
      <c r="X223" s="33"/>
      <c r="Y223" s="33"/>
      <c r="Z223" s="33"/>
      <c r="AA223" s="33"/>
      <c r="AB223" s="33"/>
      <c r="AC223" s="33"/>
      <c r="AD223" s="33"/>
      <c r="AE223" s="33"/>
      <c r="AF223" s="33"/>
      <c r="AG223" s="33"/>
      <c r="AH223" s="33"/>
      <c r="AI223" s="33"/>
      <c r="AJ223" s="33"/>
    </row>
    <row r="224" spans="1:36" x14ac:dyDescent="0.2">
      <c r="A224" s="33"/>
      <c r="B224" s="73"/>
      <c r="C224" s="73"/>
      <c r="D224" s="33"/>
      <c r="E224" s="33"/>
      <c r="F224" s="33"/>
      <c r="G224" s="33"/>
      <c r="H224" s="33"/>
      <c r="I224" s="33"/>
      <c r="J224" s="33"/>
      <c r="K224" s="33"/>
      <c r="L224" s="33"/>
      <c r="M224" s="33"/>
      <c r="N224" s="33"/>
      <c r="O224" s="33"/>
      <c r="P224" s="33"/>
      <c r="Q224" s="33"/>
      <c r="R224" s="33"/>
      <c r="S224" s="33"/>
      <c r="T224" s="33"/>
      <c r="U224" s="33"/>
      <c r="V224" s="33"/>
      <c r="W224" s="33"/>
      <c r="X224" s="33"/>
      <c r="Y224" s="33"/>
      <c r="Z224" s="33"/>
      <c r="AA224" s="33"/>
      <c r="AB224" s="33"/>
      <c r="AC224" s="33"/>
      <c r="AD224" s="33"/>
      <c r="AE224" s="33"/>
      <c r="AF224" s="33"/>
      <c r="AG224" s="33"/>
      <c r="AH224" s="33"/>
      <c r="AI224" s="33"/>
      <c r="AJ224" s="33"/>
    </row>
    <row r="225" spans="1:36" x14ac:dyDescent="0.2">
      <c r="A225" s="33"/>
      <c r="B225" s="73"/>
      <c r="C225" s="73"/>
      <c r="D225" s="33"/>
      <c r="E225" s="33"/>
      <c r="F225" s="33"/>
      <c r="G225" s="33"/>
      <c r="H225" s="33"/>
      <c r="I225" s="33"/>
      <c r="J225" s="33"/>
      <c r="K225" s="33"/>
      <c r="L225" s="33"/>
      <c r="M225" s="33"/>
      <c r="N225" s="33"/>
      <c r="O225" s="33"/>
      <c r="P225" s="33"/>
      <c r="Q225" s="33"/>
      <c r="R225" s="33"/>
      <c r="S225" s="33"/>
      <c r="T225" s="33"/>
      <c r="U225" s="33"/>
      <c r="V225" s="33"/>
      <c r="W225" s="33"/>
      <c r="X225" s="33"/>
      <c r="Y225" s="33"/>
      <c r="Z225" s="33"/>
      <c r="AA225" s="33"/>
      <c r="AB225" s="33"/>
      <c r="AC225" s="33"/>
      <c r="AD225" s="33"/>
      <c r="AE225" s="33"/>
      <c r="AF225" s="33"/>
      <c r="AG225" s="33"/>
      <c r="AH225" s="33"/>
      <c r="AI225" s="33"/>
      <c r="AJ225" s="33"/>
    </row>
    <row r="226" spans="1:36" x14ac:dyDescent="0.2">
      <c r="A226" s="33"/>
      <c r="B226" s="73"/>
      <c r="C226" s="73"/>
      <c r="D226" s="33"/>
      <c r="E226" s="33"/>
      <c r="F226" s="33"/>
      <c r="G226" s="33"/>
      <c r="H226" s="33"/>
      <c r="I226" s="33"/>
      <c r="J226" s="33"/>
      <c r="K226" s="33"/>
      <c r="L226" s="33"/>
      <c r="M226" s="33"/>
      <c r="N226" s="33"/>
      <c r="O226" s="33"/>
      <c r="P226" s="33"/>
      <c r="Q226" s="33"/>
      <c r="R226" s="33"/>
      <c r="S226" s="33"/>
      <c r="T226" s="33"/>
      <c r="U226" s="33"/>
      <c r="V226" s="33"/>
      <c r="W226" s="33"/>
      <c r="X226" s="33"/>
      <c r="Y226" s="33"/>
      <c r="Z226" s="33"/>
      <c r="AA226" s="33"/>
      <c r="AB226" s="33"/>
      <c r="AC226" s="33"/>
      <c r="AD226" s="33"/>
      <c r="AE226" s="33"/>
      <c r="AF226" s="33"/>
      <c r="AG226" s="33"/>
      <c r="AH226" s="33"/>
      <c r="AI226" s="33"/>
      <c r="AJ226" s="33"/>
    </row>
    <row r="227" spans="1:36" x14ac:dyDescent="0.2">
      <c r="A227" s="33"/>
      <c r="B227" s="73"/>
      <c r="C227" s="73"/>
      <c r="D227" s="33"/>
      <c r="E227" s="33"/>
      <c r="F227" s="33"/>
      <c r="G227" s="33"/>
      <c r="H227" s="33"/>
      <c r="I227" s="33"/>
      <c r="J227" s="33"/>
      <c r="K227" s="33"/>
      <c r="L227" s="33"/>
      <c r="M227" s="33"/>
      <c r="N227" s="33"/>
      <c r="O227" s="33"/>
      <c r="P227" s="33"/>
      <c r="Q227" s="33"/>
      <c r="R227" s="33"/>
      <c r="S227" s="33"/>
      <c r="T227" s="33"/>
      <c r="U227" s="33"/>
      <c r="V227" s="33"/>
      <c r="W227" s="33"/>
      <c r="X227" s="33"/>
      <c r="Y227" s="33"/>
      <c r="Z227" s="33"/>
      <c r="AA227" s="33"/>
      <c r="AB227" s="33"/>
      <c r="AC227" s="33"/>
      <c r="AD227" s="33"/>
      <c r="AE227" s="33"/>
      <c r="AF227" s="33"/>
      <c r="AG227" s="33"/>
      <c r="AH227" s="33"/>
      <c r="AI227" s="33"/>
      <c r="AJ227" s="33"/>
    </row>
    <row r="228" spans="1:36" x14ac:dyDescent="0.2">
      <c r="A228" s="33"/>
      <c r="B228" s="73"/>
      <c r="C228" s="73"/>
      <c r="D228" s="33"/>
      <c r="E228" s="33"/>
      <c r="F228" s="33"/>
      <c r="G228" s="33"/>
      <c r="H228" s="33"/>
      <c r="I228" s="33"/>
      <c r="J228" s="33"/>
      <c r="K228" s="33"/>
      <c r="L228" s="33"/>
      <c r="M228" s="33"/>
      <c r="N228" s="33"/>
      <c r="O228" s="33"/>
      <c r="P228" s="33"/>
      <c r="Q228" s="33"/>
      <c r="R228" s="33"/>
      <c r="S228" s="33"/>
      <c r="T228" s="33"/>
      <c r="U228" s="33"/>
      <c r="V228" s="33"/>
      <c r="W228" s="33"/>
      <c r="X228" s="33"/>
      <c r="Y228" s="33"/>
      <c r="Z228" s="33"/>
      <c r="AA228" s="33"/>
      <c r="AB228" s="33"/>
      <c r="AC228" s="33"/>
      <c r="AD228" s="33"/>
      <c r="AE228" s="33"/>
      <c r="AF228" s="33"/>
      <c r="AG228" s="33"/>
      <c r="AH228" s="33"/>
      <c r="AI228" s="33"/>
      <c r="AJ228" s="33"/>
    </row>
    <row r="229" spans="1:36" x14ac:dyDescent="0.2">
      <c r="A229" s="33"/>
      <c r="B229" s="73"/>
      <c r="C229" s="73"/>
      <c r="D229" s="33"/>
      <c r="E229" s="33"/>
      <c r="F229" s="33"/>
      <c r="G229" s="33"/>
      <c r="H229" s="33"/>
      <c r="I229" s="33"/>
      <c r="J229" s="33"/>
      <c r="K229" s="33"/>
      <c r="L229" s="33"/>
      <c r="M229" s="33"/>
      <c r="N229" s="33"/>
      <c r="O229" s="33"/>
      <c r="P229" s="33"/>
      <c r="Q229" s="33"/>
      <c r="R229" s="33"/>
      <c r="S229" s="33"/>
      <c r="T229" s="33"/>
      <c r="U229" s="33"/>
      <c r="V229" s="33"/>
      <c r="W229" s="33"/>
      <c r="X229" s="33"/>
      <c r="Y229" s="33"/>
      <c r="Z229" s="33"/>
      <c r="AA229" s="33"/>
      <c r="AB229" s="33"/>
      <c r="AC229" s="33"/>
      <c r="AD229" s="33"/>
      <c r="AE229" s="33"/>
      <c r="AF229" s="33"/>
      <c r="AG229" s="33"/>
      <c r="AH229" s="33"/>
      <c r="AI229" s="33"/>
      <c r="AJ229" s="33"/>
    </row>
    <row r="230" spans="1:36" x14ac:dyDescent="0.2">
      <c r="A230" s="33"/>
      <c r="B230" s="73"/>
      <c r="C230" s="73"/>
      <c r="D230" s="33"/>
      <c r="E230" s="33"/>
      <c r="F230" s="33"/>
      <c r="G230" s="33"/>
      <c r="H230" s="33"/>
      <c r="I230" s="33"/>
      <c r="J230" s="33"/>
      <c r="K230" s="33"/>
      <c r="L230" s="33"/>
      <c r="M230" s="33"/>
      <c r="N230" s="33"/>
      <c r="O230" s="33"/>
      <c r="P230" s="33"/>
      <c r="Q230" s="33"/>
      <c r="R230" s="33"/>
      <c r="S230" s="33"/>
      <c r="T230" s="33"/>
      <c r="U230" s="33"/>
      <c r="V230" s="33"/>
      <c r="W230" s="33"/>
      <c r="X230" s="33"/>
      <c r="Y230" s="33"/>
      <c r="Z230" s="33"/>
      <c r="AA230" s="33"/>
      <c r="AB230" s="33"/>
      <c r="AC230" s="33"/>
      <c r="AD230" s="33"/>
      <c r="AE230" s="33"/>
      <c r="AF230" s="33"/>
      <c r="AG230" s="33"/>
      <c r="AH230" s="33"/>
      <c r="AI230" s="33"/>
      <c r="AJ230" s="33"/>
    </row>
    <row r="231" spans="1:36" x14ac:dyDescent="0.2">
      <c r="A231" s="33"/>
      <c r="B231" s="73"/>
      <c r="C231" s="7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c r="AJ231" s="33"/>
    </row>
    <row r="232" spans="1:36" x14ac:dyDescent="0.2">
      <c r="A232" s="33"/>
      <c r="B232" s="73"/>
      <c r="C232" s="73"/>
      <c r="D232" s="33"/>
      <c r="E232" s="33"/>
      <c r="F232" s="33"/>
      <c r="G232" s="33"/>
      <c r="H232" s="33"/>
      <c r="I232" s="33"/>
      <c r="J232" s="33"/>
      <c r="K232" s="33"/>
      <c r="L232" s="33"/>
      <c r="M232" s="33"/>
      <c r="N232" s="33"/>
      <c r="O232" s="33"/>
      <c r="P232" s="33"/>
      <c r="Q232" s="33"/>
      <c r="R232" s="33"/>
      <c r="S232" s="33"/>
      <c r="T232" s="33"/>
      <c r="U232" s="33"/>
      <c r="V232" s="33"/>
      <c r="W232" s="33"/>
      <c r="X232" s="33"/>
      <c r="Y232" s="33"/>
      <c r="Z232" s="33"/>
      <c r="AA232" s="33"/>
      <c r="AB232" s="33"/>
      <c r="AC232" s="33"/>
      <c r="AD232" s="33"/>
      <c r="AE232" s="33"/>
      <c r="AF232" s="33"/>
      <c r="AG232" s="33"/>
      <c r="AH232" s="33"/>
      <c r="AI232" s="33"/>
      <c r="AJ232" s="33"/>
    </row>
    <row r="233" spans="1:36" x14ac:dyDescent="0.2">
      <c r="A233" s="33"/>
      <c r="B233" s="73"/>
      <c r="C233" s="7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c r="AJ233" s="33"/>
    </row>
    <row r="234" spans="1:36" x14ac:dyDescent="0.2">
      <c r="A234" s="33"/>
      <c r="B234" s="73"/>
      <c r="C234" s="73"/>
      <c r="D234" s="33"/>
      <c r="E234" s="33"/>
      <c r="F234" s="33"/>
      <c r="G234" s="33"/>
      <c r="H234" s="33"/>
      <c r="I234" s="33"/>
      <c r="J234" s="33"/>
      <c r="K234" s="33"/>
      <c r="L234" s="33"/>
      <c r="M234" s="33"/>
      <c r="N234" s="33"/>
      <c r="O234" s="33"/>
      <c r="P234" s="33"/>
      <c r="Q234" s="33"/>
      <c r="R234" s="33"/>
      <c r="S234" s="33"/>
      <c r="T234" s="33"/>
      <c r="U234" s="33"/>
      <c r="V234" s="33"/>
      <c r="W234" s="33"/>
      <c r="X234" s="33"/>
      <c r="Y234" s="33"/>
      <c r="Z234" s="33"/>
      <c r="AA234" s="33"/>
      <c r="AB234" s="33"/>
      <c r="AC234" s="33"/>
      <c r="AD234" s="33"/>
      <c r="AE234" s="33"/>
      <c r="AF234" s="33"/>
      <c r="AG234" s="33"/>
      <c r="AH234" s="33"/>
      <c r="AI234" s="33"/>
      <c r="AJ234" s="33"/>
    </row>
    <row r="235" spans="1:36" x14ac:dyDescent="0.2">
      <c r="A235" s="33"/>
      <c r="B235" s="73"/>
      <c r="C235" s="73"/>
      <c r="D235" s="33"/>
      <c r="E235" s="33"/>
      <c r="F235" s="33"/>
      <c r="G235" s="33"/>
      <c r="H235" s="33"/>
      <c r="I235" s="33"/>
      <c r="J235" s="33"/>
      <c r="K235" s="33"/>
      <c r="L235" s="33"/>
      <c r="M235" s="33"/>
      <c r="N235" s="33"/>
      <c r="O235" s="33"/>
      <c r="P235" s="33"/>
      <c r="Q235" s="33"/>
      <c r="R235" s="33"/>
      <c r="S235" s="33"/>
      <c r="T235" s="33"/>
      <c r="U235" s="33"/>
      <c r="V235" s="33"/>
      <c r="W235" s="33"/>
      <c r="X235" s="33"/>
      <c r="Y235" s="33"/>
      <c r="Z235" s="33"/>
      <c r="AA235" s="33"/>
      <c r="AB235" s="33"/>
      <c r="AC235" s="33"/>
      <c r="AD235" s="33"/>
      <c r="AE235" s="33"/>
      <c r="AF235" s="33"/>
      <c r="AG235" s="33"/>
      <c r="AH235" s="33"/>
      <c r="AI235" s="33"/>
      <c r="AJ235" s="33"/>
    </row>
    <row r="236" spans="1:36" x14ac:dyDescent="0.2">
      <c r="A236" s="33"/>
      <c r="B236" s="73"/>
      <c r="C236" s="73"/>
      <c r="D236" s="33"/>
      <c r="E236" s="33"/>
      <c r="F236" s="33"/>
      <c r="G236" s="33"/>
      <c r="H236" s="33"/>
      <c r="I236" s="33"/>
      <c r="J236" s="33"/>
      <c r="K236" s="33"/>
      <c r="L236" s="33"/>
      <c r="M236" s="33"/>
      <c r="N236" s="33"/>
      <c r="O236" s="33"/>
      <c r="P236" s="33"/>
      <c r="Q236" s="33"/>
      <c r="R236" s="33"/>
      <c r="S236" s="33"/>
      <c r="T236" s="33"/>
      <c r="U236" s="33"/>
      <c r="V236" s="33"/>
      <c r="W236" s="33"/>
      <c r="X236" s="33"/>
      <c r="Y236" s="33"/>
      <c r="Z236" s="33"/>
      <c r="AA236" s="33"/>
      <c r="AB236" s="33"/>
      <c r="AC236" s="33"/>
      <c r="AD236" s="33"/>
      <c r="AE236" s="33"/>
      <c r="AF236" s="33"/>
      <c r="AG236" s="33"/>
      <c r="AH236" s="33"/>
      <c r="AI236" s="33"/>
      <c r="AJ236" s="33"/>
    </row>
    <row r="237" spans="1:36" x14ac:dyDescent="0.2">
      <c r="A237" s="33"/>
      <c r="B237" s="73"/>
      <c r="C237" s="73"/>
      <c r="D237" s="33"/>
      <c r="E237" s="33"/>
      <c r="F237" s="33"/>
      <c r="G237" s="33"/>
      <c r="H237" s="33"/>
      <c r="I237" s="33"/>
      <c r="J237" s="33"/>
      <c r="K237" s="33"/>
      <c r="L237" s="33"/>
      <c r="M237" s="33"/>
      <c r="N237" s="33"/>
      <c r="O237" s="33"/>
      <c r="P237" s="33"/>
      <c r="Q237" s="33"/>
      <c r="R237" s="33"/>
      <c r="S237" s="33"/>
      <c r="T237" s="33"/>
      <c r="U237" s="33"/>
      <c r="V237" s="33"/>
      <c r="W237" s="33"/>
      <c r="X237" s="33"/>
      <c r="Y237" s="33"/>
      <c r="Z237" s="33"/>
      <c r="AA237" s="33"/>
      <c r="AB237" s="33"/>
      <c r="AC237" s="33"/>
      <c r="AD237" s="33"/>
      <c r="AE237" s="33"/>
      <c r="AF237" s="33"/>
      <c r="AG237" s="33"/>
      <c r="AH237" s="33"/>
      <c r="AI237" s="33"/>
      <c r="AJ237" s="33"/>
    </row>
    <row r="238" spans="1:36" x14ac:dyDescent="0.2">
      <c r="A238" s="33"/>
      <c r="B238" s="73"/>
      <c r="C238" s="73"/>
      <c r="D238" s="33"/>
      <c r="E238" s="33"/>
      <c r="F238" s="33"/>
      <c r="G238" s="33"/>
      <c r="H238" s="33"/>
      <c r="I238" s="33"/>
      <c r="J238" s="33"/>
      <c r="K238" s="33"/>
      <c r="L238" s="33"/>
      <c r="M238" s="33"/>
      <c r="N238" s="33"/>
      <c r="O238" s="33"/>
      <c r="P238" s="33"/>
      <c r="Q238" s="33"/>
      <c r="R238" s="33"/>
      <c r="S238" s="33"/>
      <c r="T238" s="33"/>
      <c r="U238" s="33"/>
      <c r="V238" s="33"/>
      <c r="W238" s="33"/>
      <c r="X238" s="33"/>
      <c r="Y238" s="33"/>
      <c r="Z238" s="33"/>
      <c r="AA238" s="33"/>
      <c r="AB238" s="33"/>
      <c r="AC238" s="33"/>
      <c r="AD238" s="33"/>
      <c r="AE238" s="33"/>
      <c r="AF238" s="33"/>
      <c r="AG238" s="33"/>
      <c r="AH238" s="33"/>
      <c r="AI238" s="33"/>
      <c r="AJ238" s="33"/>
    </row>
  </sheetData>
  <mergeCells count="2">
    <mergeCell ref="D1:E1"/>
    <mergeCell ref="A1:B1"/>
  </mergeCells>
  <hyperlinks>
    <hyperlink ref="AH2" r:id="rId1"/>
    <hyperlink ref="AH5" r:id="rId2"/>
    <hyperlink ref="AH7" r:id="rId3"/>
    <hyperlink ref="AH4" r:id="rId4"/>
    <hyperlink ref="AH3" r:id="rId5"/>
  </hyperlinks>
  <pageMargins left="0.7" right="0.7" top="0.75" bottom="0.75" header="0.3" footer="0.3"/>
  <pageSetup paperSize="9" orientation="portrait" r:id="rId6"/>
  <drawing r:id="rId7"/>
  <legacy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40"/>
  <sheetViews>
    <sheetView zoomScale="70" zoomScaleNormal="70" workbookViewId="0">
      <selection activeCell="G40" sqref="G40"/>
    </sheetView>
  </sheetViews>
  <sheetFormatPr defaultRowHeight="17.25" x14ac:dyDescent="0.35"/>
  <cols>
    <col min="2" max="2" width="32.5" customWidth="1"/>
    <col min="3" max="3" width="75.625" customWidth="1"/>
    <col min="5" max="5" width="40.875" customWidth="1"/>
    <col min="6" max="6" width="39.375" customWidth="1"/>
    <col min="9" max="9" width="23.5" customWidth="1"/>
    <col min="10" max="10" width="77.875" customWidth="1"/>
    <col min="13" max="13" width="11.5" customWidth="1"/>
    <col min="14" max="14" width="114" customWidth="1"/>
  </cols>
  <sheetData>
    <row r="1" spans="2:14" x14ac:dyDescent="0.35">
      <c r="B1" s="4" t="s">
        <v>63</v>
      </c>
      <c r="C1" s="4"/>
      <c r="E1" s="2" t="s">
        <v>62</v>
      </c>
      <c r="F1" s="3"/>
    </row>
    <row r="2" spans="2:14" x14ac:dyDescent="0.35">
      <c r="B2" s="5" t="s">
        <v>104</v>
      </c>
      <c r="C2" s="8">
        <v>575</v>
      </c>
      <c r="E2" s="5" t="s">
        <v>61</v>
      </c>
      <c r="F2" s="6" t="s">
        <v>64</v>
      </c>
    </row>
    <row r="3" spans="2:14" x14ac:dyDescent="0.35">
      <c r="B3" s="5" t="s">
        <v>89</v>
      </c>
      <c r="C3" s="5" t="s">
        <v>67</v>
      </c>
      <c r="E3" s="5" t="s">
        <v>100</v>
      </c>
      <c r="F3" s="6">
        <v>1.2</v>
      </c>
    </row>
    <row r="4" spans="2:14" x14ac:dyDescent="0.35">
      <c r="B4" s="5" t="s">
        <v>71</v>
      </c>
      <c r="C4" s="5" t="s">
        <v>68</v>
      </c>
      <c r="E4" s="5" t="s">
        <v>115</v>
      </c>
      <c r="F4" s="6">
        <v>0.08</v>
      </c>
      <c r="M4" s="4" t="s">
        <v>70</v>
      </c>
      <c r="N4" s="7"/>
    </row>
    <row r="5" spans="2:14" x14ac:dyDescent="0.35">
      <c r="B5" s="5" t="s">
        <v>112</v>
      </c>
      <c r="C5" s="5" t="s">
        <v>113</v>
      </c>
      <c r="E5" s="5" t="s">
        <v>103</v>
      </c>
      <c r="F5" s="6">
        <v>9.81</v>
      </c>
      <c r="M5" s="5">
        <v>1</v>
      </c>
      <c r="N5" s="9" t="s">
        <v>69</v>
      </c>
    </row>
    <row r="6" spans="2:14" x14ac:dyDescent="0.35">
      <c r="B6" s="5" t="s">
        <v>74</v>
      </c>
      <c r="C6" s="5" t="s">
        <v>72</v>
      </c>
      <c r="M6" s="5">
        <v>2</v>
      </c>
      <c r="N6" s="31" t="s">
        <v>88</v>
      </c>
    </row>
    <row r="7" spans="2:14" x14ac:dyDescent="0.35">
      <c r="B7" s="5" t="s">
        <v>75</v>
      </c>
      <c r="C7" s="5" t="s">
        <v>73</v>
      </c>
      <c r="M7" s="5">
        <v>3</v>
      </c>
      <c r="N7" s="31" t="s">
        <v>86</v>
      </c>
    </row>
    <row r="8" spans="2:14" x14ac:dyDescent="0.35">
      <c r="B8" s="5" t="s">
        <v>79</v>
      </c>
      <c r="C8" s="5" t="s">
        <v>76</v>
      </c>
      <c r="M8" s="5">
        <v>4</v>
      </c>
      <c r="N8" s="31" t="s">
        <v>87</v>
      </c>
    </row>
    <row r="9" spans="2:14" x14ac:dyDescent="0.35">
      <c r="B9" s="5" t="s">
        <v>80</v>
      </c>
      <c r="C9" s="5" t="s">
        <v>77</v>
      </c>
      <c r="M9" s="5">
        <v>5</v>
      </c>
      <c r="N9" s="5" t="s">
        <v>95</v>
      </c>
    </row>
    <row r="10" spans="2:14" x14ac:dyDescent="0.35">
      <c r="B10" s="5" t="s">
        <v>81</v>
      </c>
      <c r="C10" s="5" t="s">
        <v>78</v>
      </c>
      <c r="M10" s="5">
        <v>6</v>
      </c>
      <c r="N10" s="31" t="s">
        <v>114</v>
      </c>
    </row>
    <row r="11" spans="2:14" x14ac:dyDescent="0.35">
      <c r="B11" s="5" t="s">
        <v>82</v>
      </c>
      <c r="C11" s="5" t="s">
        <v>85</v>
      </c>
    </row>
    <row r="12" spans="2:14" x14ac:dyDescent="0.35">
      <c r="B12" s="5" t="s">
        <v>83</v>
      </c>
      <c r="C12" s="5" t="s">
        <v>84</v>
      </c>
    </row>
    <row r="13" spans="2:14" x14ac:dyDescent="0.35">
      <c r="B13" s="5" t="s">
        <v>101</v>
      </c>
      <c r="C13" s="11">
        <v>1.6597999999999999</v>
      </c>
    </row>
    <row r="14" spans="2:14" x14ac:dyDescent="0.35">
      <c r="B14" s="5" t="s">
        <v>90</v>
      </c>
      <c r="C14" s="10">
        <v>0.35</v>
      </c>
    </row>
    <row r="15" spans="2:14" x14ac:dyDescent="0.35">
      <c r="B15" s="5" t="s">
        <v>125</v>
      </c>
      <c r="C15" s="5" t="s">
        <v>126</v>
      </c>
    </row>
    <row r="16" spans="2:14" x14ac:dyDescent="0.35">
      <c r="B16" s="5" t="s">
        <v>127</v>
      </c>
      <c r="C16" s="5" t="s">
        <v>128</v>
      </c>
    </row>
    <row r="17" spans="2:3" x14ac:dyDescent="0.35">
      <c r="B17" s="5" t="s">
        <v>129</v>
      </c>
      <c r="C17" s="5" t="s">
        <v>130</v>
      </c>
    </row>
    <row r="18" spans="2:3" x14ac:dyDescent="0.35">
      <c r="B18" s="5" t="s">
        <v>133</v>
      </c>
      <c r="C18" s="10" t="s">
        <v>132</v>
      </c>
    </row>
    <row r="19" spans="2:3" x14ac:dyDescent="0.35">
      <c r="B19" s="5" t="s">
        <v>65</v>
      </c>
      <c r="C19" s="5" t="s">
        <v>131</v>
      </c>
    </row>
    <row r="20" spans="2:3" x14ac:dyDescent="0.35">
      <c r="B20" s="5" t="s">
        <v>66</v>
      </c>
      <c r="C20" s="8" t="s">
        <v>91</v>
      </c>
    </row>
    <row r="21" spans="2:3" x14ac:dyDescent="0.35">
      <c r="B21" s="5" t="s">
        <v>93</v>
      </c>
      <c r="C21" s="8" t="s">
        <v>92</v>
      </c>
    </row>
    <row r="22" spans="2:3" x14ac:dyDescent="0.35">
      <c r="B22" s="5" t="s">
        <v>98</v>
      </c>
      <c r="C22" s="8" t="s">
        <v>97</v>
      </c>
    </row>
    <row r="29" spans="2:3" x14ac:dyDescent="0.35">
      <c r="C29" s="1"/>
    </row>
    <row r="30" spans="2:3" x14ac:dyDescent="0.35">
      <c r="C30" s="1"/>
    </row>
    <row r="31" spans="2:3" x14ac:dyDescent="0.35">
      <c r="C31" s="1"/>
    </row>
    <row r="32" spans="2:3" x14ac:dyDescent="0.35">
      <c r="C32" s="1"/>
    </row>
    <row r="33" spans="3:3" x14ac:dyDescent="0.35">
      <c r="C33" s="1"/>
    </row>
    <row r="34" spans="3:3" x14ac:dyDescent="0.35">
      <c r="C34" s="1"/>
    </row>
    <row r="35" spans="3:3" x14ac:dyDescent="0.35">
      <c r="C35" s="1"/>
    </row>
    <row r="36" spans="3:3" x14ac:dyDescent="0.35">
      <c r="C36" s="1"/>
    </row>
    <row r="37" spans="3:3" x14ac:dyDescent="0.35">
      <c r="C37" s="1"/>
    </row>
    <row r="38" spans="3:3" x14ac:dyDescent="0.35">
      <c r="C38" s="1"/>
    </row>
    <row r="39" spans="3:3" x14ac:dyDescent="0.35">
      <c r="C39" s="1"/>
    </row>
    <row r="40" spans="3:3" x14ac:dyDescent="0.35">
      <c r="C40" s="1"/>
    </row>
  </sheetData>
  <hyperlinks>
    <hyperlink ref="N5" r:id="rId1"/>
    <hyperlink ref="N8" r:id="rId2"/>
    <hyperlink ref="N10" r:id="rId3"/>
    <hyperlink ref="N7" r:id="rId4"/>
    <hyperlink ref="N6" r:id="rId5"/>
  </hyperlinks>
  <pageMargins left="0.7" right="0.7" top="0.75" bottom="0.75" header="0.3" footer="0.3"/>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F119"/>
  <sheetViews>
    <sheetView zoomScaleNormal="100" workbookViewId="0">
      <selection activeCell="B2" sqref="B2"/>
    </sheetView>
  </sheetViews>
  <sheetFormatPr defaultRowHeight="17.25" x14ac:dyDescent="0.35"/>
  <cols>
    <col min="1" max="1" width="13.25" customWidth="1"/>
    <col min="2" max="2" width="30" customWidth="1"/>
    <col min="3" max="3" width="15.875" style="1" customWidth="1"/>
    <col min="4" max="4" width="11.875" customWidth="1"/>
    <col min="5" max="5" width="23.5" customWidth="1"/>
    <col min="6" max="6" width="112.375" customWidth="1"/>
    <col min="7" max="7" width="11" customWidth="1"/>
    <col min="10" max="10" width="62.875" customWidth="1"/>
    <col min="11" max="11" width="16.875" customWidth="1"/>
    <col min="12" max="12" width="15.875" customWidth="1"/>
    <col min="13" max="13" width="13.625" customWidth="1"/>
    <col min="14" max="15" width="19.75" customWidth="1"/>
    <col min="16" max="16" width="17.5" customWidth="1"/>
    <col min="17" max="17" width="12.75" customWidth="1"/>
    <col min="18" max="18" width="13.375" customWidth="1"/>
    <col min="19" max="19" width="14.375" customWidth="1"/>
    <col min="20" max="20" width="13.75" customWidth="1"/>
    <col min="21" max="21" width="16.625" customWidth="1"/>
    <col min="22" max="22" width="23.5" customWidth="1"/>
    <col min="23" max="23" width="30.5" customWidth="1"/>
    <col min="24" max="24" width="17.5" customWidth="1"/>
    <col min="25" max="25" width="21.875" customWidth="1"/>
    <col min="26" max="26" width="23" customWidth="1"/>
    <col min="27" max="27" width="27.375" customWidth="1"/>
    <col min="28" max="28" width="15.625" customWidth="1"/>
    <col min="29" max="29" width="22.5" customWidth="1"/>
    <col min="30" max="30" width="27" customWidth="1"/>
    <col min="31" max="31" width="24" customWidth="1"/>
    <col min="32" max="32" width="21.875" customWidth="1"/>
    <col min="34" max="34" width="29" customWidth="1"/>
  </cols>
  <sheetData>
    <row r="3" spans="2:32" x14ac:dyDescent="0.35">
      <c r="K3" s="1"/>
      <c r="L3" s="1"/>
    </row>
    <row r="4" spans="2:32" ht="18" x14ac:dyDescent="0.35">
      <c r="B4" s="2" t="s">
        <v>62</v>
      </c>
      <c r="C4" s="3"/>
      <c r="E4" s="4" t="s">
        <v>63</v>
      </c>
      <c r="F4" s="4"/>
      <c r="J4" s="23" t="s">
        <v>94</v>
      </c>
      <c r="K4" s="24" t="s">
        <v>0</v>
      </c>
      <c r="L4" s="24" t="s">
        <v>110</v>
      </c>
      <c r="M4" s="23" t="s">
        <v>27</v>
      </c>
      <c r="N4" s="23" t="s">
        <v>28</v>
      </c>
      <c r="O4" s="23" t="s">
        <v>28</v>
      </c>
      <c r="P4" s="23" t="s">
        <v>105</v>
      </c>
      <c r="Q4" s="23" t="s">
        <v>58</v>
      </c>
      <c r="R4" s="25" t="s">
        <v>96</v>
      </c>
      <c r="S4" s="25" t="s">
        <v>106</v>
      </c>
      <c r="T4" s="25" t="s">
        <v>99</v>
      </c>
      <c r="U4" s="25" t="s">
        <v>142</v>
      </c>
      <c r="V4" s="25" t="s">
        <v>107</v>
      </c>
      <c r="W4" s="25" t="s">
        <v>109</v>
      </c>
      <c r="X4" s="23" t="s">
        <v>141</v>
      </c>
      <c r="Y4" s="23" t="s">
        <v>140</v>
      </c>
      <c r="Z4" s="25" t="s">
        <v>111</v>
      </c>
      <c r="AA4" s="25" t="s">
        <v>143</v>
      </c>
      <c r="AB4" s="25" t="s">
        <v>102</v>
      </c>
      <c r="AC4" s="25" t="s">
        <v>139</v>
      </c>
      <c r="AD4" s="25" t="s">
        <v>138</v>
      </c>
      <c r="AE4" s="25" t="s">
        <v>137</v>
      </c>
      <c r="AF4" s="25" t="s">
        <v>136</v>
      </c>
    </row>
    <row r="5" spans="2:32" x14ac:dyDescent="0.35">
      <c r="B5" s="5" t="s">
        <v>61</v>
      </c>
      <c r="C5" s="6" t="s">
        <v>64</v>
      </c>
      <c r="E5" s="5" t="s">
        <v>135</v>
      </c>
      <c r="F5" s="8">
        <v>575</v>
      </c>
      <c r="J5" s="13" t="s">
        <v>29</v>
      </c>
      <c r="K5" s="14">
        <v>0</v>
      </c>
      <c r="L5" s="14">
        <v>0</v>
      </c>
      <c r="M5" s="13">
        <v>0</v>
      </c>
      <c r="N5" s="13">
        <v>0</v>
      </c>
      <c r="O5" s="13">
        <v>0</v>
      </c>
      <c r="P5" s="13">
        <f>O5+8</f>
        <v>8</v>
      </c>
      <c r="Q5" s="13">
        <v>0</v>
      </c>
      <c r="R5" s="13">
        <v>0</v>
      </c>
      <c r="S5" s="13"/>
      <c r="T5" s="13">
        <v>0</v>
      </c>
      <c r="U5" s="13">
        <v>53.644799999999996</v>
      </c>
      <c r="V5" s="13">
        <v>0</v>
      </c>
      <c r="W5" s="13">
        <v>0</v>
      </c>
      <c r="X5" s="13">
        <v>0</v>
      </c>
      <c r="Y5" s="13">
        <v>7.6639999999999997</v>
      </c>
      <c r="Z5" s="13">
        <v>0</v>
      </c>
      <c r="AA5" s="13">
        <f t="shared" ref="AA5:AA31" si="0">0.5*$C$6*$F$17*$F$16*T5*T5</f>
        <v>0</v>
      </c>
      <c r="AB5" s="13">
        <f>$F$5*$C$8*$C$7</f>
        <v>451.26</v>
      </c>
      <c r="AC5" s="13">
        <f>$F$5*$C$8*SIN(Q5)</f>
        <v>0</v>
      </c>
      <c r="AD5" s="13">
        <f>AA5+AB5</f>
        <v>451.26</v>
      </c>
      <c r="AE5" s="13">
        <f t="shared" ref="AE5:AE31" si="1">AD5*T5</f>
        <v>0</v>
      </c>
      <c r="AF5" s="13">
        <f>147200-AE5</f>
        <v>147200</v>
      </c>
    </row>
    <row r="6" spans="2:32" x14ac:dyDescent="0.35">
      <c r="B6" s="5" t="s">
        <v>134</v>
      </c>
      <c r="C6" s="6">
        <v>1.2</v>
      </c>
      <c r="E6" s="5" t="s">
        <v>89</v>
      </c>
      <c r="F6" s="5" t="s">
        <v>67</v>
      </c>
      <c r="J6" s="13" t="s">
        <v>30</v>
      </c>
      <c r="K6" s="14" t="s">
        <v>2</v>
      </c>
      <c r="L6" s="14">
        <v>1</v>
      </c>
      <c r="M6" s="13">
        <v>54</v>
      </c>
      <c r="N6" s="13">
        <v>6.7</v>
      </c>
      <c r="O6" s="13">
        <v>6.7</v>
      </c>
      <c r="P6" s="13">
        <f>P5+O6</f>
        <v>14.7</v>
      </c>
      <c r="Q6" s="13">
        <f>DEGREES(ASIN(O6/M6))</f>
        <v>7.1272878819970913</v>
      </c>
      <c r="R6" s="13">
        <f>-Q5+Q6</f>
        <v>7.1272878819970913</v>
      </c>
      <c r="S6" s="13">
        <v>40</v>
      </c>
      <c r="T6" s="13">
        <f>S6/2.237</f>
        <v>17.881090746535538</v>
      </c>
      <c r="U6" s="13">
        <v>53.644799999999996</v>
      </c>
      <c r="V6" s="13">
        <f t="shared" ref="V6:V31" si="2">M6/T6</f>
        <v>3.0199500000000001</v>
      </c>
      <c r="W6" s="13">
        <f t="shared" ref="W6:W31" si="3">W5+V6</f>
        <v>3.0199500000000001</v>
      </c>
      <c r="X6" s="13">
        <f t="shared" ref="X6:X26" si="4">-(T5-T6)/V6</f>
        <v>5.9209890052933121</v>
      </c>
      <c r="Y6" s="13">
        <v>7.6639999999999997</v>
      </c>
      <c r="Z6" s="13">
        <f>IF(X6&gt;X5,1,0)</f>
        <v>1</v>
      </c>
      <c r="AA6" s="13">
        <f t="shared" si="0"/>
        <v>111.44563662817941</v>
      </c>
      <c r="AB6" s="13">
        <f>$F$5*$C$8*$C$7</f>
        <v>451.26</v>
      </c>
      <c r="AC6" s="13">
        <f>$F$5*$C$8*(SIN(Q6))</f>
        <v>4215.7564444320333</v>
      </c>
      <c r="AD6" s="13">
        <f>AA6+AB6+AC6</f>
        <v>4778.4620810602128</v>
      </c>
      <c r="AE6" s="13">
        <f t="shared" si="1"/>
        <v>85444.114100316714</v>
      </c>
      <c r="AF6" s="13">
        <f t="shared" ref="AF6:AF31" si="5">147200-AE6</f>
        <v>61755.885899683286</v>
      </c>
    </row>
    <row r="7" spans="2:32" x14ac:dyDescent="0.35">
      <c r="B7" s="5" t="s">
        <v>115</v>
      </c>
      <c r="C7" s="6">
        <v>0.08</v>
      </c>
      <c r="E7" s="5" t="s">
        <v>71</v>
      </c>
      <c r="F7" s="5" t="s">
        <v>68</v>
      </c>
      <c r="J7" s="13" t="s">
        <v>30</v>
      </c>
      <c r="K7" s="15" t="s">
        <v>1</v>
      </c>
      <c r="L7" s="14">
        <v>2</v>
      </c>
      <c r="M7" s="13">
        <v>66</v>
      </c>
      <c r="N7" s="13">
        <v>4.8</v>
      </c>
      <c r="O7" s="13">
        <v>4.8</v>
      </c>
      <c r="P7" s="13">
        <f t="shared" ref="P7:P31" si="6">P6+O7</f>
        <v>19.5</v>
      </c>
      <c r="Q7" s="13">
        <f t="shared" ref="Q7:Q26" si="7">DEGREES(ASIN(O7/M7))</f>
        <v>4.1706479118615389</v>
      </c>
      <c r="R7" s="13">
        <f t="shared" ref="R7:R31" si="8">-Q6+Q7</f>
        <v>-2.9566399701355524</v>
      </c>
      <c r="S7" s="13">
        <v>35</v>
      </c>
      <c r="T7" s="13">
        <f t="shared" ref="T7:T31" si="9">S7/2.237</f>
        <v>15.645954403218596</v>
      </c>
      <c r="U7" s="13">
        <v>53.644799999999996</v>
      </c>
      <c r="V7" s="13">
        <f t="shared" si="2"/>
        <v>4.2183428571428569</v>
      </c>
      <c r="W7" s="13">
        <f t="shared" si="3"/>
        <v>7.2382928571428575</v>
      </c>
      <c r="X7" s="13">
        <f t="shared" si="4"/>
        <v>-0.52986123200778212</v>
      </c>
      <c r="Y7" s="13">
        <v>7.6639999999999997</v>
      </c>
      <c r="Z7" s="13">
        <f t="shared" ref="Z7:Z31" si="10">IF(X7&gt;X6,1,0)</f>
        <v>0</v>
      </c>
      <c r="AA7" s="13">
        <f t="shared" si="0"/>
        <v>85.325565543449869</v>
      </c>
      <c r="AB7" s="13">
        <f>$F$5*$C$8*$C$7</f>
        <v>451.26</v>
      </c>
      <c r="AC7" s="13">
        <f t="shared" ref="AC7:AC31" si="11">$F$5*$C$8*SIN(DEGREES(Q7))</f>
        <v>1117.7775139003866</v>
      </c>
      <c r="AD7" s="13">
        <f t="shared" ref="AD7:AD31" si="12">AA7+AB7+AC7</f>
        <v>1654.3630794438363</v>
      </c>
      <c r="AE7" s="13">
        <f t="shared" si="1"/>
        <v>25884.089307346567</v>
      </c>
      <c r="AF7" s="13">
        <f t="shared" si="5"/>
        <v>121315.91069265343</v>
      </c>
    </row>
    <row r="8" spans="2:32" x14ac:dyDescent="0.35">
      <c r="B8" s="5" t="s">
        <v>103</v>
      </c>
      <c r="C8" s="6">
        <v>9.81</v>
      </c>
      <c r="E8" s="5" t="s">
        <v>112</v>
      </c>
      <c r="F8" s="5" t="s">
        <v>113</v>
      </c>
      <c r="J8" s="13" t="s">
        <v>31</v>
      </c>
      <c r="K8" s="14" t="s">
        <v>3</v>
      </c>
      <c r="L8" s="14">
        <v>3</v>
      </c>
      <c r="M8" s="13">
        <v>42</v>
      </c>
      <c r="N8" s="13">
        <v>-2.7</v>
      </c>
      <c r="O8" s="13">
        <v>-2.9</v>
      </c>
      <c r="P8" s="13">
        <f t="shared" si="6"/>
        <v>16.600000000000001</v>
      </c>
      <c r="Q8" s="13">
        <f t="shared" si="7"/>
        <v>-3.9592874494513626</v>
      </c>
      <c r="R8" s="13">
        <f t="shared" si="8"/>
        <v>-8.1299353613129011</v>
      </c>
      <c r="S8" s="13">
        <v>20</v>
      </c>
      <c r="T8" s="13">
        <f t="shared" si="9"/>
        <v>8.9405453732677689</v>
      </c>
      <c r="U8" s="13">
        <v>53.644799999999996</v>
      </c>
      <c r="V8" s="13">
        <f t="shared" si="2"/>
        <v>4.6977000000000002</v>
      </c>
      <c r="W8" s="13">
        <f t="shared" si="3"/>
        <v>11.935992857142857</v>
      </c>
      <c r="X8" s="13">
        <f t="shared" si="4"/>
        <v>-1.4273812780617807</v>
      </c>
      <c r="Y8" s="13">
        <v>7.6639999999999997</v>
      </c>
      <c r="Z8" s="13">
        <f t="shared" si="10"/>
        <v>0</v>
      </c>
      <c r="AA8" s="13">
        <f t="shared" si="0"/>
        <v>27.861409157044854</v>
      </c>
      <c r="AB8" s="13">
        <f t="shared" ref="AB8:AB31" si="13">$F$5*$C$8*$C$7</f>
        <v>451.26</v>
      </c>
      <c r="AC8" s="13">
        <f t="shared" si="11"/>
        <v>-3439.6464469519779</v>
      </c>
      <c r="AD8" s="13">
        <f>AA8+AB8+AC8</f>
        <v>-2960.5250377949328</v>
      </c>
      <c r="AE8" s="13">
        <f t="shared" si="1"/>
        <v>-26468.708429100872</v>
      </c>
      <c r="AF8" s="13">
        <f t="shared" si="5"/>
        <v>173668.70842910087</v>
      </c>
    </row>
    <row r="9" spans="2:32" x14ac:dyDescent="0.35">
      <c r="B9" s="5"/>
      <c r="C9" s="6"/>
      <c r="E9" s="5" t="s">
        <v>74</v>
      </c>
      <c r="F9" s="5" t="s">
        <v>72</v>
      </c>
      <c r="J9" s="13" t="s">
        <v>32</v>
      </c>
      <c r="K9" s="14" t="s">
        <v>4</v>
      </c>
      <c r="L9" s="14">
        <v>4</v>
      </c>
      <c r="M9" s="13">
        <v>14</v>
      </c>
      <c r="N9" s="13">
        <v>-0.8</v>
      </c>
      <c r="O9" s="13">
        <v>-1</v>
      </c>
      <c r="P9" s="13">
        <f t="shared" si="6"/>
        <v>15.600000000000001</v>
      </c>
      <c r="Q9" s="13">
        <f t="shared" si="7"/>
        <v>-4.0960437581523328</v>
      </c>
      <c r="R9" s="13">
        <f t="shared" si="8"/>
        <v>-0.13675630870097022</v>
      </c>
      <c r="S9" s="13">
        <v>10</v>
      </c>
      <c r="T9" s="13">
        <f t="shared" si="9"/>
        <v>4.4702726866338844</v>
      </c>
      <c r="U9" s="13">
        <v>53.644799999999996</v>
      </c>
      <c r="V9" s="13">
        <f t="shared" si="2"/>
        <v>3.1318000000000001</v>
      </c>
      <c r="W9" s="13">
        <f t="shared" si="3"/>
        <v>15.067792857142857</v>
      </c>
      <c r="X9" s="13">
        <f t="shared" si="4"/>
        <v>-1.4273812780617805</v>
      </c>
      <c r="Y9" s="13">
        <v>7.6639999999999997</v>
      </c>
      <c r="Z9" s="13">
        <f t="shared" si="10"/>
        <v>0</v>
      </c>
      <c r="AA9" s="13">
        <f t="shared" si="0"/>
        <v>6.9653522892612134</v>
      </c>
      <c r="AB9" s="13">
        <f t="shared" si="13"/>
        <v>451.26</v>
      </c>
      <c r="AC9" s="13">
        <f t="shared" si="11"/>
        <v>-4533.2743792821375</v>
      </c>
      <c r="AD9" s="13">
        <f t="shared" si="12"/>
        <v>-4075.0490269928764</v>
      </c>
      <c r="AE9" s="13">
        <f t="shared" si="1"/>
        <v>-18216.580362060242</v>
      </c>
      <c r="AF9" s="13">
        <f t="shared" si="5"/>
        <v>165416.58036206025</v>
      </c>
    </row>
    <row r="10" spans="2:32" x14ac:dyDescent="0.35">
      <c r="B10" s="5"/>
      <c r="C10" s="6"/>
      <c r="E10" s="5" t="s">
        <v>75</v>
      </c>
      <c r="F10" s="5" t="s">
        <v>73</v>
      </c>
      <c r="J10" s="13" t="s">
        <v>33</v>
      </c>
      <c r="K10" s="14" t="s">
        <v>5</v>
      </c>
      <c r="L10" s="14">
        <v>5</v>
      </c>
      <c r="M10" s="13">
        <v>5</v>
      </c>
      <c r="N10" s="13">
        <v>-0.5</v>
      </c>
      <c r="O10" s="13">
        <v>-0.7</v>
      </c>
      <c r="P10" s="13">
        <f t="shared" si="6"/>
        <v>14.900000000000002</v>
      </c>
      <c r="Q10" s="13">
        <f t="shared" si="7"/>
        <v>-8.0478462473115151</v>
      </c>
      <c r="R10" s="13">
        <f t="shared" si="8"/>
        <v>-3.9518024891591823</v>
      </c>
      <c r="S10" s="13">
        <v>5</v>
      </c>
      <c r="T10" s="13">
        <f t="shared" si="9"/>
        <v>2.2351363433169422</v>
      </c>
      <c r="U10" s="13">
        <v>53.644799999999996</v>
      </c>
      <c r="V10" s="13">
        <f t="shared" si="2"/>
        <v>2.2370000000000001</v>
      </c>
      <c r="W10" s="13">
        <f t="shared" si="3"/>
        <v>17.304792857142857</v>
      </c>
      <c r="X10" s="13">
        <f t="shared" si="4"/>
        <v>-0.99916689464324637</v>
      </c>
      <c r="Y10" s="13">
        <v>7.6639999999999997</v>
      </c>
      <c r="Z10" s="13">
        <f t="shared" si="10"/>
        <v>1</v>
      </c>
      <c r="AA10" s="13">
        <f t="shared" si="0"/>
        <v>1.7413380723153034</v>
      </c>
      <c r="AB10" s="13">
        <f t="shared" si="13"/>
        <v>451.26</v>
      </c>
      <c r="AC10" s="13">
        <f t="shared" si="11"/>
        <v>-3661.8193652087671</v>
      </c>
      <c r="AD10" s="13">
        <f t="shared" si="12"/>
        <v>-3208.8180271364517</v>
      </c>
      <c r="AE10" s="13">
        <f t="shared" si="1"/>
        <v>-7172.1457915432538</v>
      </c>
      <c r="AF10" s="13">
        <f t="shared" si="5"/>
        <v>154372.14579154324</v>
      </c>
    </row>
    <row r="11" spans="2:32" x14ac:dyDescent="0.35">
      <c r="B11" s="5"/>
      <c r="C11" s="6"/>
      <c r="E11" s="5" t="s">
        <v>79</v>
      </c>
      <c r="F11" s="5" t="s">
        <v>76</v>
      </c>
      <c r="J11" s="13" t="s">
        <v>34</v>
      </c>
      <c r="K11" s="16" t="s">
        <v>6</v>
      </c>
      <c r="L11" s="16">
        <v>6</v>
      </c>
      <c r="M11" s="17">
        <v>6</v>
      </c>
      <c r="N11" s="17" t="s">
        <v>52</v>
      </c>
      <c r="O11" s="17">
        <v>-1.5</v>
      </c>
      <c r="P11" s="17">
        <f t="shared" si="6"/>
        <v>13.400000000000002</v>
      </c>
      <c r="Q11" s="17">
        <f t="shared" si="7"/>
        <v>-14.477512185929925</v>
      </c>
      <c r="R11" s="17">
        <f t="shared" si="8"/>
        <v>-6.4296659386184096</v>
      </c>
      <c r="S11" s="17">
        <v>2</v>
      </c>
      <c r="T11" s="17">
        <f t="shared" si="9"/>
        <v>0.89405453732677687</v>
      </c>
      <c r="U11" s="17">
        <v>53.644799999999996</v>
      </c>
      <c r="V11" s="17">
        <f t="shared" si="2"/>
        <v>6.7110000000000003</v>
      </c>
      <c r="W11" s="17">
        <f t="shared" si="3"/>
        <v>24.015792857142856</v>
      </c>
      <c r="X11" s="17">
        <f t="shared" si="4"/>
        <v>-0.19983337892864925</v>
      </c>
      <c r="Y11" s="32">
        <v>7.6639999999999997</v>
      </c>
      <c r="Z11" s="17">
        <f t="shared" si="10"/>
        <v>1</v>
      </c>
      <c r="AA11" s="17">
        <f t="shared" si="0"/>
        <v>0.27861409157044853</v>
      </c>
      <c r="AB11" s="17">
        <f t="shared" si="13"/>
        <v>451.26</v>
      </c>
      <c r="AC11" s="17">
        <f t="shared" si="11"/>
        <v>-674.6257173053757</v>
      </c>
      <c r="AD11" s="17">
        <f t="shared" si="12"/>
        <v>-223.08710321380528</v>
      </c>
      <c r="AE11" s="17">
        <f t="shared" si="1"/>
        <v>-199.45203684738959</v>
      </c>
      <c r="AF11" s="17">
        <f t="shared" si="5"/>
        <v>147399.45203684739</v>
      </c>
    </row>
    <row r="12" spans="2:32" x14ac:dyDescent="0.35">
      <c r="B12" s="5"/>
      <c r="C12" s="6"/>
      <c r="E12" s="5" t="s">
        <v>80</v>
      </c>
      <c r="F12" s="5" t="s">
        <v>77</v>
      </c>
      <c r="J12" s="13" t="s">
        <v>35</v>
      </c>
      <c r="K12" s="16" t="s">
        <v>7</v>
      </c>
      <c r="L12" s="16">
        <v>7</v>
      </c>
      <c r="M12" s="17">
        <v>6</v>
      </c>
      <c r="N12" s="17" t="s">
        <v>53</v>
      </c>
      <c r="O12" s="17">
        <v>0</v>
      </c>
      <c r="P12" s="17">
        <f t="shared" si="6"/>
        <v>13.400000000000002</v>
      </c>
      <c r="Q12" s="17">
        <f t="shared" si="7"/>
        <v>0</v>
      </c>
      <c r="R12" s="17">
        <f t="shared" si="8"/>
        <v>14.477512185929925</v>
      </c>
      <c r="S12" s="17">
        <v>3</v>
      </c>
      <c r="T12" s="17">
        <f t="shared" si="9"/>
        <v>1.3410818059901652</v>
      </c>
      <c r="U12" s="17">
        <v>53.644799999999996</v>
      </c>
      <c r="V12" s="17">
        <f t="shared" si="2"/>
        <v>4.4740000000000002</v>
      </c>
      <c r="W12" s="17">
        <f t="shared" si="3"/>
        <v>28.489792857142856</v>
      </c>
      <c r="X12" s="17">
        <f t="shared" si="4"/>
        <v>9.9916689464324623E-2</v>
      </c>
      <c r="Y12" s="32">
        <v>7.6639999999999997</v>
      </c>
      <c r="Z12" s="17">
        <f t="shared" si="10"/>
        <v>1</v>
      </c>
      <c r="AA12" s="17">
        <f t="shared" si="0"/>
        <v>0.62688170603350912</v>
      </c>
      <c r="AB12" s="17">
        <f t="shared" si="13"/>
        <v>451.26</v>
      </c>
      <c r="AC12" s="17">
        <f t="shared" si="11"/>
        <v>0</v>
      </c>
      <c r="AD12" s="17">
        <f t="shared" si="12"/>
        <v>451.88688170603348</v>
      </c>
      <c r="AE12" s="17">
        <f t="shared" si="1"/>
        <v>606.01727542159153</v>
      </c>
      <c r="AF12" s="17">
        <f t="shared" si="5"/>
        <v>146593.98272457841</v>
      </c>
    </row>
    <row r="13" spans="2:32" x14ac:dyDescent="0.35">
      <c r="B13" s="5"/>
      <c r="C13" s="6"/>
      <c r="E13" s="5" t="s">
        <v>81</v>
      </c>
      <c r="F13" s="5" t="s">
        <v>78</v>
      </c>
      <c r="J13" s="13" t="s">
        <v>36</v>
      </c>
      <c r="K13" s="14" t="s">
        <v>8</v>
      </c>
      <c r="L13" s="14">
        <v>8</v>
      </c>
      <c r="M13" s="13">
        <v>69</v>
      </c>
      <c r="N13" s="13">
        <v>-8.8000000000000007</v>
      </c>
      <c r="O13" s="13">
        <v>-9</v>
      </c>
      <c r="P13" s="13">
        <f t="shared" si="6"/>
        <v>4.4000000000000021</v>
      </c>
      <c r="Q13" s="13">
        <f t="shared" si="7"/>
        <v>-7.4947174539266861</v>
      </c>
      <c r="R13" s="13">
        <f t="shared" si="8"/>
        <v>-7.4947174539266861</v>
      </c>
      <c r="S13" s="13">
        <v>30</v>
      </c>
      <c r="T13" s="13">
        <f t="shared" si="9"/>
        <v>13.410818059901654</v>
      </c>
      <c r="U13" s="13">
        <v>53.644799999999996</v>
      </c>
      <c r="V13" s="13">
        <f t="shared" si="2"/>
        <v>5.1451000000000002</v>
      </c>
      <c r="W13" s="13">
        <f t="shared" si="3"/>
        <v>33.634892857142859</v>
      </c>
      <c r="X13" s="13">
        <f t="shared" si="4"/>
        <v>2.3458701004667528</v>
      </c>
      <c r="Y13" s="13">
        <v>7.6639999999999997</v>
      </c>
      <c r="Z13" s="13">
        <f t="shared" si="10"/>
        <v>1</v>
      </c>
      <c r="AA13" s="13">
        <f t="shared" si="0"/>
        <v>62.688170603350926</v>
      </c>
      <c r="AB13" s="13">
        <f t="shared" si="13"/>
        <v>451.26</v>
      </c>
      <c r="AC13" s="13">
        <f t="shared" si="11"/>
        <v>-4692.5147501134306</v>
      </c>
      <c r="AD13" s="13">
        <f t="shared" si="12"/>
        <v>-4178.5665795100795</v>
      </c>
      <c r="AE13" s="13">
        <f t="shared" si="1"/>
        <v>-56037.996148995255</v>
      </c>
      <c r="AF13" s="13">
        <f t="shared" si="5"/>
        <v>203237.99614899524</v>
      </c>
    </row>
    <row r="14" spans="2:32" x14ac:dyDescent="0.35">
      <c r="B14" s="5"/>
      <c r="C14" s="6"/>
      <c r="E14" s="5" t="s">
        <v>82</v>
      </c>
      <c r="F14" s="5" t="s">
        <v>85</v>
      </c>
      <c r="J14" s="13" t="s">
        <v>37</v>
      </c>
      <c r="K14" s="14" t="s">
        <v>9</v>
      </c>
      <c r="L14" s="14">
        <v>9</v>
      </c>
      <c r="M14" s="13">
        <v>25</v>
      </c>
      <c r="N14" s="13">
        <v>-3</v>
      </c>
      <c r="O14" s="13">
        <v>-3.2</v>
      </c>
      <c r="P14" s="13">
        <f t="shared" si="6"/>
        <v>1.200000000000002</v>
      </c>
      <c r="Q14" s="13">
        <f t="shared" si="7"/>
        <v>-7.3540352103988331</v>
      </c>
      <c r="R14" s="13">
        <f t="shared" si="8"/>
        <v>0.14068224352785297</v>
      </c>
      <c r="S14" s="13">
        <v>20</v>
      </c>
      <c r="T14" s="13">
        <f t="shared" si="9"/>
        <v>8.9405453732677689</v>
      </c>
      <c r="U14" s="13">
        <v>53.644799999999996</v>
      </c>
      <c r="V14" s="13">
        <f t="shared" si="2"/>
        <v>2.7962500000000001</v>
      </c>
      <c r="W14" s="13">
        <f t="shared" si="3"/>
        <v>36.431142857142859</v>
      </c>
      <c r="X14" s="13">
        <f t="shared" si="4"/>
        <v>-1.5986670314291944</v>
      </c>
      <c r="Y14" s="13">
        <v>7.6639999999999997</v>
      </c>
      <c r="Z14" s="13">
        <f t="shared" si="10"/>
        <v>0</v>
      </c>
      <c r="AA14" s="13">
        <f t="shared" si="0"/>
        <v>27.861409157044854</v>
      </c>
      <c r="AB14" s="13">
        <f t="shared" si="13"/>
        <v>451.26</v>
      </c>
      <c r="AC14" s="13">
        <f t="shared" si="11"/>
        <v>-2101.5087666007935</v>
      </c>
      <c r="AD14" s="13">
        <f t="shared" si="12"/>
        <v>-1622.3873574437487</v>
      </c>
      <c r="AE14" s="13">
        <f t="shared" si="1"/>
        <v>-14505.027782241828</v>
      </c>
      <c r="AF14" s="13">
        <f t="shared" si="5"/>
        <v>161705.02778224181</v>
      </c>
    </row>
    <row r="15" spans="2:32" x14ac:dyDescent="0.35">
      <c r="B15" s="5"/>
      <c r="C15" s="6"/>
      <c r="E15" s="5" t="s">
        <v>83</v>
      </c>
      <c r="F15" s="5" t="s">
        <v>84</v>
      </c>
      <c r="J15" s="13" t="s">
        <v>39</v>
      </c>
      <c r="K15" s="14" t="s">
        <v>10</v>
      </c>
      <c r="L15" s="14">
        <v>10</v>
      </c>
      <c r="M15" s="13">
        <v>20</v>
      </c>
      <c r="N15" s="13" t="s">
        <v>54</v>
      </c>
      <c r="O15" s="13">
        <v>0</v>
      </c>
      <c r="P15" s="13">
        <f t="shared" si="6"/>
        <v>1.200000000000002</v>
      </c>
      <c r="Q15" s="13">
        <f t="shared" si="7"/>
        <v>0</v>
      </c>
      <c r="R15" s="13">
        <f t="shared" si="8"/>
        <v>7.3540352103988331</v>
      </c>
      <c r="S15" s="13">
        <v>15</v>
      </c>
      <c r="T15" s="13">
        <f t="shared" si="9"/>
        <v>6.7054090299508271</v>
      </c>
      <c r="U15" s="13">
        <v>53.644799999999996</v>
      </c>
      <c r="V15" s="13">
        <f t="shared" si="2"/>
        <v>2.9826666666666668</v>
      </c>
      <c r="W15" s="13">
        <f t="shared" si="3"/>
        <v>39.413809523809526</v>
      </c>
      <c r="X15" s="13">
        <f t="shared" si="4"/>
        <v>-0.74937517098243467</v>
      </c>
      <c r="Y15" s="13">
        <v>7.6639999999999997</v>
      </c>
      <c r="Z15" s="13">
        <f t="shared" si="10"/>
        <v>1</v>
      </c>
      <c r="AA15" s="13">
        <f t="shared" si="0"/>
        <v>15.672042650837732</v>
      </c>
      <c r="AB15" s="13">
        <f t="shared" si="13"/>
        <v>451.26</v>
      </c>
      <c r="AC15" s="13">
        <f t="shared" si="11"/>
        <v>0</v>
      </c>
      <c r="AD15" s="13">
        <f t="shared" si="12"/>
        <v>466.93204265083773</v>
      </c>
      <c r="AE15" s="13">
        <f t="shared" si="1"/>
        <v>3130.970335164312</v>
      </c>
      <c r="AF15" s="13">
        <f t="shared" si="5"/>
        <v>144069.02966483569</v>
      </c>
    </row>
    <row r="16" spans="2:32" x14ac:dyDescent="0.35">
      <c r="B16" s="5"/>
      <c r="C16" s="6"/>
      <c r="E16" s="5" t="s">
        <v>101</v>
      </c>
      <c r="F16" s="11">
        <v>1.6597999999999999</v>
      </c>
      <c r="J16" s="13" t="s">
        <v>38</v>
      </c>
      <c r="K16" s="14" t="s">
        <v>11</v>
      </c>
      <c r="L16" s="14">
        <v>11</v>
      </c>
      <c r="M16" s="13">
        <v>53</v>
      </c>
      <c r="N16" s="13">
        <v>6.8</v>
      </c>
      <c r="O16" s="13">
        <v>6.8</v>
      </c>
      <c r="P16" s="13">
        <f t="shared" si="6"/>
        <v>8.0000000000000018</v>
      </c>
      <c r="Q16" s="13">
        <f t="shared" si="7"/>
        <v>7.3714758533336164</v>
      </c>
      <c r="R16" s="13">
        <f t="shared" si="8"/>
        <v>7.3714758533336164</v>
      </c>
      <c r="S16" s="13">
        <v>40</v>
      </c>
      <c r="T16" s="13">
        <f t="shared" si="9"/>
        <v>17.881090746535538</v>
      </c>
      <c r="U16" s="13">
        <v>53.644799999999996</v>
      </c>
      <c r="V16" s="13">
        <f t="shared" si="2"/>
        <v>2.9640250000000004</v>
      </c>
      <c r="W16" s="13">
        <f t="shared" si="3"/>
        <v>42.377834523809526</v>
      </c>
      <c r="X16" s="13">
        <f t="shared" si="4"/>
        <v>3.7704411118613068</v>
      </c>
      <c r="Y16" s="13">
        <v>7.6639999999999997</v>
      </c>
      <c r="Z16" s="13">
        <f t="shared" si="10"/>
        <v>1</v>
      </c>
      <c r="AA16" s="13">
        <f t="shared" si="0"/>
        <v>111.44563662817941</v>
      </c>
      <c r="AB16" s="13">
        <f t="shared" si="13"/>
        <v>451.26</v>
      </c>
      <c r="AC16" s="13">
        <f t="shared" si="11"/>
        <v>5539.4993831094334</v>
      </c>
      <c r="AD16" s="13">
        <f t="shared" si="12"/>
        <v>6102.2050197376129</v>
      </c>
      <c r="AE16" s="13">
        <f t="shared" si="1"/>
        <v>109114.08171189294</v>
      </c>
      <c r="AF16" s="13">
        <f t="shared" si="5"/>
        <v>38085.918288107059</v>
      </c>
    </row>
    <row r="17" spans="5:32" x14ac:dyDescent="0.35">
      <c r="E17" s="5" t="s">
        <v>90</v>
      </c>
      <c r="F17" s="10">
        <v>0.35</v>
      </c>
      <c r="J17" s="13" t="s">
        <v>40</v>
      </c>
      <c r="K17" s="14" t="s">
        <v>12</v>
      </c>
      <c r="L17" s="14">
        <v>12</v>
      </c>
      <c r="M17" s="13">
        <v>12</v>
      </c>
      <c r="N17" s="13">
        <v>1.4</v>
      </c>
      <c r="O17" s="13">
        <v>1.4</v>
      </c>
      <c r="P17" s="13">
        <f t="shared" si="6"/>
        <v>9.4000000000000021</v>
      </c>
      <c r="Q17" s="13">
        <f t="shared" si="7"/>
        <v>6.6997651777601872</v>
      </c>
      <c r="R17" s="13">
        <f t="shared" si="8"/>
        <v>-0.67171067557342923</v>
      </c>
      <c r="S17" s="13">
        <v>35</v>
      </c>
      <c r="T17" s="13">
        <f t="shared" si="9"/>
        <v>15.645954403218596</v>
      </c>
      <c r="U17" s="13">
        <v>53.644799999999996</v>
      </c>
      <c r="V17" s="13">
        <f t="shared" si="2"/>
        <v>0.76697142857142864</v>
      </c>
      <c r="W17" s="13">
        <f t="shared" si="3"/>
        <v>43.144805952380956</v>
      </c>
      <c r="X17" s="13">
        <f t="shared" si="4"/>
        <v>-2.9142367760428014</v>
      </c>
      <c r="Y17" s="13">
        <v>7.6639999999999997</v>
      </c>
      <c r="Z17" s="13">
        <f t="shared" si="10"/>
        <v>0</v>
      </c>
      <c r="AA17" s="13">
        <f t="shared" si="0"/>
        <v>85.325565543449869</v>
      </c>
      <c r="AB17" s="13">
        <f t="shared" si="13"/>
        <v>451.26</v>
      </c>
      <c r="AC17" s="13">
        <f t="shared" si="11"/>
        <v>3156.8516748399102</v>
      </c>
      <c r="AD17" s="13">
        <f t="shared" si="12"/>
        <v>3693.4372403833599</v>
      </c>
      <c r="AE17" s="13">
        <f t="shared" si="1"/>
        <v>57787.350654187569</v>
      </c>
      <c r="AF17" s="13">
        <f t="shared" si="5"/>
        <v>89412.649345812431</v>
      </c>
    </row>
    <row r="18" spans="5:32" x14ac:dyDescent="0.35">
      <c r="E18" s="5" t="s">
        <v>125</v>
      </c>
      <c r="F18" s="5" t="s">
        <v>126</v>
      </c>
      <c r="J18" s="13" t="s">
        <v>41</v>
      </c>
      <c r="K18" s="18" t="s">
        <v>13</v>
      </c>
      <c r="L18" s="18">
        <v>13</v>
      </c>
      <c r="M18" s="19">
        <v>5</v>
      </c>
      <c r="N18" s="19" t="s">
        <v>55</v>
      </c>
      <c r="O18" s="19">
        <v>0.8</v>
      </c>
      <c r="P18" s="19">
        <f t="shared" si="6"/>
        <v>10.200000000000003</v>
      </c>
      <c r="Q18" s="19">
        <f t="shared" si="7"/>
        <v>9.2068962213459002</v>
      </c>
      <c r="R18" s="19">
        <f t="shared" si="8"/>
        <v>2.507131043585713</v>
      </c>
      <c r="S18" s="27">
        <v>35</v>
      </c>
      <c r="T18" s="19">
        <f t="shared" si="9"/>
        <v>15.645954403218596</v>
      </c>
      <c r="U18" s="19">
        <v>53.644799999999996</v>
      </c>
      <c r="V18" s="19">
        <f t="shared" si="2"/>
        <v>0.31957142857142856</v>
      </c>
      <c r="W18" s="19">
        <f t="shared" si="3"/>
        <v>43.464377380952385</v>
      </c>
      <c r="X18" s="19">
        <f t="shared" si="4"/>
        <v>0</v>
      </c>
      <c r="Y18" s="19">
        <v>7.6639999999999997</v>
      </c>
      <c r="Z18" s="19">
        <f t="shared" si="10"/>
        <v>1</v>
      </c>
      <c r="AA18" s="19">
        <f t="shared" si="0"/>
        <v>85.325565543449869</v>
      </c>
      <c r="AB18" s="19">
        <v>0</v>
      </c>
      <c r="AC18" s="19">
        <f t="shared" si="11"/>
        <v>-1511.4678362908319</v>
      </c>
      <c r="AD18" s="19">
        <f t="shared" si="12"/>
        <v>-1426.1422707473821</v>
      </c>
      <c r="AE18" s="19">
        <f t="shared" si="1"/>
        <v>-22313.35694061617</v>
      </c>
      <c r="AF18" s="19">
        <f t="shared" si="5"/>
        <v>169513.35694061616</v>
      </c>
    </row>
    <row r="19" spans="5:32" x14ac:dyDescent="0.35">
      <c r="E19" s="5" t="s">
        <v>127</v>
      </c>
      <c r="F19" s="5" t="s">
        <v>128</v>
      </c>
      <c r="J19" s="13" t="s">
        <v>42</v>
      </c>
      <c r="K19" s="18" t="s">
        <v>14</v>
      </c>
      <c r="L19" s="18">
        <v>14</v>
      </c>
      <c r="M19" s="19">
        <v>6</v>
      </c>
      <c r="N19" s="19">
        <v>0.4</v>
      </c>
      <c r="O19" s="19">
        <v>0.4</v>
      </c>
      <c r="P19" s="19">
        <f t="shared" si="6"/>
        <v>10.600000000000003</v>
      </c>
      <c r="Q19" s="19">
        <f t="shared" si="7"/>
        <v>3.8225537292743441</v>
      </c>
      <c r="R19" s="19">
        <f t="shared" si="8"/>
        <v>-5.3843424920715561</v>
      </c>
      <c r="S19" s="27">
        <v>35</v>
      </c>
      <c r="T19" s="19">
        <f t="shared" si="9"/>
        <v>15.645954403218596</v>
      </c>
      <c r="U19" s="19">
        <v>53.644799999999996</v>
      </c>
      <c r="V19" s="19">
        <f t="shared" si="2"/>
        <v>0.38348571428571432</v>
      </c>
      <c r="W19" s="19">
        <f t="shared" si="3"/>
        <v>43.847863095238097</v>
      </c>
      <c r="X19" s="19">
        <f t="shared" si="4"/>
        <v>0</v>
      </c>
      <c r="Y19" s="19">
        <v>7.6639999999999997</v>
      </c>
      <c r="Z19" s="19">
        <f t="shared" si="10"/>
        <v>0</v>
      </c>
      <c r="AA19" s="19">
        <f t="shared" si="0"/>
        <v>85.325565543449869</v>
      </c>
      <c r="AB19" s="19">
        <v>0</v>
      </c>
      <c r="AC19" s="19">
        <f t="shared" si="11"/>
        <v>-4401.987783478301</v>
      </c>
      <c r="AD19" s="19">
        <f t="shared" si="12"/>
        <v>-4316.6622179348515</v>
      </c>
      <c r="AE19" s="19">
        <f t="shared" si="1"/>
        <v>-67538.300235905146</v>
      </c>
      <c r="AF19" s="19">
        <f t="shared" si="5"/>
        <v>214738.30023590516</v>
      </c>
    </row>
    <row r="20" spans="5:32" x14ac:dyDescent="0.35">
      <c r="E20" s="5" t="s">
        <v>129</v>
      </c>
      <c r="F20" s="5" t="s">
        <v>130</v>
      </c>
      <c r="J20" s="13" t="s">
        <v>38</v>
      </c>
      <c r="K20" s="14" t="s">
        <v>15</v>
      </c>
      <c r="L20" s="14">
        <v>15</v>
      </c>
      <c r="M20" s="13">
        <v>50</v>
      </c>
      <c r="N20" s="13">
        <v>6</v>
      </c>
      <c r="O20" s="13">
        <v>6</v>
      </c>
      <c r="P20" s="13">
        <f t="shared" si="6"/>
        <v>16.600000000000001</v>
      </c>
      <c r="Q20" s="13">
        <f t="shared" si="7"/>
        <v>6.8921025793463802</v>
      </c>
      <c r="R20" s="13">
        <f t="shared" si="8"/>
        <v>3.069548850072036</v>
      </c>
      <c r="S20" s="13">
        <v>40</v>
      </c>
      <c r="T20" s="13">
        <f t="shared" si="9"/>
        <v>17.881090746535538</v>
      </c>
      <c r="U20" s="13">
        <v>53.644799999999996</v>
      </c>
      <c r="V20" s="13">
        <f t="shared" si="2"/>
        <v>2.7962500000000001</v>
      </c>
      <c r="W20" s="13">
        <f t="shared" si="3"/>
        <v>46.644113095238097</v>
      </c>
      <c r="X20" s="13">
        <f t="shared" si="4"/>
        <v>0.79933351571459699</v>
      </c>
      <c r="Y20" s="13">
        <v>7.6639999999999997</v>
      </c>
      <c r="Z20" s="13">
        <f t="shared" si="10"/>
        <v>1</v>
      </c>
      <c r="AA20" s="13">
        <f t="shared" si="0"/>
        <v>111.44563662817941</v>
      </c>
      <c r="AB20" s="13">
        <f t="shared" si="13"/>
        <v>451.26</v>
      </c>
      <c r="AC20" s="13">
        <f t="shared" si="11"/>
        <v>-4595.7575445978337</v>
      </c>
      <c r="AD20" s="13">
        <f t="shared" si="12"/>
        <v>-4033.0519079696542</v>
      </c>
      <c r="AE20" s="13">
        <f t="shared" si="1"/>
        <v>-72115.367151893675</v>
      </c>
      <c r="AF20" s="13">
        <f t="shared" si="5"/>
        <v>219315.36715189368</v>
      </c>
    </row>
    <row r="21" spans="5:32" x14ac:dyDescent="0.35">
      <c r="E21" s="5" t="s">
        <v>133</v>
      </c>
      <c r="F21" s="10" t="s">
        <v>132</v>
      </c>
      <c r="J21" s="13" t="s">
        <v>43</v>
      </c>
      <c r="K21" s="14" t="s">
        <v>16</v>
      </c>
      <c r="L21" s="14">
        <v>16</v>
      </c>
      <c r="M21" s="13">
        <v>46</v>
      </c>
      <c r="N21" s="13" t="s">
        <v>56</v>
      </c>
      <c r="O21" s="13">
        <v>-1.6</v>
      </c>
      <c r="P21" s="13">
        <f t="shared" si="6"/>
        <v>15.000000000000002</v>
      </c>
      <c r="Q21" s="13">
        <f t="shared" si="7"/>
        <v>-1.9932987419679011</v>
      </c>
      <c r="R21" s="13">
        <f t="shared" si="8"/>
        <v>-8.8854013213142817</v>
      </c>
      <c r="S21" s="13">
        <v>20</v>
      </c>
      <c r="T21" s="13">
        <f t="shared" si="9"/>
        <v>8.9405453732677689</v>
      </c>
      <c r="U21" s="13">
        <v>53.644799999999996</v>
      </c>
      <c r="V21" s="13">
        <f t="shared" si="2"/>
        <v>5.1451000000000002</v>
      </c>
      <c r="W21" s="13">
        <f t="shared" si="3"/>
        <v>51.789213095238097</v>
      </c>
      <c r="X21" s="13">
        <f t="shared" si="4"/>
        <v>-1.7376815559012981</v>
      </c>
      <c r="Y21" s="13">
        <v>7.6639999999999997</v>
      </c>
      <c r="Z21" s="13">
        <f t="shared" si="10"/>
        <v>0</v>
      </c>
      <c r="AA21" s="13">
        <f t="shared" si="0"/>
        <v>27.861409157044854</v>
      </c>
      <c r="AB21" s="13">
        <f t="shared" si="13"/>
        <v>451.26</v>
      </c>
      <c r="AC21" s="13">
        <f t="shared" si="11"/>
        <v>-5053.0886312467856</v>
      </c>
      <c r="AD21" s="13">
        <f t="shared" si="12"/>
        <v>-4573.967222089741</v>
      </c>
      <c r="AE21" s="13">
        <f t="shared" si="1"/>
        <v>-40893.76148493286</v>
      </c>
      <c r="AF21" s="13">
        <f t="shared" si="5"/>
        <v>188093.76148493285</v>
      </c>
    </row>
    <row r="22" spans="5:32" x14ac:dyDescent="0.35">
      <c r="E22" s="5" t="s">
        <v>65</v>
      </c>
      <c r="F22" s="5" t="s">
        <v>131</v>
      </c>
      <c r="J22" s="13" t="s">
        <v>32</v>
      </c>
      <c r="K22" s="14" t="s">
        <v>17</v>
      </c>
      <c r="L22" s="14">
        <v>17</v>
      </c>
      <c r="M22" s="13">
        <v>25</v>
      </c>
      <c r="N22" s="13">
        <v>-2.2000000000000002</v>
      </c>
      <c r="O22" s="13">
        <v>-2.4</v>
      </c>
      <c r="P22" s="13">
        <f t="shared" si="6"/>
        <v>12.600000000000001</v>
      </c>
      <c r="Q22" s="13">
        <f t="shared" si="7"/>
        <v>-5.5088786712030746</v>
      </c>
      <c r="R22" s="13">
        <f t="shared" si="8"/>
        <v>-3.5155799292351735</v>
      </c>
      <c r="S22" s="13">
        <v>25</v>
      </c>
      <c r="T22" s="13">
        <f t="shared" si="9"/>
        <v>11.175681716584711</v>
      </c>
      <c r="U22" s="13">
        <v>53.644799999999996</v>
      </c>
      <c r="V22" s="13">
        <f t="shared" si="2"/>
        <v>2.2370000000000001</v>
      </c>
      <c r="W22" s="13">
        <f t="shared" si="3"/>
        <v>54.026213095238099</v>
      </c>
      <c r="X22" s="13">
        <f t="shared" si="4"/>
        <v>0.99916689464324615</v>
      </c>
      <c r="Y22" s="13">
        <v>7.6639999999999997</v>
      </c>
      <c r="Z22" s="13">
        <f t="shared" si="10"/>
        <v>1</v>
      </c>
      <c r="AA22" s="13">
        <f t="shared" si="0"/>
        <v>43.533451807882578</v>
      </c>
      <c r="AB22" s="13">
        <f t="shared" si="13"/>
        <v>451.26</v>
      </c>
      <c r="AC22" s="13">
        <f t="shared" si="11"/>
        <v>-5615.5480208433419</v>
      </c>
      <c r="AD22" s="13">
        <f t="shared" si="12"/>
        <v>-5120.7545690354591</v>
      </c>
      <c r="AE22" s="13">
        <f t="shared" si="1"/>
        <v>-57227.923212287198</v>
      </c>
      <c r="AF22" s="13">
        <f t="shared" si="5"/>
        <v>204427.92321228719</v>
      </c>
    </row>
    <row r="23" spans="5:32" x14ac:dyDescent="0.35">
      <c r="E23" s="5" t="s">
        <v>66</v>
      </c>
      <c r="F23" s="8" t="s">
        <v>91</v>
      </c>
      <c r="J23" s="13" t="s">
        <v>44</v>
      </c>
      <c r="K23" s="14" t="s">
        <v>18</v>
      </c>
      <c r="L23" s="14">
        <v>18</v>
      </c>
      <c r="M23" s="13">
        <v>40</v>
      </c>
      <c r="N23" s="13">
        <v>-5.0999999999999996</v>
      </c>
      <c r="O23" s="13">
        <v>-5.3</v>
      </c>
      <c r="P23" s="13">
        <f t="shared" si="6"/>
        <v>7.3000000000000016</v>
      </c>
      <c r="Q23" s="13">
        <f t="shared" si="7"/>
        <v>-7.6140817395938853</v>
      </c>
      <c r="R23" s="13">
        <f t="shared" si="8"/>
        <v>-2.1052030683908107</v>
      </c>
      <c r="S23" s="13">
        <v>35</v>
      </c>
      <c r="T23" s="13">
        <f t="shared" si="9"/>
        <v>15.645954403218596</v>
      </c>
      <c r="U23" s="13">
        <v>53.644799999999996</v>
      </c>
      <c r="V23" s="13">
        <f t="shared" si="2"/>
        <v>2.5565714285714285</v>
      </c>
      <c r="W23" s="13">
        <f t="shared" si="3"/>
        <v>56.582784523809529</v>
      </c>
      <c r="X23" s="13">
        <f t="shared" si="4"/>
        <v>1.7485420656256816</v>
      </c>
      <c r="Y23" s="13">
        <v>7.6639999999999997</v>
      </c>
      <c r="Z23" s="13">
        <f t="shared" si="10"/>
        <v>1</v>
      </c>
      <c r="AA23" s="13">
        <f t="shared" si="0"/>
        <v>85.325565543449869</v>
      </c>
      <c r="AB23" s="13">
        <f t="shared" si="13"/>
        <v>451.26</v>
      </c>
      <c r="AC23" s="13">
        <f t="shared" si="11"/>
        <v>-2334.1733852444077</v>
      </c>
      <c r="AD23" s="13">
        <f t="shared" si="12"/>
        <v>-1797.5878197009579</v>
      </c>
      <c r="AE23" s="13">
        <f t="shared" si="1"/>
        <v>-28124.977062822316</v>
      </c>
      <c r="AF23" s="13">
        <f t="shared" si="5"/>
        <v>175324.97706282232</v>
      </c>
    </row>
    <row r="24" spans="5:32" x14ac:dyDescent="0.35">
      <c r="E24" s="5" t="s">
        <v>93</v>
      </c>
      <c r="F24" s="8" t="s">
        <v>92</v>
      </c>
      <c r="J24" s="13" t="s">
        <v>45</v>
      </c>
      <c r="K24" s="14" t="s">
        <v>19</v>
      </c>
      <c r="L24" s="14">
        <v>19</v>
      </c>
      <c r="M24" s="13">
        <v>10</v>
      </c>
      <c r="N24" s="13">
        <v>-1.2</v>
      </c>
      <c r="O24" s="13">
        <v>-1.4</v>
      </c>
      <c r="P24" s="13">
        <f t="shared" si="6"/>
        <v>5.9000000000000021</v>
      </c>
      <c r="Q24" s="13">
        <f t="shared" si="7"/>
        <v>-8.0478462473115151</v>
      </c>
      <c r="R24" s="13">
        <f t="shared" si="8"/>
        <v>-0.43376450771762975</v>
      </c>
      <c r="S24" s="13">
        <v>40</v>
      </c>
      <c r="T24" s="13">
        <f t="shared" si="9"/>
        <v>17.881090746535538</v>
      </c>
      <c r="U24" s="13">
        <v>53.644799999999996</v>
      </c>
      <c r="V24" s="13">
        <f t="shared" si="2"/>
        <v>0.55925000000000002</v>
      </c>
      <c r="W24" s="13">
        <f t="shared" si="3"/>
        <v>57.142034523809528</v>
      </c>
      <c r="X24" s="13">
        <f t="shared" si="4"/>
        <v>3.9966675785729846</v>
      </c>
      <c r="Y24" s="13">
        <v>7.6639999999999997</v>
      </c>
      <c r="Z24" s="13">
        <f t="shared" si="10"/>
        <v>1</v>
      </c>
      <c r="AA24" s="13">
        <f t="shared" si="0"/>
        <v>111.44563662817941</v>
      </c>
      <c r="AB24" s="13">
        <f t="shared" si="13"/>
        <v>451.26</v>
      </c>
      <c r="AC24" s="13">
        <f t="shared" si="11"/>
        <v>-3661.8193652087671</v>
      </c>
      <c r="AD24" s="13">
        <f t="shared" si="12"/>
        <v>-3099.1137285805876</v>
      </c>
      <c r="AE24" s="13">
        <f t="shared" si="1"/>
        <v>-55415.533814583592</v>
      </c>
      <c r="AF24" s="13">
        <f t="shared" si="5"/>
        <v>202615.53381458358</v>
      </c>
    </row>
    <row r="25" spans="5:32" x14ac:dyDescent="0.35">
      <c r="E25" s="5" t="s">
        <v>140</v>
      </c>
      <c r="F25" s="8">
        <v>7.6639999999999997</v>
      </c>
      <c r="J25" s="13" t="s">
        <v>46</v>
      </c>
      <c r="K25" s="20" t="s">
        <v>20</v>
      </c>
      <c r="L25" s="20">
        <v>20</v>
      </c>
      <c r="M25" s="21">
        <v>10</v>
      </c>
      <c r="N25" s="21" t="s">
        <v>57</v>
      </c>
      <c r="O25" s="21">
        <v>1.1000000000000001</v>
      </c>
      <c r="P25" s="21">
        <f t="shared" si="6"/>
        <v>7.0000000000000018</v>
      </c>
      <c r="Q25" s="21">
        <f t="shared" si="7"/>
        <v>6.3153155693573835</v>
      </c>
      <c r="R25" s="21">
        <f t="shared" si="8"/>
        <v>14.363161816668899</v>
      </c>
      <c r="S25" s="28">
        <v>40</v>
      </c>
      <c r="T25" s="21">
        <f t="shared" si="9"/>
        <v>17.881090746535538</v>
      </c>
      <c r="U25" s="21">
        <v>53.644799999999996</v>
      </c>
      <c r="V25" s="21">
        <f t="shared" si="2"/>
        <v>0.55925000000000002</v>
      </c>
      <c r="W25" s="21">
        <f t="shared" si="3"/>
        <v>57.701284523809527</v>
      </c>
      <c r="X25" s="21">
        <f t="shared" si="4"/>
        <v>0</v>
      </c>
      <c r="Y25" s="21">
        <v>7.6639999999999997</v>
      </c>
      <c r="Z25" s="21">
        <f t="shared" si="10"/>
        <v>0</v>
      </c>
      <c r="AA25" s="21">
        <f t="shared" si="0"/>
        <v>111.44563662817941</v>
      </c>
      <c r="AB25" s="21">
        <v>0</v>
      </c>
      <c r="AC25" s="21">
        <f t="shared" si="11"/>
        <v>-2985.6391665973465</v>
      </c>
      <c r="AD25" s="21">
        <f t="shared" si="12"/>
        <v>-2874.1935299691672</v>
      </c>
      <c r="AE25" s="21">
        <f t="shared" si="1"/>
        <v>-51393.715332483989</v>
      </c>
      <c r="AF25" s="21">
        <f t="shared" si="5"/>
        <v>198593.71533248399</v>
      </c>
    </row>
    <row r="26" spans="5:32" x14ac:dyDescent="0.35">
      <c r="J26" s="13" t="s">
        <v>47</v>
      </c>
      <c r="K26" s="20" t="s">
        <v>21</v>
      </c>
      <c r="L26" s="20">
        <v>21</v>
      </c>
      <c r="M26" s="21">
        <v>10</v>
      </c>
      <c r="N26" s="21">
        <v>-1.5</v>
      </c>
      <c r="O26" s="21">
        <v>-1.5</v>
      </c>
      <c r="P26" s="21">
        <f t="shared" si="6"/>
        <v>5.5000000000000018</v>
      </c>
      <c r="Q26" s="21">
        <f t="shared" si="7"/>
        <v>-8.6269265586786386</v>
      </c>
      <c r="R26" s="21">
        <f t="shared" si="8"/>
        <v>-14.942242128036021</v>
      </c>
      <c r="S26" s="28">
        <v>40</v>
      </c>
      <c r="T26" s="21">
        <f t="shared" si="9"/>
        <v>17.881090746535538</v>
      </c>
      <c r="U26" s="21">
        <v>53.644799999999996</v>
      </c>
      <c r="V26" s="21">
        <f t="shared" si="2"/>
        <v>0.55925000000000002</v>
      </c>
      <c r="W26" s="21">
        <f t="shared" si="3"/>
        <v>58.260534523809525</v>
      </c>
      <c r="X26" s="21">
        <f t="shared" si="4"/>
        <v>0</v>
      </c>
      <c r="Y26" s="21">
        <v>7.6639999999999997</v>
      </c>
      <c r="Z26" s="21">
        <f t="shared" si="10"/>
        <v>0</v>
      </c>
      <c r="AA26" s="21">
        <f t="shared" si="0"/>
        <v>111.44563662817941</v>
      </c>
      <c r="AB26" s="21">
        <v>0</v>
      </c>
      <c r="AC26" s="21">
        <f t="shared" si="11"/>
        <v>4910.8780972499144</v>
      </c>
      <c r="AD26" s="21">
        <f t="shared" si="12"/>
        <v>5022.3237338780937</v>
      </c>
      <c r="AE26" s="21">
        <f t="shared" si="1"/>
        <v>89804.626443953384</v>
      </c>
      <c r="AF26" s="21">
        <f t="shared" si="5"/>
        <v>57395.373556046616</v>
      </c>
    </row>
    <row r="27" spans="5:32" x14ac:dyDescent="0.35">
      <c r="J27" s="13" t="s">
        <v>48</v>
      </c>
      <c r="K27" s="20" t="s">
        <v>22</v>
      </c>
      <c r="L27" s="20">
        <v>22</v>
      </c>
      <c r="M27" s="21">
        <v>0</v>
      </c>
      <c r="N27" s="21">
        <v>0</v>
      </c>
      <c r="O27" s="21">
        <v>0</v>
      </c>
      <c r="P27" s="21">
        <f t="shared" si="6"/>
        <v>5.5000000000000018</v>
      </c>
      <c r="Q27" s="21">
        <v>0</v>
      </c>
      <c r="R27" s="21">
        <f t="shared" si="8"/>
        <v>8.6269265586786386</v>
      </c>
      <c r="S27" s="28">
        <v>40</v>
      </c>
      <c r="T27" s="21">
        <f t="shared" si="9"/>
        <v>17.881090746535538</v>
      </c>
      <c r="U27" s="21">
        <v>53.644799999999996</v>
      </c>
      <c r="V27" s="21">
        <f t="shared" si="2"/>
        <v>0</v>
      </c>
      <c r="W27" s="21">
        <f t="shared" si="3"/>
        <v>58.260534523809525</v>
      </c>
      <c r="X27" s="21">
        <v>0</v>
      </c>
      <c r="Y27" s="21">
        <v>7.6639999999999997</v>
      </c>
      <c r="Z27" s="21">
        <f t="shared" si="10"/>
        <v>0</v>
      </c>
      <c r="AA27" s="21">
        <f t="shared" si="0"/>
        <v>111.44563662817941</v>
      </c>
      <c r="AB27" s="21">
        <v>0</v>
      </c>
      <c r="AC27" s="21">
        <f t="shared" si="11"/>
        <v>0</v>
      </c>
      <c r="AD27" s="21">
        <f t="shared" si="12"/>
        <v>111.44563662817941</v>
      </c>
      <c r="AE27" s="21">
        <f t="shared" si="1"/>
        <v>1992.7695418539008</v>
      </c>
      <c r="AF27" s="21">
        <f t="shared" si="5"/>
        <v>145207.23045814611</v>
      </c>
    </row>
    <row r="28" spans="5:32" x14ac:dyDescent="0.35">
      <c r="J28" s="13" t="s">
        <v>49</v>
      </c>
      <c r="K28" s="14" t="s">
        <v>23</v>
      </c>
      <c r="L28" s="14">
        <v>23</v>
      </c>
      <c r="M28" s="13">
        <v>26</v>
      </c>
      <c r="N28" s="22">
        <v>-3</v>
      </c>
      <c r="O28" s="22">
        <v>-3.1</v>
      </c>
      <c r="P28" s="13">
        <f t="shared" si="6"/>
        <v>2.4000000000000017</v>
      </c>
      <c r="Q28" s="13">
        <f>DEGREES(ASIN(O28/M28))</f>
        <v>-6.8477101777828731</v>
      </c>
      <c r="R28" s="13">
        <f t="shared" si="8"/>
        <v>-6.8477101777828731</v>
      </c>
      <c r="S28" s="13">
        <v>25</v>
      </c>
      <c r="T28" s="13">
        <f t="shared" si="9"/>
        <v>11.175681716584711</v>
      </c>
      <c r="U28" s="13">
        <v>53.644799999999996</v>
      </c>
      <c r="V28" s="13">
        <f t="shared" si="2"/>
        <v>2.3264800000000001</v>
      </c>
      <c r="W28" s="13">
        <f t="shared" si="3"/>
        <v>60.587014523809529</v>
      </c>
      <c r="X28" s="13">
        <f>-(T27-T28)/V28</f>
        <v>-2.8822121960862876</v>
      </c>
      <c r="Y28" s="13">
        <v>7.6639999999999997</v>
      </c>
      <c r="Z28" s="13">
        <f t="shared" si="10"/>
        <v>0</v>
      </c>
      <c r="AA28" s="13">
        <f t="shared" si="0"/>
        <v>43.533451807882578</v>
      </c>
      <c r="AB28" s="13">
        <f t="shared" si="13"/>
        <v>451.26</v>
      </c>
      <c r="AC28" s="13">
        <f t="shared" si="11"/>
        <v>-1956.381273631617</v>
      </c>
      <c r="AD28" s="13">
        <f t="shared" si="12"/>
        <v>-1461.5878218237344</v>
      </c>
      <c r="AE28" s="13">
        <f t="shared" si="1"/>
        <v>-16334.240297538381</v>
      </c>
      <c r="AF28" s="13">
        <f t="shared" si="5"/>
        <v>163534.24029753837</v>
      </c>
    </row>
    <row r="29" spans="5:32" x14ac:dyDescent="0.35">
      <c r="E29" s="4" t="s">
        <v>70</v>
      </c>
      <c r="F29" s="7"/>
      <c r="J29" s="13" t="s">
        <v>49</v>
      </c>
      <c r="K29" s="14" t="s">
        <v>24</v>
      </c>
      <c r="L29" s="14">
        <v>24</v>
      </c>
      <c r="M29" s="13">
        <v>28</v>
      </c>
      <c r="N29" s="22">
        <v>-1.4</v>
      </c>
      <c r="O29" s="22">
        <v>-1.5</v>
      </c>
      <c r="P29" s="13">
        <f t="shared" si="6"/>
        <v>0.90000000000000169</v>
      </c>
      <c r="Q29" s="13">
        <f>DEGREES(ASIN(O29/M29))</f>
        <v>-3.0708868110748648</v>
      </c>
      <c r="R29" s="13">
        <f t="shared" si="8"/>
        <v>3.7768233667080082</v>
      </c>
      <c r="S29" s="13">
        <v>30</v>
      </c>
      <c r="T29" s="13">
        <f t="shared" si="9"/>
        <v>13.410818059901654</v>
      </c>
      <c r="U29" s="13">
        <v>53.644799999999996</v>
      </c>
      <c r="V29" s="13">
        <f t="shared" si="2"/>
        <v>2.0878666666666668</v>
      </c>
      <c r="W29" s="13">
        <f t="shared" si="3"/>
        <v>62.674881190476199</v>
      </c>
      <c r="X29" s="13">
        <f>-(T28-T29)/V29</f>
        <v>1.0705359585463361</v>
      </c>
      <c r="Y29" s="13">
        <v>7.6639999999999997</v>
      </c>
      <c r="Z29" s="13">
        <f t="shared" si="10"/>
        <v>1</v>
      </c>
      <c r="AA29" s="13">
        <f t="shared" si="0"/>
        <v>62.688170603350926</v>
      </c>
      <c r="AB29" s="13">
        <f t="shared" si="13"/>
        <v>451.26</v>
      </c>
      <c r="AC29" s="13">
        <f t="shared" si="11"/>
        <v>-110.91840226664013</v>
      </c>
      <c r="AD29" s="13">
        <f t="shared" si="12"/>
        <v>403.02976833671084</v>
      </c>
      <c r="AE29" s="13">
        <f t="shared" si="1"/>
        <v>5404.9588958879413</v>
      </c>
      <c r="AF29" s="13">
        <f t="shared" si="5"/>
        <v>141795.04110411205</v>
      </c>
    </row>
    <row r="30" spans="5:32" x14ac:dyDescent="0.35">
      <c r="E30" s="5">
        <v>1</v>
      </c>
      <c r="F30" s="9" t="s">
        <v>69</v>
      </c>
      <c r="J30" s="13" t="s">
        <v>50</v>
      </c>
      <c r="K30" s="14" t="s">
        <v>25</v>
      </c>
      <c r="L30" s="14">
        <v>25</v>
      </c>
      <c r="M30" s="13">
        <v>90</v>
      </c>
      <c r="N30" s="22">
        <v>7.1</v>
      </c>
      <c r="O30" s="22">
        <v>7.1</v>
      </c>
      <c r="P30" s="13">
        <f t="shared" si="6"/>
        <v>8.0000000000000018</v>
      </c>
      <c r="Q30" s="13">
        <f>DEGREES(ASIN(O30/M30))</f>
        <v>4.5247019004531444</v>
      </c>
      <c r="R30" s="13">
        <f t="shared" si="8"/>
        <v>7.5955887115280092</v>
      </c>
      <c r="S30" s="13">
        <v>40</v>
      </c>
      <c r="T30" s="13">
        <f t="shared" si="9"/>
        <v>17.881090746535538</v>
      </c>
      <c r="U30" s="13">
        <v>53.644799999999996</v>
      </c>
      <c r="V30" s="13">
        <f t="shared" si="2"/>
        <v>5.0332500000000007</v>
      </c>
      <c r="W30" s="13">
        <f t="shared" si="3"/>
        <v>67.708131190476195</v>
      </c>
      <c r="X30" s="13">
        <f>-(T29-T30)/V30</f>
        <v>0.88814835079399657</v>
      </c>
      <c r="Y30" s="13">
        <v>7.6639999999999997</v>
      </c>
      <c r="Z30" s="13">
        <f t="shared" si="10"/>
        <v>0</v>
      </c>
      <c r="AA30" s="13">
        <f t="shared" si="0"/>
        <v>111.44563662817941</v>
      </c>
      <c r="AB30" s="13">
        <f t="shared" si="13"/>
        <v>451.26</v>
      </c>
      <c r="AC30" s="13">
        <f t="shared" si="11"/>
        <v>5628.8642821861467</v>
      </c>
      <c r="AD30" s="13">
        <f t="shared" si="12"/>
        <v>6191.5699188143262</v>
      </c>
      <c r="AE30" s="13">
        <f t="shared" si="1"/>
        <v>110712.02358183864</v>
      </c>
      <c r="AF30" s="13">
        <f t="shared" si="5"/>
        <v>36487.976418161357</v>
      </c>
    </row>
    <row r="31" spans="5:32" x14ac:dyDescent="0.35">
      <c r="E31" s="5">
        <v>2</v>
      </c>
      <c r="F31" s="31" t="s">
        <v>88</v>
      </c>
      <c r="J31" s="13" t="s">
        <v>51</v>
      </c>
      <c r="K31" s="14" t="s">
        <v>26</v>
      </c>
      <c r="L31" s="14">
        <v>0</v>
      </c>
      <c r="M31" s="13">
        <v>1</v>
      </c>
      <c r="N31" s="22">
        <v>0.1</v>
      </c>
      <c r="O31" s="22">
        <v>0.1</v>
      </c>
      <c r="P31" s="13">
        <f t="shared" si="6"/>
        <v>8.1000000000000014</v>
      </c>
      <c r="Q31" s="13">
        <f>DEGREES(ASIN(O31/M31))</f>
        <v>5.7391704772667866</v>
      </c>
      <c r="R31" s="13">
        <f t="shared" si="8"/>
        <v>1.2144685768136423</v>
      </c>
      <c r="S31" s="13">
        <v>40</v>
      </c>
      <c r="T31" s="13">
        <f t="shared" si="9"/>
        <v>17.881090746535538</v>
      </c>
      <c r="U31" s="13">
        <v>53.644799999999996</v>
      </c>
      <c r="V31" s="13">
        <f t="shared" si="2"/>
        <v>5.5925000000000002E-2</v>
      </c>
      <c r="W31" s="13">
        <f t="shared" si="3"/>
        <v>67.764056190476197</v>
      </c>
      <c r="X31" s="13">
        <f>-(T30-T31)/V31</f>
        <v>0</v>
      </c>
      <c r="Y31" s="13">
        <v>7.6639999999999997</v>
      </c>
      <c r="Z31" s="13">
        <f t="shared" si="10"/>
        <v>0</v>
      </c>
      <c r="AA31" s="13">
        <f t="shared" si="0"/>
        <v>111.44563662817941</v>
      </c>
      <c r="AB31" s="13">
        <f t="shared" si="13"/>
        <v>451.26</v>
      </c>
      <c r="AC31" s="13">
        <f t="shared" si="11"/>
        <v>4855.9677915285847</v>
      </c>
      <c r="AD31" s="13">
        <f t="shared" si="12"/>
        <v>5418.6734281567642</v>
      </c>
      <c r="AE31" s="13">
        <f t="shared" si="1"/>
        <v>96891.791294711918</v>
      </c>
      <c r="AF31" s="13">
        <f t="shared" si="5"/>
        <v>50308.208705288082</v>
      </c>
    </row>
    <row r="32" spans="5:32" ht="18" thickBot="1" x14ac:dyDescent="0.4">
      <c r="E32" s="5">
        <v>3</v>
      </c>
      <c r="F32" s="31" t="s">
        <v>86</v>
      </c>
      <c r="K32" s="1"/>
      <c r="L32" s="1"/>
      <c r="M32" s="12">
        <f>SUM(M5:M31)</f>
        <v>719</v>
      </c>
      <c r="O32" s="12">
        <f>SUM(O33:O34)</f>
        <v>0</v>
      </c>
      <c r="P32" s="26"/>
      <c r="V32" s="22">
        <f>SUM(V6:V31)</f>
        <v>67.764056190476197</v>
      </c>
      <c r="W32" s="30"/>
      <c r="X32" s="29">
        <f>AVERAGE(X5:X31)</f>
        <v>0.26569683254952897</v>
      </c>
      <c r="Y32" s="29"/>
      <c r="Z32" s="29">
        <f>AVERAGE(Z5:Z31)</f>
        <v>0.48148148148148145</v>
      </c>
    </row>
    <row r="33" spans="5:22" x14ac:dyDescent="0.35">
      <c r="E33" s="5">
        <v>4</v>
      </c>
      <c r="F33" s="31" t="s">
        <v>87</v>
      </c>
      <c r="K33" s="1"/>
      <c r="L33" s="1"/>
      <c r="M33" t="s">
        <v>59</v>
      </c>
      <c r="O33">
        <f>SUM(O5:O7,O12,O15:O20,O25,O27,O30)</f>
        <v>35.1</v>
      </c>
      <c r="V33" t="s">
        <v>108</v>
      </c>
    </row>
    <row r="34" spans="5:22" x14ac:dyDescent="0.35">
      <c r="E34" s="5">
        <v>5</v>
      </c>
      <c r="F34" s="5" t="s">
        <v>95</v>
      </c>
      <c r="K34" s="1"/>
      <c r="L34" s="1"/>
      <c r="O34">
        <f>SUM(O8:O11,O13:O14,O21:O24,O26,O28:O29)</f>
        <v>-35.1</v>
      </c>
    </row>
    <row r="35" spans="5:22" x14ac:dyDescent="0.35">
      <c r="E35" s="5">
        <v>6</v>
      </c>
      <c r="F35" s="31" t="s">
        <v>114</v>
      </c>
      <c r="K35" s="1"/>
      <c r="L35" s="1"/>
      <c r="O35" t="s">
        <v>60</v>
      </c>
    </row>
    <row r="36" spans="5:22" x14ac:dyDescent="0.35">
      <c r="V36">
        <f>M32/V32</f>
        <v>10.61034478188528</v>
      </c>
    </row>
    <row r="88" spans="1:1" x14ac:dyDescent="0.35">
      <c r="A88" t="s">
        <v>116</v>
      </c>
    </row>
    <row r="89" spans="1:1" x14ac:dyDescent="0.35">
      <c r="A89" t="s">
        <v>117</v>
      </c>
    </row>
    <row r="90" spans="1:1" x14ac:dyDescent="0.35">
      <c r="A90" t="s">
        <v>118</v>
      </c>
    </row>
    <row r="91" spans="1:1" x14ac:dyDescent="0.35">
      <c r="A91" t="s">
        <v>119</v>
      </c>
    </row>
    <row r="92" spans="1:1" x14ac:dyDescent="0.35">
      <c r="A92" t="s">
        <v>120</v>
      </c>
    </row>
    <row r="93" spans="1:1" x14ac:dyDescent="0.35">
      <c r="A93" t="s">
        <v>121</v>
      </c>
    </row>
    <row r="94" spans="1:1" x14ac:dyDescent="0.35">
      <c r="A94" t="s">
        <v>122</v>
      </c>
    </row>
    <row r="95" spans="1:1" x14ac:dyDescent="0.35">
      <c r="A95" t="s">
        <v>123</v>
      </c>
    </row>
    <row r="119" spans="6:6" x14ac:dyDescent="0.35">
      <c r="F119" t="s">
        <v>124</v>
      </c>
    </row>
  </sheetData>
  <hyperlinks>
    <hyperlink ref="F30" r:id="rId1"/>
    <hyperlink ref="F33" r:id="rId2"/>
    <hyperlink ref="F35" r:id="rId3"/>
    <hyperlink ref="F32" r:id="rId4"/>
    <hyperlink ref="F31" r:id="rId5"/>
  </hyperlinks>
  <pageMargins left="0.7" right="0.7" top="0.75" bottom="0.75" header="0.3" footer="0.3"/>
  <pageSetup paperSize="9" orientation="portrait"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HERO SHEET</vt:lpstr>
      <vt:lpstr>TRACK AND CAR INFO</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Liam Standing (P150310)</cp:lastModifiedBy>
  <dcterms:created xsi:type="dcterms:W3CDTF">2019-11-03T11:53:29Z</dcterms:created>
  <dcterms:modified xsi:type="dcterms:W3CDTF">2019-12-02T05:33:08Z</dcterms:modified>
</cp:coreProperties>
</file>