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lcox2\Documents\UNI - Motorcycle Engineering\1st Year\Motorcycle Technology\Powertrain\1st Powertrain Assignment - Dyno Data\"/>
    </mc:Choice>
  </mc:AlternateContent>
  <xr:revisionPtr revIDLastSave="0" documentId="13_ncr:1_{05228EDB-D0E1-4058-8E2D-E652C6E99683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Title Page" sheetId="3" r:id="rId1"/>
    <sheet name="Civic Coupe CRX 1600 88" sheetId="1" r:id="rId2"/>
    <sheet name="FORMULA VIEW" sheetId="2" r:id="rId3"/>
  </sheets>
  <definedNames>
    <definedName name="_Hlk3738211" localSheetId="0">'Title Page'!$A$11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1" i="2" l="1"/>
  <c r="E101" i="2"/>
  <c r="E100" i="2"/>
  <c r="J100" i="2" s="1"/>
  <c r="J99" i="2"/>
  <c r="E99" i="2"/>
  <c r="J98" i="2"/>
  <c r="E98" i="2"/>
  <c r="E97" i="2"/>
  <c r="J97" i="2" s="1"/>
  <c r="J96" i="2"/>
  <c r="E96" i="2"/>
  <c r="J95" i="2"/>
  <c r="E95" i="2"/>
  <c r="E94" i="2"/>
  <c r="J94" i="2" s="1"/>
  <c r="J93" i="2"/>
  <c r="E93" i="2"/>
  <c r="J92" i="2"/>
  <c r="E92" i="2"/>
  <c r="E91" i="2"/>
  <c r="J91" i="2" s="1"/>
  <c r="J90" i="2"/>
  <c r="E90" i="2"/>
  <c r="J89" i="2"/>
  <c r="E89" i="2"/>
  <c r="E88" i="2"/>
  <c r="J88" i="2" s="1"/>
  <c r="J87" i="2"/>
  <c r="E87" i="2"/>
  <c r="J86" i="2"/>
  <c r="E86" i="2"/>
  <c r="E85" i="2"/>
  <c r="J85" i="2" s="1"/>
  <c r="J84" i="2"/>
  <c r="E84" i="2"/>
  <c r="J83" i="2"/>
  <c r="E83" i="2"/>
  <c r="E82" i="2"/>
  <c r="J82" i="2" s="1"/>
  <c r="J81" i="2"/>
  <c r="E81" i="2"/>
  <c r="J80" i="2"/>
  <c r="E80" i="2"/>
  <c r="E79" i="2"/>
  <c r="J79" i="2" s="1"/>
  <c r="J78" i="2"/>
  <c r="E78" i="2"/>
  <c r="J77" i="2"/>
  <c r="E77" i="2"/>
  <c r="E76" i="2"/>
  <c r="J76" i="2" s="1"/>
  <c r="J75" i="2"/>
  <c r="E75" i="2"/>
  <c r="J74" i="2"/>
  <c r="E74" i="2"/>
  <c r="E73" i="2"/>
  <c r="J73" i="2" s="1"/>
  <c r="J72" i="2"/>
  <c r="E72" i="2"/>
  <c r="J71" i="2"/>
  <c r="E71" i="2"/>
  <c r="E70" i="2"/>
  <c r="J70" i="2" s="1"/>
  <c r="J69" i="2"/>
  <c r="E69" i="2"/>
  <c r="J68" i="2"/>
  <c r="E68" i="2"/>
  <c r="E67" i="2"/>
  <c r="J67" i="2" s="1"/>
  <c r="J66" i="2"/>
  <c r="E66" i="2"/>
  <c r="J65" i="2"/>
  <c r="E65" i="2"/>
  <c r="E64" i="2"/>
  <c r="J64" i="2" s="1"/>
  <c r="J63" i="2"/>
  <c r="E63" i="2"/>
  <c r="J62" i="2"/>
  <c r="E62" i="2"/>
  <c r="E61" i="2"/>
  <c r="J61" i="2" s="1"/>
  <c r="J60" i="2"/>
  <c r="E60" i="2"/>
  <c r="J59" i="2"/>
  <c r="E59" i="2"/>
  <c r="E58" i="2"/>
  <c r="J58" i="2" s="1"/>
  <c r="J57" i="2"/>
  <c r="E57" i="2"/>
  <c r="J56" i="2"/>
  <c r="E56" i="2"/>
  <c r="E55" i="2"/>
  <c r="J55" i="2" s="1"/>
  <c r="J54" i="2"/>
  <c r="E54" i="2"/>
  <c r="J53" i="2"/>
  <c r="E53" i="2"/>
  <c r="E52" i="2"/>
  <c r="J52" i="2" s="1"/>
  <c r="J51" i="2"/>
  <c r="E51" i="2"/>
  <c r="J50" i="2"/>
  <c r="E50" i="2"/>
  <c r="E49" i="2"/>
  <c r="J49" i="2" s="1"/>
  <c r="J48" i="2"/>
  <c r="E48" i="2"/>
  <c r="J47" i="2"/>
  <c r="E47" i="2"/>
  <c r="E46" i="2"/>
  <c r="J46" i="2" s="1"/>
  <c r="J45" i="2"/>
  <c r="E45" i="2"/>
  <c r="J44" i="2"/>
  <c r="E44" i="2"/>
  <c r="E43" i="2"/>
  <c r="J43" i="2" s="1"/>
  <c r="J42" i="2"/>
  <c r="E42" i="2"/>
  <c r="J41" i="2"/>
  <c r="E41" i="2"/>
  <c r="E40" i="2"/>
  <c r="J40" i="2" s="1"/>
  <c r="J39" i="2"/>
  <c r="E39" i="2"/>
  <c r="J38" i="2"/>
  <c r="E38" i="2"/>
  <c r="E37" i="2"/>
  <c r="J37" i="2" s="1"/>
  <c r="J36" i="2"/>
  <c r="E36" i="2"/>
  <c r="J35" i="2"/>
  <c r="E35" i="2"/>
  <c r="E34" i="2"/>
  <c r="J34" i="2" s="1"/>
  <c r="J33" i="2"/>
  <c r="E33" i="2"/>
  <c r="J32" i="2"/>
  <c r="E32" i="2"/>
  <c r="E31" i="2"/>
  <c r="J31" i="2" s="1"/>
  <c r="J30" i="2"/>
  <c r="E30" i="2"/>
  <c r="J29" i="2"/>
  <c r="E29" i="2"/>
  <c r="E28" i="2"/>
  <c r="J28" i="2" s="1"/>
  <c r="J27" i="2"/>
  <c r="E27" i="2"/>
  <c r="J26" i="2"/>
  <c r="E26" i="2"/>
  <c r="E25" i="2"/>
  <c r="J25" i="2" s="1"/>
  <c r="J24" i="2"/>
  <c r="E24" i="2"/>
  <c r="J23" i="2"/>
  <c r="E23" i="2"/>
  <c r="E22" i="2"/>
  <c r="J22" i="2" s="1"/>
  <c r="J21" i="2"/>
  <c r="E21" i="2"/>
  <c r="J20" i="2"/>
  <c r="E20" i="2"/>
  <c r="E19" i="2"/>
  <c r="J19" i="2" s="1"/>
  <c r="J18" i="2"/>
  <c r="E18" i="2"/>
  <c r="J17" i="2"/>
  <c r="E17" i="2"/>
  <c r="E16" i="2"/>
  <c r="J16" i="2" s="1"/>
  <c r="J15" i="2"/>
  <c r="E15" i="2"/>
  <c r="J14" i="2"/>
  <c r="E14" i="2"/>
  <c r="E13" i="2"/>
  <c r="J13" i="2" s="1"/>
  <c r="B13" i="2"/>
  <c r="J12" i="2"/>
  <c r="E12" i="2"/>
  <c r="B12" i="2"/>
  <c r="F12" i="2" s="1"/>
  <c r="J11" i="2"/>
  <c r="F11" i="2"/>
  <c r="G11" i="2" s="1"/>
  <c r="K11" i="2" s="1"/>
  <c r="E11" i="2"/>
  <c r="C6" i="2"/>
  <c r="K4" i="2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1" i="1"/>
  <c r="I11" i="2" l="1"/>
  <c r="H11" i="2"/>
  <c r="F13" i="2"/>
  <c r="G13" i="2" s="1"/>
  <c r="B14" i="2"/>
  <c r="G12" i="2"/>
  <c r="E11" i="1"/>
  <c r="K13" i="2" l="1"/>
  <c r="H13" i="2"/>
  <c r="I13" i="2"/>
  <c r="B15" i="2"/>
  <c r="F14" i="2"/>
  <c r="G14" i="2" s="1"/>
  <c r="K12" i="2"/>
  <c r="I12" i="2"/>
  <c r="H12" i="2"/>
  <c r="K4" i="1"/>
  <c r="G23" i="1" s="1"/>
  <c r="C6" i="1"/>
  <c r="F14" i="1"/>
  <c r="F21" i="1"/>
  <c r="F26" i="1"/>
  <c r="F33" i="1"/>
  <c r="F34" i="1"/>
  <c r="F45" i="1"/>
  <c r="F46" i="1"/>
  <c r="F47" i="1"/>
  <c r="F58" i="1"/>
  <c r="F59" i="1"/>
  <c r="F61" i="1"/>
  <c r="F62" i="1"/>
  <c r="F74" i="1"/>
  <c r="F86" i="1"/>
  <c r="F93" i="1"/>
  <c r="F94" i="1"/>
  <c r="F98" i="1"/>
  <c r="E12" i="1"/>
  <c r="F12" i="1" s="1"/>
  <c r="E13" i="1"/>
  <c r="F13" i="1" s="1"/>
  <c r="E14" i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E22" i="1"/>
  <c r="F22" i="1" s="1"/>
  <c r="E23" i="1"/>
  <c r="F23" i="1" s="1"/>
  <c r="E24" i="1"/>
  <c r="F24" i="1" s="1"/>
  <c r="E25" i="1"/>
  <c r="F25" i="1" s="1"/>
  <c r="E26" i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E34" i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E46" i="1"/>
  <c r="E47" i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E59" i="1"/>
  <c r="E60" i="1"/>
  <c r="F60" i="1" s="1"/>
  <c r="E61" i="1"/>
  <c r="E62" i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E94" i="1"/>
  <c r="E95" i="1"/>
  <c r="F95" i="1" s="1"/>
  <c r="E96" i="1"/>
  <c r="F96" i="1" s="1"/>
  <c r="E97" i="1"/>
  <c r="F97" i="1" s="1"/>
  <c r="E98" i="1"/>
  <c r="E99" i="1"/>
  <c r="F99" i="1" s="1"/>
  <c r="E100" i="1"/>
  <c r="F100" i="1" s="1"/>
  <c r="E101" i="1"/>
  <c r="F101" i="1" s="1"/>
  <c r="F11" i="1"/>
  <c r="K14" i="2" l="1"/>
  <c r="I14" i="2"/>
  <c r="H14" i="2"/>
  <c r="F15" i="2"/>
  <c r="G15" i="2" s="1"/>
  <c r="B16" i="2"/>
  <c r="I23" i="1"/>
  <c r="K23" i="1"/>
  <c r="H23" i="1"/>
  <c r="G91" i="1"/>
  <c r="G79" i="1"/>
  <c r="G67" i="1"/>
  <c r="G55" i="1"/>
  <c r="G43" i="1"/>
  <c r="G31" i="1"/>
  <c r="G19" i="1"/>
  <c r="G70" i="1"/>
  <c r="G80" i="1"/>
  <c r="G42" i="1"/>
  <c r="G17" i="1"/>
  <c r="G100" i="1"/>
  <c r="G76" i="1"/>
  <c r="G64" i="1"/>
  <c r="G40" i="1"/>
  <c r="G28" i="1"/>
  <c r="G16" i="1"/>
  <c r="G58" i="1"/>
  <c r="G57" i="1"/>
  <c r="G68" i="1"/>
  <c r="G78" i="1"/>
  <c r="G89" i="1"/>
  <c r="G29" i="1"/>
  <c r="G88" i="1"/>
  <c r="G52" i="1"/>
  <c r="G99" i="1"/>
  <c r="G87" i="1"/>
  <c r="G75" i="1"/>
  <c r="G63" i="1"/>
  <c r="G51" i="1"/>
  <c r="G39" i="1"/>
  <c r="G27" i="1"/>
  <c r="G15" i="1"/>
  <c r="G82" i="1"/>
  <c r="G33" i="1"/>
  <c r="G20" i="1"/>
  <c r="G54" i="1"/>
  <c r="G77" i="1"/>
  <c r="G41" i="1"/>
  <c r="G98" i="1"/>
  <c r="G86" i="1"/>
  <c r="G74" i="1"/>
  <c r="G62" i="1"/>
  <c r="G50" i="1"/>
  <c r="G38" i="1"/>
  <c r="G26" i="1"/>
  <c r="G14" i="1"/>
  <c r="G94" i="1"/>
  <c r="G22" i="1"/>
  <c r="G69" i="1"/>
  <c r="G21" i="1"/>
  <c r="G56" i="1"/>
  <c r="G66" i="1"/>
  <c r="G18" i="1"/>
  <c r="G97" i="1"/>
  <c r="G85" i="1"/>
  <c r="G73" i="1"/>
  <c r="G61" i="1"/>
  <c r="G49" i="1"/>
  <c r="G37" i="1"/>
  <c r="G25" i="1"/>
  <c r="G13" i="1"/>
  <c r="G34" i="1"/>
  <c r="G93" i="1"/>
  <c r="G45" i="1"/>
  <c r="G44" i="1"/>
  <c r="G11" i="1"/>
  <c r="G30" i="1"/>
  <c r="G53" i="1"/>
  <c r="G96" i="1"/>
  <c r="G84" i="1"/>
  <c r="G72" i="1"/>
  <c r="G60" i="1"/>
  <c r="G48" i="1"/>
  <c r="G36" i="1"/>
  <c r="G24" i="1"/>
  <c r="G12" i="1"/>
  <c r="G46" i="1"/>
  <c r="G81" i="1"/>
  <c r="G92" i="1"/>
  <c r="G32" i="1"/>
  <c r="G90" i="1"/>
  <c r="G101" i="1"/>
  <c r="G65" i="1"/>
  <c r="G95" i="1"/>
  <c r="G83" i="1"/>
  <c r="G71" i="1"/>
  <c r="G59" i="1"/>
  <c r="G47" i="1"/>
  <c r="G35" i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K15" i="2" l="1"/>
  <c r="I15" i="2"/>
  <c r="H15" i="2"/>
  <c r="B17" i="2"/>
  <c r="F16" i="2"/>
  <c r="G16" i="2" s="1"/>
  <c r="I15" i="1"/>
  <c r="K15" i="1"/>
  <c r="H15" i="1"/>
  <c r="I80" i="1"/>
  <c r="K80" i="1"/>
  <c r="H80" i="1"/>
  <c r="I92" i="1"/>
  <c r="K92" i="1"/>
  <c r="H92" i="1"/>
  <c r="I30" i="1"/>
  <c r="K30" i="1"/>
  <c r="H30" i="1"/>
  <c r="K85" i="1"/>
  <c r="I85" i="1"/>
  <c r="H85" i="1"/>
  <c r="K50" i="1"/>
  <c r="I50" i="1"/>
  <c r="H50" i="1"/>
  <c r="K27" i="1"/>
  <c r="I27" i="1"/>
  <c r="H27" i="1"/>
  <c r="I68" i="1"/>
  <c r="K68" i="1"/>
  <c r="H68" i="1"/>
  <c r="I70" i="1"/>
  <c r="K70" i="1"/>
  <c r="H70" i="1"/>
  <c r="I78" i="1"/>
  <c r="K78" i="1"/>
  <c r="H78" i="1"/>
  <c r="I81" i="1"/>
  <c r="K81" i="1"/>
  <c r="H81" i="1"/>
  <c r="K11" i="1"/>
  <c r="I11" i="1"/>
  <c r="H11" i="1"/>
  <c r="I97" i="1"/>
  <c r="K97" i="1"/>
  <c r="H97" i="1"/>
  <c r="K62" i="1"/>
  <c r="I62" i="1"/>
  <c r="H62" i="1"/>
  <c r="K39" i="1"/>
  <c r="I39" i="1"/>
  <c r="H39" i="1"/>
  <c r="I57" i="1"/>
  <c r="K57" i="1"/>
  <c r="H57" i="1"/>
  <c r="I19" i="1"/>
  <c r="K19" i="1"/>
  <c r="H19" i="1"/>
  <c r="I18" i="1"/>
  <c r="K18" i="1"/>
  <c r="H18" i="1"/>
  <c r="K28" i="1"/>
  <c r="I28" i="1"/>
  <c r="H28" i="1"/>
  <c r="I55" i="1"/>
  <c r="K55" i="1"/>
  <c r="H55" i="1"/>
  <c r="I53" i="1"/>
  <c r="K53" i="1"/>
  <c r="H53" i="1"/>
  <c r="K51" i="1"/>
  <c r="I51" i="1"/>
  <c r="H51" i="1"/>
  <c r="K86" i="1"/>
  <c r="I86" i="1"/>
  <c r="H86" i="1"/>
  <c r="K24" i="1"/>
  <c r="I24" i="1"/>
  <c r="H24" i="1"/>
  <c r="K71" i="1"/>
  <c r="I71" i="1"/>
  <c r="H71" i="1"/>
  <c r="K36" i="1"/>
  <c r="I36" i="1"/>
  <c r="H36" i="1"/>
  <c r="K34" i="1"/>
  <c r="I34" i="1"/>
  <c r="H34" i="1"/>
  <c r="I21" i="1"/>
  <c r="K21" i="1"/>
  <c r="H21" i="1"/>
  <c r="I41" i="1"/>
  <c r="K41" i="1"/>
  <c r="H41" i="1"/>
  <c r="K87" i="1"/>
  <c r="I87" i="1"/>
  <c r="H87" i="1"/>
  <c r="K40" i="1"/>
  <c r="I40" i="1"/>
  <c r="H40" i="1"/>
  <c r="K67" i="1"/>
  <c r="I67" i="1"/>
  <c r="H67" i="1"/>
  <c r="I35" i="1"/>
  <c r="K35" i="1"/>
  <c r="H35" i="1"/>
  <c r="I58" i="1"/>
  <c r="K58" i="1"/>
  <c r="H58" i="1"/>
  <c r="K63" i="1"/>
  <c r="I63" i="1"/>
  <c r="H63" i="1"/>
  <c r="K93" i="1"/>
  <c r="I93" i="1"/>
  <c r="H93" i="1"/>
  <c r="I83" i="1"/>
  <c r="K83" i="1"/>
  <c r="H83" i="1"/>
  <c r="K48" i="1"/>
  <c r="I48" i="1"/>
  <c r="H48" i="1"/>
  <c r="K13" i="1"/>
  <c r="I13" i="1"/>
  <c r="H13" i="1"/>
  <c r="K69" i="1"/>
  <c r="I69" i="1"/>
  <c r="H69" i="1"/>
  <c r="I77" i="1"/>
  <c r="K77" i="1"/>
  <c r="H77" i="1"/>
  <c r="K99" i="1"/>
  <c r="I99" i="1"/>
  <c r="H99" i="1"/>
  <c r="K64" i="1"/>
  <c r="I64" i="1"/>
  <c r="H64" i="1"/>
  <c r="I79" i="1"/>
  <c r="K79" i="1"/>
  <c r="H79" i="1"/>
  <c r="K38" i="1"/>
  <c r="I38" i="1"/>
  <c r="H38" i="1"/>
  <c r="I46" i="1"/>
  <c r="K46" i="1"/>
  <c r="H46" i="1"/>
  <c r="I12" i="1"/>
  <c r="K12" i="1"/>
  <c r="H12" i="1"/>
  <c r="I43" i="1"/>
  <c r="K43" i="1"/>
  <c r="H43" i="1"/>
  <c r="K60" i="1"/>
  <c r="I60" i="1"/>
  <c r="H60" i="1"/>
  <c r="I54" i="1"/>
  <c r="K54" i="1"/>
  <c r="H54" i="1"/>
  <c r="K52" i="1"/>
  <c r="I52" i="1"/>
  <c r="H52" i="1"/>
  <c r="K76" i="1"/>
  <c r="I76" i="1"/>
  <c r="H76" i="1"/>
  <c r="I91" i="1"/>
  <c r="K91" i="1"/>
  <c r="H91" i="1"/>
  <c r="K31" i="1"/>
  <c r="I31" i="1"/>
  <c r="H31" i="1"/>
  <c r="K45" i="1"/>
  <c r="I45" i="1"/>
  <c r="H45" i="1"/>
  <c r="K75" i="1"/>
  <c r="I75" i="1"/>
  <c r="H75" i="1"/>
  <c r="I65" i="1"/>
  <c r="K65" i="1"/>
  <c r="H65" i="1"/>
  <c r="I94" i="1"/>
  <c r="K94" i="1"/>
  <c r="H94" i="1"/>
  <c r="I20" i="1"/>
  <c r="K20" i="1"/>
  <c r="H20" i="1"/>
  <c r="K88" i="1"/>
  <c r="I88" i="1"/>
  <c r="H88" i="1"/>
  <c r="K100" i="1"/>
  <c r="I100" i="1"/>
  <c r="H100" i="1"/>
  <c r="I73" i="1"/>
  <c r="K73" i="1"/>
  <c r="H73" i="1"/>
  <c r="K74" i="1"/>
  <c r="I74" i="1"/>
  <c r="H74" i="1"/>
  <c r="I47" i="1"/>
  <c r="K47" i="1"/>
  <c r="H47" i="1"/>
  <c r="K66" i="1"/>
  <c r="I66" i="1"/>
  <c r="H66" i="1"/>
  <c r="I59" i="1"/>
  <c r="K59" i="1"/>
  <c r="H59" i="1"/>
  <c r="I56" i="1"/>
  <c r="K56" i="1"/>
  <c r="H56" i="1"/>
  <c r="I95" i="1"/>
  <c r="K95" i="1"/>
  <c r="H95" i="1"/>
  <c r="I22" i="1"/>
  <c r="K22" i="1"/>
  <c r="H22" i="1"/>
  <c r="K72" i="1"/>
  <c r="I72" i="1"/>
  <c r="H72" i="1"/>
  <c r="I101" i="1"/>
  <c r="K101" i="1"/>
  <c r="H101" i="1"/>
  <c r="K84" i="1"/>
  <c r="I84" i="1"/>
  <c r="H84" i="1"/>
  <c r="K49" i="1"/>
  <c r="I49" i="1"/>
  <c r="H49" i="1"/>
  <c r="I14" i="1"/>
  <c r="K14" i="1"/>
  <c r="H14" i="1"/>
  <c r="I33" i="1"/>
  <c r="K33" i="1"/>
  <c r="H33" i="1"/>
  <c r="I29" i="1"/>
  <c r="K29" i="1"/>
  <c r="H29" i="1"/>
  <c r="I17" i="1"/>
  <c r="K17" i="1"/>
  <c r="H17" i="1"/>
  <c r="I32" i="1"/>
  <c r="K32" i="1"/>
  <c r="H32" i="1"/>
  <c r="I44" i="1"/>
  <c r="K44" i="1"/>
  <c r="H44" i="1"/>
  <c r="I16" i="1"/>
  <c r="K16" i="1"/>
  <c r="H16" i="1"/>
  <c r="K98" i="1"/>
  <c r="I98" i="1"/>
  <c r="H98" i="1"/>
  <c r="I25" i="1"/>
  <c r="K25" i="1"/>
  <c r="H25" i="1"/>
  <c r="K37" i="1"/>
  <c r="I37" i="1"/>
  <c r="H37" i="1"/>
  <c r="K90" i="1"/>
  <c r="I90" i="1"/>
  <c r="H90" i="1"/>
  <c r="K96" i="1"/>
  <c r="I96" i="1"/>
  <c r="H96" i="1"/>
  <c r="K61" i="1"/>
  <c r="I61" i="1"/>
  <c r="H61" i="1"/>
  <c r="K26" i="1"/>
  <c r="I26" i="1"/>
  <c r="H26" i="1"/>
  <c r="I82" i="1"/>
  <c r="K82" i="1"/>
  <c r="H82" i="1"/>
  <c r="I89" i="1"/>
  <c r="K89" i="1"/>
  <c r="H89" i="1"/>
  <c r="K42" i="1"/>
  <c r="I42" i="1"/>
  <c r="H42" i="1"/>
  <c r="F17" i="2" l="1"/>
  <c r="G17" i="2" s="1"/>
  <c r="B18" i="2"/>
  <c r="K16" i="2"/>
  <c r="H16" i="2"/>
  <c r="I16" i="2"/>
  <c r="F18" i="2" l="1"/>
  <c r="G18" i="2" s="1"/>
  <c r="B19" i="2"/>
  <c r="K17" i="2"/>
  <c r="I17" i="2"/>
  <c r="H17" i="2"/>
  <c r="F19" i="2" l="1"/>
  <c r="G19" i="2" s="1"/>
  <c r="B20" i="2"/>
  <c r="K18" i="2"/>
  <c r="I18" i="2"/>
  <c r="H18" i="2"/>
  <c r="F20" i="2" l="1"/>
  <c r="G20" i="2" s="1"/>
  <c r="B21" i="2"/>
  <c r="K19" i="2"/>
  <c r="I19" i="2"/>
  <c r="H19" i="2"/>
  <c r="K20" i="2" l="1"/>
  <c r="I20" i="2"/>
  <c r="H20" i="2"/>
  <c r="F21" i="2"/>
  <c r="G21" i="2" s="1"/>
  <c r="B22" i="2"/>
  <c r="B23" i="2" l="1"/>
  <c r="F22" i="2"/>
  <c r="G22" i="2" s="1"/>
  <c r="K21" i="2"/>
  <c r="I21" i="2"/>
  <c r="H21" i="2"/>
  <c r="K22" i="2" l="1"/>
  <c r="I22" i="2"/>
  <c r="H22" i="2"/>
  <c r="F23" i="2"/>
  <c r="G23" i="2" s="1"/>
  <c r="B24" i="2"/>
  <c r="F24" i="2" l="1"/>
  <c r="G24" i="2" s="1"/>
  <c r="B25" i="2"/>
  <c r="K23" i="2"/>
  <c r="I23" i="2"/>
  <c r="H23" i="2"/>
  <c r="B26" i="2" l="1"/>
  <c r="F25" i="2"/>
  <c r="G25" i="2" s="1"/>
  <c r="K24" i="2"/>
  <c r="I24" i="2"/>
  <c r="H24" i="2"/>
  <c r="K25" i="2" l="1"/>
  <c r="I25" i="2"/>
  <c r="H25" i="2"/>
  <c r="F26" i="2"/>
  <c r="G26" i="2" s="1"/>
  <c r="B27" i="2"/>
  <c r="F27" i="2" l="1"/>
  <c r="G27" i="2" s="1"/>
  <c r="B28" i="2"/>
  <c r="K26" i="2"/>
  <c r="I26" i="2"/>
  <c r="H26" i="2"/>
  <c r="F28" i="2" l="1"/>
  <c r="G28" i="2" s="1"/>
  <c r="B29" i="2"/>
  <c r="K27" i="2"/>
  <c r="I27" i="2"/>
  <c r="H27" i="2"/>
  <c r="F29" i="2" l="1"/>
  <c r="G29" i="2" s="1"/>
  <c r="B30" i="2"/>
  <c r="K28" i="2"/>
  <c r="I28" i="2"/>
  <c r="H28" i="2"/>
  <c r="F30" i="2" l="1"/>
  <c r="G30" i="2" s="1"/>
  <c r="B31" i="2"/>
  <c r="K29" i="2"/>
  <c r="I29" i="2"/>
  <c r="H29" i="2"/>
  <c r="B32" i="2" l="1"/>
  <c r="F31" i="2"/>
  <c r="G31" i="2" s="1"/>
  <c r="K30" i="2"/>
  <c r="I30" i="2"/>
  <c r="H30" i="2"/>
  <c r="K31" i="2" l="1"/>
  <c r="I31" i="2"/>
  <c r="H31" i="2"/>
  <c r="F32" i="2"/>
  <c r="G32" i="2" s="1"/>
  <c r="B33" i="2"/>
  <c r="F33" i="2" l="1"/>
  <c r="G33" i="2" s="1"/>
  <c r="B34" i="2"/>
  <c r="K32" i="2"/>
  <c r="I32" i="2"/>
  <c r="H32" i="2"/>
  <c r="B35" i="2" l="1"/>
  <c r="F34" i="2"/>
  <c r="G34" i="2" s="1"/>
  <c r="K33" i="2"/>
  <c r="I33" i="2"/>
  <c r="H33" i="2"/>
  <c r="K34" i="2" l="1"/>
  <c r="I34" i="2"/>
  <c r="H34" i="2"/>
  <c r="F35" i="2"/>
  <c r="G35" i="2" s="1"/>
  <c r="B36" i="2"/>
  <c r="F36" i="2" l="1"/>
  <c r="G36" i="2" s="1"/>
  <c r="B37" i="2"/>
  <c r="K35" i="2"/>
  <c r="I35" i="2"/>
  <c r="H35" i="2"/>
  <c r="B38" i="2" l="1"/>
  <c r="F37" i="2"/>
  <c r="G37" i="2" s="1"/>
  <c r="K36" i="2"/>
  <c r="I36" i="2"/>
  <c r="H36" i="2"/>
  <c r="K37" i="2" l="1"/>
  <c r="H37" i="2"/>
  <c r="I37" i="2"/>
  <c r="F38" i="2"/>
  <c r="G38" i="2" s="1"/>
  <c r="B39" i="2"/>
  <c r="K38" i="2" l="1"/>
  <c r="I38" i="2"/>
  <c r="H38" i="2"/>
  <c r="F39" i="2"/>
  <c r="G39" i="2" s="1"/>
  <c r="B40" i="2"/>
  <c r="B41" i="2" l="1"/>
  <c r="F40" i="2"/>
  <c r="G40" i="2" s="1"/>
  <c r="K39" i="2"/>
  <c r="I39" i="2"/>
  <c r="H39" i="2"/>
  <c r="K40" i="2" l="1"/>
  <c r="I40" i="2"/>
  <c r="H40" i="2"/>
  <c r="F41" i="2"/>
  <c r="G41" i="2" s="1"/>
  <c r="B42" i="2"/>
  <c r="F42" i="2" l="1"/>
  <c r="G42" i="2" s="1"/>
  <c r="B43" i="2"/>
  <c r="K41" i="2"/>
  <c r="I41" i="2"/>
  <c r="H41" i="2"/>
  <c r="B44" i="2" l="1"/>
  <c r="F43" i="2"/>
  <c r="G43" i="2" s="1"/>
  <c r="K42" i="2"/>
  <c r="I42" i="2"/>
  <c r="H42" i="2"/>
  <c r="K43" i="2" l="1"/>
  <c r="I43" i="2"/>
  <c r="H43" i="2"/>
  <c r="F44" i="2"/>
  <c r="G44" i="2" s="1"/>
  <c r="B45" i="2"/>
  <c r="K44" i="2" l="1"/>
  <c r="I44" i="2"/>
  <c r="H44" i="2"/>
  <c r="F45" i="2"/>
  <c r="G45" i="2" s="1"/>
  <c r="B46" i="2"/>
  <c r="K45" i="2" l="1"/>
  <c r="I45" i="2"/>
  <c r="H45" i="2"/>
  <c r="F46" i="2"/>
  <c r="G46" i="2" s="1"/>
  <c r="B47" i="2"/>
  <c r="K46" i="2" l="1"/>
  <c r="I46" i="2"/>
  <c r="H46" i="2"/>
  <c r="F47" i="2"/>
  <c r="G47" i="2" s="1"/>
  <c r="B48" i="2"/>
  <c r="F48" i="2" l="1"/>
  <c r="G48" i="2" s="1"/>
  <c r="B49" i="2"/>
  <c r="K47" i="2"/>
  <c r="I47" i="2"/>
  <c r="H47" i="2"/>
  <c r="B50" i="2" l="1"/>
  <c r="F49" i="2"/>
  <c r="G49" i="2" s="1"/>
  <c r="K48" i="2"/>
  <c r="I48" i="2"/>
  <c r="H48" i="2"/>
  <c r="K49" i="2" l="1"/>
  <c r="I49" i="2"/>
  <c r="H49" i="2"/>
  <c r="F50" i="2"/>
  <c r="G50" i="2" s="1"/>
  <c r="B51" i="2"/>
  <c r="F51" i="2" l="1"/>
  <c r="G51" i="2" s="1"/>
  <c r="B52" i="2"/>
  <c r="K50" i="2"/>
  <c r="H50" i="2"/>
  <c r="I50" i="2"/>
  <c r="B53" i="2" l="1"/>
  <c r="F52" i="2"/>
  <c r="G52" i="2" s="1"/>
  <c r="K51" i="2"/>
  <c r="I51" i="2"/>
  <c r="H51" i="2"/>
  <c r="K52" i="2" l="1"/>
  <c r="I52" i="2"/>
  <c r="H52" i="2"/>
  <c r="F53" i="2"/>
  <c r="G53" i="2" s="1"/>
  <c r="B54" i="2"/>
  <c r="K53" i="2" l="1"/>
  <c r="I53" i="2"/>
  <c r="H53" i="2"/>
  <c r="F54" i="2"/>
  <c r="G54" i="2" s="1"/>
  <c r="B55" i="2"/>
  <c r="B56" i="2" l="1"/>
  <c r="F55" i="2"/>
  <c r="G55" i="2" s="1"/>
  <c r="K54" i="2"/>
  <c r="I54" i="2"/>
  <c r="H54" i="2"/>
  <c r="K55" i="2" l="1"/>
  <c r="I55" i="2"/>
  <c r="H55" i="2"/>
  <c r="F56" i="2"/>
  <c r="G56" i="2" s="1"/>
  <c r="B57" i="2"/>
  <c r="F57" i="2" l="1"/>
  <c r="G57" i="2" s="1"/>
  <c r="B58" i="2"/>
  <c r="K56" i="2"/>
  <c r="I56" i="2"/>
  <c r="H56" i="2"/>
  <c r="B59" i="2" l="1"/>
  <c r="F58" i="2"/>
  <c r="G58" i="2" s="1"/>
  <c r="K57" i="2"/>
  <c r="I57" i="2"/>
  <c r="H57" i="2"/>
  <c r="K58" i="2" l="1"/>
  <c r="I58" i="2"/>
  <c r="H58" i="2"/>
  <c r="F59" i="2"/>
  <c r="G59" i="2" s="1"/>
  <c r="B60" i="2"/>
  <c r="F60" i="2" l="1"/>
  <c r="G60" i="2" s="1"/>
  <c r="B61" i="2"/>
  <c r="K59" i="2"/>
  <c r="I59" i="2"/>
  <c r="H59" i="2"/>
  <c r="B62" i="2" l="1"/>
  <c r="F61" i="2"/>
  <c r="G61" i="2" s="1"/>
  <c r="K60" i="2"/>
  <c r="I60" i="2"/>
  <c r="H60" i="2"/>
  <c r="K61" i="2" l="1"/>
  <c r="I61" i="2"/>
  <c r="H61" i="2"/>
  <c r="F62" i="2"/>
  <c r="G62" i="2" s="1"/>
  <c r="B63" i="2"/>
  <c r="F63" i="2" l="1"/>
  <c r="G63" i="2" s="1"/>
  <c r="B64" i="2"/>
  <c r="K62" i="2"/>
  <c r="I62" i="2"/>
  <c r="H62" i="2"/>
  <c r="B65" i="2" l="1"/>
  <c r="F64" i="2"/>
  <c r="G64" i="2" s="1"/>
  <c r="K63" i="2"/>
  <c r="I63" i="2"/>
  <c r="H63" i="2"/>
  <c r="K64" i="2" l="1"/>
  <c r="I64" i="2"/>
  <c r="H64" i="2"/>
  <c r="F65" i="2"/>
  <c r="G65" i="2" s="1"/>
  <c r="B66" i="2"/>
  <c r="F66" i="2" l="1"/>
  <c r="G66" i="2" s="1"/>
  <c r="B67" i="2"/>
  <c r="K65" i="2"/>
  <c r="I65" i="2"/>
  <c r="H65" i="2"/>
  <c r="B68" i="2" l="1"/>
  <c r="F67" i="2"/>
  <c r="G67" i="2" s="1"/>
  <c r="K66" i="2"/>
  <c r="I66" i="2"/>
  <c r="H66" i="2"/>
  <c r="K67" i="2" l="1"/>
  <c r="I67" i="2"/>
  <c r="H67" i="2"/>
  <c r="F68" i="2"/>
  <c r="G68" i="2" s="1"/>
  <c r="B69" i="2"/>
  <c r="F69" i="2" l="1"/>
  <c r="G69" i="2" s="1"/>
  <c r="B70" i="2"/>
  <c r="K68" i="2"/>
  <c r="I68" i="2"/>
  <c r="H68" i="2"/>
  <c r="B71" i="2" l="1"/>
  <c r="F70" i="2"/>
  <c r="G70" i="2" s="1"/>
  <c r="K69" i="2"/>
  <c r="I69" i="2"/>
  <c r="H69" i="2"/>
  <c r="K70" i="2" l="1"/>
  <c r="I70" i="2"/>
  <c r="H70" i="2"/>
  <c r="F71" i="2"/>
  <c r="G71" i="2" s="1"/>
  <c r="B72" i="2"/>
  <c r="K71" i="2" l="1"/>
  <c r="I71" i="2"/>
  <c r="H71" i="2"/>
  <c r="F72" i="2"/>
  <c r="G72" i="2" s="1"/>
  <c r="B73" i="2"/>
  <c r="B74" i="2" l="1"/>
  <c r="F73" i="2"/>
  <c r="G73" i="2" s="1"/>
  <c r="K72" i="2"/>
  <c r="I72" i="2"/>
  <c r="H72" i="2"/>
  <c r="K73" i="2" l="1"/>
  <c r="I73" i="2"/>
  <c r="H73" i="2"/>
  <c r="F74" i="2"/>
  <c r="G74" i="2" s="1"/>
  <c r="B75" i="2"/>
  <c r="F75" i="2" l="1"/>
  <c r="G75" i="2" s="1"/>
  <c r="B76" i="2"/>
  <c r="K74" i="2"/>
  <c r="I74" i="2"/>
  <c r="H74" i="2"/>
  <c r="B77" i="2" l="1"/>
  <c r="F76" i="2"/>
  <c r="G76" i="2" s="1"/>
  <c r="K75" i="2"/>
  <c r="I75" i="2"/>
  <c r="H75" i="2"/>
  <c r="K76" i="2" l="1"/>
  <c r="I76" i="2"/>
  <c r="H76" i="2"/>
  <c r="F77" i="2"/>
  <c r="G77" i="2" s="1"/>
  <c r="B78" i="2"/>
  <c r="F78" i="2" l="1"/>
  <c r="G78" i="2" s="1"/>
  <c r="B79" i="2"/>
  <c r="K77" i="2"/>
  <c r="I77" i="2"/>
  <c r="H77" i="2"/>
  <c r="B80" i="2" l="1"/>
  <c r="F79" i="2"/>
  <c r="G79" i="2" s="1"/>
  <c r="K78" i="2"/>
  <c r="I78" i="2"/>
  <c r="H78" i="2"/>
  <c r="K79" i="2" l="1"/>
  <c r="I79" i="2"/>
  <c r="H79" i="2"/>
  <c r="F80" i="2"/>
  <c r="G80" i="2" s="1"/>
  <c r="B81" i="2"/>
  <c r="F81" i="2" l="1"/>
  <c r="G81" i="2" s="1"/>
  <c r="B82" i="2"/>
  <c r="K80" i="2"/>
  <c r="I80" i="2"/>
  <c r="H80" i="2"/>
  <c r="B83" i="2" l="1"/>
  <c r="F82" i="2"/>
  <c r="G82" i="2" s="1"/>
  <c r="K81" i="2"/>
  <c r="I81" i="2"/>
  <c r="H81" i="2"/>
  <c r="K82" i="2" l="1"/>
  <c r="I82" i="2"/>
  <c r="H82" i="2"/>
  <c r="F83" i="2"/>
  <c r="G83" i="2" s="1"/>
  <c r="B84" i="2"/>
  <c r="K83" i="2" l="1"/>
  <c r="I83" i="2"/>
  <c r="H83" i="2"/>
  <c r="F84" i="2"/>
  <c r="G84" i="2" s="1"/>
  <c r="B85" i="2"/>
  <c r="B86" i="2" l="1"/>
  <c r="F85" i="2"/>
  <c r="G85" i="2" s="1"/>
  <c r="K84" i="2"/>
  <c r="I84" i="2"/>
  <c r="H84" i="2"/>
  <c r="K85" i="2" l="1"/>
  <c r="I85" i="2"/>
  <c r="H85" i="2"/>
  <c r="F86" i="2"/>
  <c r="G86" i="2" s="1"/>
  <c r="B87" i="2"/>
  <c r="F87" i="2" l="1"/>
  <c r="G87" i="2" s="1"/>
  <c r="B88" i="2"/>
  <c r="K86" i="2"/>
  <c r="I86" i="2"/>
  <c r="H86" i="2"/>
  <c r="B89" i="2" l="1"/>
  <c r="F88" i="2"/>
  <c r="G88" i="2" s="1"/>
  <c r="K87" i="2"/>
  <c r="I87" i="2"/>
  <c r="H87" i="2"/>
  <c r="K88" i="2" l="1"/>
  <c r="I88" i="2"/>
  <c r="H88" i="2"/>
  <c r="F89" i="2"/>
  <c r="G89" i="2" s="1"/>
  <c r="B90" i="2"/>
  <c r="F90" i="2" l="1"/>
  <c r="G90" i="2" s="1"/>
  <c r="B91" i="2"/>
  <c r="K89" i="2"/>
  <c r="I89" i="2"/>
  <c r="H89" i="2"/>
  <c r="B92" i="2" l="1"/>
  <c r="F91" i="2"/>
  <c r="G91" i="2" s="1"/>
  <c r="K90" i="2"/>
  <c r="I90" i="2"/>
  <c r="H90" i="2"/>
  <c r="K91" i="2" l="1"/>
  <c r="I91" i="2"/>
  <c r="H91" i="2"/>
  <c r="F92" i="2"/>
  <c r="G92" i="2" s="1"/>
  <c r="B93" i="2"/>
  <c r="F93" i="2" l="1"/>
  <c r="G93" i="2" s="1"/>
  <c r="B94" i="2"/>
  <c r="K92" i="2"/>
  <c r="I92" i="2"/>
  <c r="H92" i="2"/>
  <c r="B95" i="2" l="1"/>
  <c r="F94" i="2"/>
  <c r="G94" i="2" s="1"/>
  <c r="K93" i="2"/>
  <c r="I93" i="2"/>
  <c r="H93" i="2"/>
  <c r="K94" i="2" l="1"/>
  <c r="I94" i="2"/>
  <c r="H94" i="2"/>
  <c r="F95" i="2"/>
  <c r="G95" i="2" s="1"/>
  <c r="B96" i="2"/>
  <c r="F96" i="2" l="1"/>
  <c r="G96" i="2" s="1"/>
  <c r="B97" i="2"/>
  <c r="I95" i="2"/>
  <c r="K95" i="2"/>
  <c r="H95" i="2"/>
  <c r="B98" i="2" l="1"/>
  <c r="F97" i="2"/>
  <c r="G97" i="2" s="1"/>
  <c r="K96" i="2"/>
  <c r="I96" i="2"/>
  <c r="H96" i="2"/>
  <c r="K97" i="2" l="1"/>
  <c r="I97" i="2"/>
  <c r="H97" i="2"/>
  <c r="F98" i="2"/>
  <c r="G98" i="2" s="1"/>
  <c r="B99" i="2"/>
  <c r="I98" i="2" l="1"/>
  <c r="K98" i="2"/>
  <c r="H98" i="2"/>
  <c r="F99" i="2"/>
  <c r="G99" i="2" s="1"/>
  <c r="B100" i="2"/>
  <c r="K99" i="2" l="1"/>
  <c r="I99" i="2"/>
  <c r="H99" i="2"/>
  <c r="B101" i="2"/>
  <c r="F101" i="2" s="1"/>
  <c r="G101" i="2" s="1"/>
  <c r="F100" i="2"/>
  <c r="G100" i="2" s="1"/>
  <c r="K100" i="2" l="1"/>
  <c r="I100" i="2"/>
  <c r="H100" i="2"/>
  <c r="H101" i="2"/>
  <c r="K101" i="2"/>
  <c r="I101" i="2"/>
</calcChain>
</file>

<file path=xl/sharedStrings.xml><?xml version="1.0" encoding="utf-8"?>
<sst xmlns="http://schemas.openxmlformats.org/spreadsheetml/2006/main" count="141" uniqueCount="65">
  <si>
    <t>Lambda</t>
  </si>
  <si>
    <t>Fuel Flow Rate</t>
  </si>
  <si>
    <t>Dyno Speed</t>
  </si>
  <si>
    <t>Load</t>
  </si>
  <si>
    <t>Baro</t>
  </si>
  <si>
    <t>Humidity</t>
  </si>
  <si>
    <t>Torque</t>
  </si>
  <si>
    <t>(Lambda)</t>
  </si>
  <si>
    <t>(l/min)</t>
  </si>
  <si>
    <t>(rpm)</t>
  </si>
  <si>
    <t>(Newtons)</t>
  </si>
  <si>
    <t>(%)</t>
  </si>
  <si>
    <t>(m)</t>
  </si>
  <si>
    <t>(Nm)</t>
  </si>
  <si>
    <t>(W)</t>
  </si>
  <si>
    <t>Corrected Power</t>
  </si>
  <si>
    <t>Standard Conditions</t>
  </si>
  <si>
    <t>Measured Ambient Conditions</t>
  </si>
  <si>
    <t>Temp</t>
  </si>
  <si>
    <t>(K)</t>
  </si>
  <si>
    <t>(DIN 70020)</t>
  </si>
  <si>
    <t>Correction Factor</t>
  </si>
  <si>
    <t>https://www.engineeringtoolbox.com/specific-gravity-liquids-d_336.html</t>
  </si>
  <si>
    <t>(Kg/KWh)</t>
  </si>
  <si>
    <t>Bore</t>
  </si>
  <si>
    <t>BMEP</t>
  </si>
  <si>
    <t>Engine Spec</t>
  </si>
  <si>
    <t>A-</t>
  </si>
  <si>
    <t>B-</t>
  </si>
  <si>
    <t>Stroke calculated from capacity of 1600cc and bore diameter which were found in the workshop manual -</t>
  </si>
  <si>
    <t>HONDA CIVIC COUPE CRX 1600 1988</t>
  </si>
  <si>
    <t>Notes</t>
  </si>
  <si>
    <t>S.G. of Gasoline used -</t>
  </si>
  <si>
    <r>
      <t>Stroke</t>
    </r>
    <r>
      <rPr>
        <b/>
        <vertAlign val="superscript"/>
        <sz val="11"/>
        <color theme="1"/>
        <rFont val="Calibri"/>
        <family val="2"/>
        <scheme val="minor"/>
      </rPr>
      <t>A</t>
    </r>
  </si>
  <si>
    <r>
      <t>S.G. Gasoline</t>
    </r>
    <r>
      <rPr>
        <b/>
        <vertAlign val="superscript"/>
        <sz val="11"/>
        <color theme="1"/>
        <rFont val="Calibri"/>
        <family val="2"/>
        <scheme val="minor"/>
      </rPr>
      <t>B</t>
    </r>
  </si>
  <si>
    <t>B.Thermal Eff.</t>
  </si>
  <si>
    <t>(KJ/Kg)</t>
  </si>
  <si>
    <r>
      <t>43.4*10</t>
    </r>
    <r>
      <rPr>
        <vertAlign val="superscript"/>
        <sz val="11"/>
        <color theme="1"/>
        <rFont val="Calibri"/>
        <family val="2"/>
        <scheme val="minor"/>
      </rPr>
      <t>3</t>
    </r>
  </si>
  <si>
    <r>
      <t>Gasoline Calorific Value</t>
    </r>
    <r>
      <rPr>
        <b/>
        <vertAlign val="superscript"/>
        <sz val="8"/>
        <color theme="1"/>
        <rFont val="Calibri"/>
        <family val="2"/>
        <scheme val="minor"/>
      </rPr>
      <t>C</t>
    </r>
  </si>
  <si>
    <t>C-</t>
  </si>
  <si>
    <t>Calorific Value of Gasoline used -</t>
  </si>
  <si>
    <t>https://www.engineeringtoolbox.com/fuels-higher-calorific-values-d_169.html</t>
  </si>
  <si>
    <r>
      <t>Bore Area (m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)=</t>
    </r>
  </si>
  <si>
    <t>(Bar)</t>
  </si>
  <si>
    <t>(KW)</t>
  </si>
  <si>
    <r>
      <t>Torque Arm Radius</t>
    </r>
    <r>
      <rPr>
        <b/>
        <vertAlign val="superscript"/>
        <sz val="11"/>
        <color theme="1"/>
        <rFont val="Calibri"/>
        <family val="2"/>
        <scheme val="minor"/>
      </rPr>
      <t>D</t>
    </r>
  </si>
  <si>
    <t>D-</t>
  </si>
  <si>
    <t>Torque arm radius printed on calibration plate of dyno</t>
  </si>
  <si>
    <t>Horsepower</t>
  </si>
  <si>
    <t>(BHP)</t>
  </si>
  <si>
    <t>University of Wales Trinity Saint David</t>
  </si>
  <si>
    <t>Wales Institute of Science &amp; Art</t>
  </si>
  <si>
    <t>Analysis of Engine Dynamometer Data</t>
  </si>
  <si>
    <r>
      <t>Motorsport/Motorcycle/Vehicle Technology (</t>
    </r>
    <r>
      <rPr>
        <b/>
        <sz val="11"/>
        <color theme="1"/>
        <rFont val="Calibri Light"/>
        <family val="2"/>
      </rPr>
      <t>ACHA4003/4004/4012</t>
    </r>
    <r>
      <rPr>
        <b/>
        <i/>
        <sz val="16"/>
        <color theme="1"/>
        <rFont val="Calibri"/>
        <family val="2"/>
        <scheme val="minor"/>
      </rPr>
      <t>)</t>
    </r>
  </si>
  <si>
    <t xml:space="preserve">Lewis Cox </t>
  </si>
  <si>
    <t>(Motorcycle Engineering Y1)</t>
  </si>
  <si>
    <t xml:space="preserve"> Submission Deadline 30-Nov-2020</t>
  </si>
  <si>
    <r>
      <t>(g/m</t>
    </r>
    <r>
      <rPr>
        <b/>
        <vertAlign val="superscript"/>
        <sz val="9"/>
        <color theme="1"/>
        <rFont val="Calibri"/>
        <family val="2"/>
        <scheme val="minor"/>
      </rPr>
      <t>3</t>
    </r>
    <r>
      <rPr>
        <b/>
        <sz val="9"/>
        <color theme="1"/>
        <rFont val="Calibri"/>
        <family val="2"/>
        <scheme val="minor"/>
      </rPr>
      <t>)</t>
    </r>
  </si>
  <si>
    <t>powerband</t>
  </si>
  <si>
    <t>x</t>
  </si>
  <si>
    <t>y</t>
  </si>
  <si>
    <t>(Shaded cells show data collected from the dynamometer by Mark Fall)</t>
  </si>
  <si>
    <t>(KPa)</t>
  </si>
  <si>
    <t>B.S.F.C.</t>
  </si>
  <si>
    <t>B.Power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</si>
</sst>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 Light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right"/>
    </xf>
    <xf numFmtId="0" fontId="9" fillId="2" borderId="0" xfId="0" applyFont="1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B.S.F.C.</a:t>
            </a:r>
            <a:r>
              <a:rPr lang="en-US" baseline="0"/>
              <a:t> &amp; Lambda vs. Engine Speed</a:t>
            </a:r>
            <a:endParaRPr lang="en-US"/>
          </a:p>
        </c:rich>
      </c:tx>
      <c:layout>
        <c:manualLayout>
          <c:xMode val="edge"/>
          <c:yMode val="edge"/>
          <c:x val="0.12219777372678733"/>
          <c:y val="2.44008736921756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231746505620447"/>
          <c:y val="0.1555964052287582"/>
          <c:w val="0.67989396615428932"/>
          <c:h val="0.66710250373115121"/>
        </c:manualLayout>
      </c:layout>
      <c:lineChart>
        <c:grouping val="standard"/>
        <c:varyColors val="0"/>
        <c:ser>
          <c:idx val="0"/>
          <c:order val="0"/>
          <c:tx>
            <c:v>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88'!$I$11:$I$101</c:f>
              <c:numCache>
                <c:formatCode>0.000</c:formatCode>
                <c:ptCount val="91"/>
                <c:pt idx="0">
                  <c:v>0.35504831027856132</c:v>
                </c:pt>
                <c:pt idx="1">
                  <c:v>0.34611972996125662</c:v>
                </c:pt>
                <c:pt idx="2">
                  <c:v>0.33329315603639825</c:v>
                </c:pt>
                <c:pt idx="3">
                  <c:v>0.3133376556213715</c:v>
                </c:pt>
                <c:pt idx="4">
                  <c:v>0.30223527411491402</c:v>
                </c:pt>
                <c:pt idx="5">
                  <c:v>0.30302435719180049</c:v>
                </c:pt>
                <c:pt idx="6">
                  <c:v>0.28628691290919095</c:v>
                </c:pt>
                <c:pt idx="7">
                  <c:v>0.27204041500357051</c:v>
                </c:pt>
                <c:pt idx="8">
                  <c:v>0.26922667824124225</c:v>
                </c:pt>
                <c:pt idx="9">
                  <c:v>0.26022851838490235</c:v>
                </c:pt>
                <c:pt idx="10">
                  <c:v>0.26058030053921372</c:v>
                </c:pt>
                <c:pt idx="11">
                  <c:v>0.26331005613549086</c:v>
                </c:pt>
                <c:pt idx="12">
                  <c:v>0.26095814067816708</c:v>
                </c:pt>
                <c:pt idx="13">
                  <c:v>0.2599102276476622</c:v>
                </c:pt>
                <c:pt idx="14">
                  <c:v>0.25583664251562349</c:v>
                </c:pt>
                <c:pt idx="15">
                  <c:v>0.25553762073826197</c:v>
                </c:pt>
                <c:pt idx="16">
                  <c:v>0.26191408840510366</c:v>
                </c:pt>
                <c:pt idx="17">
                  <c:v>0.26536653163286217</c:v>
                </c:pt>
                <c:pt idx="18">
                  <c:v>0.26531753558433185</c:v>
                </c:pt>
                <c:pt idx="19">
                  <c:v>0.26364418159190145</c:v>
                </c:pt>
                <c:pt idx="20">
                  <c:v>0.26506515628854943</c:v>
                </c:pt>
                <c:pt idx="21">
                  <c:v>0.2618627146771223</c:v>
                </c:pt>
                <c:pt idx="22">
                  <c:v>0.25971558925300886</c:v>
                </c:pt>
                <c:pt idx="23">
                  <c:v>0.25827940943492794</c:v>
                </c:pt>
                <c:pt idx="24">
                  <c:v>0.25799411495187113</c:v>
                </c:pt>
                <c:pt idx="25">
                  <c:v>0.25657114200662273</c:v>
                </c:pt>
                <c:pt idx="26">
                  <c:v>0.25664640140669032</c:v>
                </c:pt>
                <c:pt idx="27">
                  <c:v>0.25934541017798257</c:v>
                </c:pt>
                <c:pt idx="28">
                  <c:v>0.26073814340793416</c:v>
                </c:pt>
                <c:pt idx="29">
                  <c:v>0.25893950101378976</c:v>
                </c:pt>
                <c:pt idx="30">
                  <c:v>0.26043511457937346</c:v>
                </c:pt>
                <c:pt idx="31">
                  <c:v>0.2605380116150614</c:v>
                </c:pt>
                <c:pt idx="32">
                  <c:v>0.26425567654395998</c:v>
                </c:pt>
                <c:pt idx="33">
                  <c:v>0.26517527479679759</c:v>
                </c:pt>
                <c:pt idx="34">
                  <c:v>0.2671089374695248</c:v>
                </c:pt>
                <c:pt idx="35">
                  <c:v>0.27001040412634247</c:v>
                </c:pt>
                <c:pt idx="36">
                  <c:v>0.26815647939164944</c:v>
                </c:pt>
                <c:pt idx="37">
                  <c:v>0.26856617813133921</c:v>
                </c:pt>
                <c:pt idx="38">
                  <c:v>0.27277817404122767</c:v>
                </c:pt>
                <c:pt idx="39">
                  <c:v>0.27632907887556563</c:v>
                </c:pt>
                <c:pt idx="40">
                  <c:v>0.28112107617902904</c:v>
                </c:pt>
                <c:pt idx="41">
                  <c:v>0.28769375828994886</c:v>
                </c:pt>
                <c:pt idx="42">
                  <c:v>0.2885460055966001</c:v>
                </c:pt>
                <c:pt idx="43">
                  <c:v>0.29273708748815563</c:v>
                </c:pt>
                <c:pt idx="44">
                  <c:v>0.29131193038511388</c:v>
                </c:pt>
                <c:pt idx="45">
                  <c:v>0.29294927608722743</c:v>
                </c:pt>
                <c:pt idx="46">
                  <c:v>0.28977803760021881</c:v>
                </c:pt>
                <c:pt idx="47">
                  <c:v>0.28795326101498653</c:v>
                </c:pt>
                <c:pt idx="48">
                  <c:v>0.28901725557080177</c:v>
                </c:pt>
                <c:pt idx="49">
                  <c:v>0.28581838044229496</c:v>
                </c:pt>
                <c:pt idx="50">
                  <c:v>0.28888711341849249</c:v>
                </c:pt>
                <c:pt idx="51">
                  <c:v>0.28713086769744334</c:v>
                </c:pt>
                <c:pt idx="52">
                  <c:v>0.29454681152191498</c:v>
                </c:pt>
                <c:pt idx="53">
                  <c:v>0.29359379825948573</c:v>
                </c:pt>
                <c:pt idx="54">
                  <c:v>0.29775075024430336</c:v>
                </c:pt>
                <c:pt idx="55">
                  <c:v>0.29461704890477358</c:v>
                </c:pt>
                <c:pt idx="56">
                  <c:v>0.29596368806369211</c:v>
                </c:pt>
                <c:pt idx="57">
                  <c:v>0.29897318053919331</c:v>
                </c:pt>
                <c:pt idx="58">
                  <c:v>0.29871223690637422</c:v>
                </c:pt>
                <c:pt idx="59">
                  <c:v>0.30478815372226231</c:v>
                </c:pt>
                <c:pt idx="60">
                  <c:v>0.30576456626533599</c:v>
                </c:pt>
                <c:pt idx="61">
                  <c:v>0.30795506367596426</c:v>
                </c:pt>
                <c:pt idx="62">
                  <c:v>0.30952781551802899</c:v>
                </c:pt>
                <c:pt idx="63">
                  <c:v>0.31264535650059655</c:v>
                </c:pt>
                <c:pt idx="64">
                  <c:v>0.31239939150355317</c:v>
                </c:pt>
                <c:pt idx="65">
                  <c:v>0.31350528193091065</c:v>
                </c:pt>
                <c:pt idx="66">
                  <c:v>0.3168972182893014</c:v>
                </c:pt>
                <c:pt idx="67">
                  <c:v>0.31828898212315188</c:v>
                </c:pt>
                <c:pt idx="68">
                  <c:v>0.31831562220759424</c:v>
                </c:pt>
                <c:pt idx="69">
                  <c:v>0.31513608896405776</c:v>
                </c:pt>
                <c:pt idx="70">
                  <c:v>0.31810497138014354</c:v>
                </c:pt>
                <c:pt idx="71">
                  <c:v>0.31791159567359556</c:v>
                </c:pt>
                <c:pt idx="72">
                  <c:v>0.31921835582188923</c:v>
                </c:pt>
                <c:pt idx="73">
                  <c:v>0.32015886223136902</c:v>
                </c:pt>
                <c:pt idx="74">
                  <c:v>0.3200363499783595</c:v>
                </c:pt>
                <c:pt idx="75">
                  <c:v>0.32465928025226215</c:v>
                </c:pt>
                <c:pt idx="76">
                  <c:v>0.3257110677141723</c:v>
                </c:pt>
                <c:pt idx="77">
                  <c:v>0.32913908668822667</c:v>
                </c:pt>
                <c:pt idx="78">
                  <c:v>0.33286701448224665</c:v>
                </c:pt>
                <c:pt idx="79">
                  <c:v>0.33444457256331578</c:v>
                </c:pt>
                <c:pt idx="80">
                  <c:v>0.33537991468956441</c:v>
                </c:pt>
                <c:pt idx="81">
                  <c:v>0.33923056820773967</c:v>
                </c:pt>
                <c:pt idx="82">
                  <c:v>0.34171619392737368</c:v>
                </c:pt>
                <c:pt idx="83">
                  <c:v>0.34582283101270767</c:v>
                </c:pt>
                <c:pt idx="84">
                  <c:v>0.34925594948301081</c:v>
                </c:pt>
                <c:pt idx="85">
                  <c:v>0.3496293850668456</c:v>
                </c:pt>
                <c:pt idx="86">
                  <c:v>0.3524363369959132</c:v>
                </c:pt>
                <c:pt idx="87">
                  <c:v>0.35204446560630337</c:v>
                </c:pt>
                <c:pt idx="88">
                  <c:v>0.36103114605213782</c:v>
                </c:pt>
                <c:pt idx="89">
                  <c:v>0.36590373707930907</c:v>
                </c:pt>
                <c:pt idx="90">
                  <c:v>0.3690048408124218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5E-46CF-B1DF-DF58CACB9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286767"/>
        <c:axId val="1411297455"/>
      </c:lineChart>
      <c:lineChart>
        <c:grouping val="standard"/>
        <c:varyColors val="0"/>
        <c:ser>
          <c:idx val="1"/>
          <c:order val="1"/>
          <c:tx>
            <c:v>Lambda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88'!$D$11:$D$101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7B-45C6-ADC5-ED5CE6074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7768432"/>
        <c:axId val="1741224352"/>
      </c:lineChart>
      <c:cat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auto val="1"/>
        <c:lblAlgn val="ctr"/>
        <c:lblOffset val="100"/>
        <c:noMultiLvlLbl val="1"/>
      </c:cat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S.F.C.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between"/>
      </c:valAx>
      <c:valAx>
        <c:axId val="17412243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Lamda Value</a:t>
                </a:r>
              </a:p>
            </c:rich>
          </c:tx>
          <c:layout>
            <c:manualLayout>
              <c:xMode val="edge"/>
              <c:yMode val="edge"/>
              <c:x val="0.93139176433781767"/>
              <c:y val="0.4029922772195428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7768432"/>
        <c:crosses val="max"/>
        <c:crossBetween val="between"/>
      </c:valAx>
      <c:catAx>
        <c:axId val="1617768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41224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889858325127431"/>
          <c:y val="1.2673403912273397E-2"/>
          <c:w val="0.15570065491934798"/>
          <c:h val="0.137255875182806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</a:t>
            </a:r>
            <a:r>
              <a:rPr lang="en-US" baseline="0"/>
              <a:t> vs. Engine Speed</a:t>
            </a:r>
            <a:endParaRPr lang="en-US"/>
          </a:p>
        </c:rich>
      </c:tx>
      <c:layout>
        <c:manualLayout>
          <c:xMode val="edge"/>
          <c:yMode val="edge"/>
          <c:x val="0.21638968707110665"/>
          <c:y val="3.4265300680744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778937007874013"/>
          <c:y val="0.16425183268650284"/>
          <c:w val="0.73632174103237091"/>
          <c:h val="0.64858427302020627"/>
        </c:manualLayout>
      </c:layout>
      <c:scatterChart>
        <c:scatterStyle val="lineMarker"/>
        <c:varyColors val="0"/>
        <c:ser>
          <c:idx val="0"/>
          <c:order val="0"/>
          <c:tx>
            <c:v>Corrected Power Vs.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88'!$G$11:$G$101</c:f>
              <c:numCache>
                <c:formatCode>0.000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13.751943247921554</c:v>
                </c:pt>
                <c:pt idx="9">
                  <c:v>14.431923231584936</c:v>
                </c:pt>
                <c:pt idx="10">
                  <c:v>15.084566990928307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16.846489803916665</c:v>
                </c:pt>
                <c:pt idx="14">
                  <c:v>17.340037597347251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28.197452926845415</c:v>
                </c:pt>
                <c:pt idx="33">
                  <c:v>28.668181850006349</c:v>
                </c:pt>
                <c:pt idx="34">
                  <c:v>28.991845324844402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30.543081495738658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40.599210197079145</c:v>
                </c:pt>
                <c:pt idx="58">
                  <c:v>40.953816042810232</c:v>
                </c:pt>
                <c:pt idx="59">
                  <c:v>41.148479187378399</c:v>
                </c:pt>
                <c:pt idx="60">
                  <c:v>41.263600796212863</c:v>
                </c:pt>
                <c:pt idx="61">
                  <c:v>41.337245272234739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42.433065963365429</c:v>
                </c:pt>
                <c:pt idx="84">
                  <c:v>42.377780598752437</c:v>
                </c:pt>
                <c:pt idx="85">
                  <c:v>42.015467313170632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F1-47A7-A12F-3171B945D9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286767"/>
        <c:axId val="1411297455"/>
      </c:scatterChart>
      <c:val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crossBetween val="midCat"/>
        <c:majorUnit val="500"/>
        <c:minorUnit val="100"/>
      </c:val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&amp; BHP </a:t>
            </a:r>
            <a:r>
              <a:rPr lang="en-US" baseline="0"/>
              <a:t>vs. Engine Speed</a:t>
            </a:r>
            <a:endParaRPr lang="en-US"/>
          </a:p>
        </c:rich>
      </c:tx>
      <c:layout>
        <c:manualLayout>
          <c:xMode val="edge"/>
          <c:yMode val="edge"/>
          <c:x val="2.3675515722861758E-2"/>
          <c:y val="3.0185259982691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252349972841072"/>
          <c:y val="0.17670513788516157"/>
          <c:w val="0.60165669457194626"/>
          <c:h val="0.64858427302020627"/>
        </c:manualLayout>
      </c:layout>
      <c:scatterChart>
        <c:scatterStyle val="lineMarker"/>
        <c:varyColors val="0"/>
        <c:ser>
          <c:idx val="1"/>
          <c:order val="1"/>
          <c:tx>
            <c:v>Brake Horsepower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88'!$H$11:$H$101</c:f>
              <c:numCache>
                <c:formatCode>0.000</c:formatCode>
                <c:ptCount val="91"/>
                <c:pt idx="0">
                  <c:v>11.785338755667121</c:v>
                </c:pt>
                <c:pt idx="1">
                  <c:v>12.432803545697361</c:v>
                </c:pt>
                <c:pt idx="2">
                  <c:v>13.143104270447372</c:v>
                </c:pt>
                <c:pt idx="3">
                  <c:v>13.809426754805303</c:v>
                </c:pt>
                <c:pt idx="4">
                  <c:v>14.631358346527229</c:v>
                </c:pt>
                <c:pt idx="5">
                  <c:v>15.485721946000639</c:v>
                </c:pt>
                <c:pt idx="6">
                  <c:v>16.401458035537779</c:v>
                </c:pt>
                <c:pt idx="7">
                  <c:v>17.391478345352024</c:v>
                </c:pt>
                <c:pt idx="8">
                  <c:v>18.434240278715219</c:v>
                </c:pt>
                <c:pt idx="9">
                  <c:v>19.34574159729884</c:v>
                </c:pt>
                <c:pt idx="10">
                  <c:v>20.220599183550011</c:v>
                </c:pt>
                <c:pt idx="11">
                  <c:v>21.038042494220527</c:v>
                </c:pt>
                <c:pt idx="12">
                  <c:v>21.842614405829607</c:v>
                </c:pt>
                <c:pt idx="13">
                  <c:v>22.582426010612153</c:v>
                </c:pt>
                <c:pt idx="14">
                  <c:v>23.244018227007039</c:v>
                </c:pt>
                <c:pt idx="15">
                  <c:v>23.969005252655702</c:v>
                </c:pt>
                <c:pt idx="16">
                  <c:v>24.803796720252791</c:v>
                </c:pt>
                <c:pt idx="17">
                  <c:v>25.567403704678888</c:v>
                </c:pt>
                <c:pt idx="18">
                  <c:v>26.311398226076744</c:v>
                </c:pt>
                <c:pt idx="19">
                  <c:v>27.177273488631954</c:v>
                </c:pt>
                <c:pt idx="20">
                  <c:v>28.152757298969021</c:v>
                </c:pt>
                <c:pt idx="21">
                  <c:v>29.019099250568086</c:v>
                </c:pt>
                <c:pt idx="22">
                  <c:v>29.957011712078135</c:v>
                </c:pt>
                <c:pt idx="23">
                  <c:v>30.917526903452984</c:v>
                </c:pt>
                <c:pt idx="24">
                  <c:v>31.723493120600498</c:v>
                </c:pt>
                <c:pt idx="25">
                  <c:v>32.675492677323255</c:v>
                </c:pt>
                <c:pt idx="26">
                  <c:v>33.569115772411969</c:v>
                </c:pt>
                <c:pt idx="27">
                  <c:v>34.342747928891299</c:v>
                </c:pt>
                <c:pt idx="28">
                  <c:v>35.036939239238549</c:v>
                </c:pt>
                <c:pt idx="29">
                  <c:v>35.727915580617015</c:v>
                </c:pt>
                <c:pt idx="30">
                  <c:v>36.424215634051315</c:v>
                </c:pt>
                <c:pt idx="31">
                  <c:v>37.094225538015031</c:v>
                </c:pt>
                <c:pt idx="32">
                  <c:v>37.798194271910745</c:v>
                </c:pt>
                <c:pt idx="33">
                  <c:v>38.429198190357035</c:v>
                </c:pt>
                <c:pt idx="34">
                  <c:v>38.863063438129224</c:v>
                </c:pt>
                <c:pt idx="35">
                  <c:v>39.270932377680644</c:v>
                </c:pt>
                <c:pt idx="36">
                  <c:v>39.908158816711705</c:v>
                </c:pt>
                <c:pt idx="37">
                  <c:v>40.522281267275282</c:v>
                </c:pt>
                <c:pt idx="38">
                  <c:v>40.942468492947263</c:v>
                </c:pt>
                <c:pt idx="39">
                  <c:v>41.416538137608754</c:v>
                </c:pt>
                <c:pt idx="40">
                  <c:v>42.074264325010702</c:v>
                </c:pt>
                <c:pt idx="41">
                  <c:v>42.56954815559169</c:v>
                </c:pt>
                <c:pt idx="42">
                  <c:v>43.267766819539624</c:v>
                </c:pt>
                <c:pt idx="43">
                  <c:v>43.866540385994135</c:v>
                </c:pt>
                <c:pt idx="44">
                  <c:v>44.468805477887877</c:v>
                </c:pt>
                <c:pt idx="45">
                  <c:v>45.255009430585673</c:v>
                </c:pt>
                <c:pt idx="46">
                  <c:v>46.252790606351454</c:v>
                </c:pt>
                <c:pt idx="47">
                  <c:v>47.165133117532655</c:v>
                </c:pt>
                <c:pt idx="48">
                  <c:v>48.163715154744061</c:v>
                </c:pt>
                <c:pt idx="49">
                  <c:v>49.087477143516921</c:v>
                </c:pt>
                <c:pt idx="50">
                  <c:v>49.779934214330815</c:v>
                </c:pt>
                <c:pt idx="51">
                  <c:v>50.80892594010367</c:v>
                </c:pt>
                <c:pt idx="52">
                  <c:v>51.466882591230991</c:v>
                </c:pt>
                <c:pt idx="53">
                  <c:v>52.140061371418433</c:v>
                </c:pt>
                <c:pt idx="54">
                  <c:v>52.789502387893613</c:v>
                </c:pt>
                <c:pt idx="55">
                  <c:v>53.482132306501555</c:v>
                </c:pt>
                <c:pt idx="56">
                  <c:v>54.082254085749433</c:v>
                </c:pt>
                <c:pt idx="57">
                  <c:v>54.422533776245501</c:v>
                </c:pt>
                <c:pt idx="58">
                  <c:v>54.897876732989587</c:v>
                </c:pt>
                <c:pt idx="59">
                  <c:v>55.158819286030024</c:v>
                </c:pt>
                <c:pt idx="60">
                  <c:v>55.31313779653199</c:v>
                </c:pt>
                <c:pt idx="61">
                  <c:v>55.411856933290537</c:v>
                </c:pt>
                <c:pt idx="62">
                  <c:v>55.485547709474822</c:v>
                </c:pt>
                <c:pt idx="63">
                  <c:v>55.711724809544478</c:v>
                </c:pt>
                <c:pt idx="64">
                  <c:v>56.107569304225159</c:v>
                </c:pt>
                <c:pt idx="65">
                  <c:v>56.336223889342449</c:v>
                </c:pt>
                <c:pt idx="66">
                  <c:v>56.680398416797132</c:v>
                </c:pt>
                <c:pt idx="67">
                  <c:v>57.151500840994565</c:v>
                </c:pt>
                <c:pt idx="68">
                  <c:v>57.734896715374354</c:v>
                </c:pt>
                <c:pt idx="69">
                  <c:v>58.449432211077877</c:v>
                </c:pt>
                <c:pt idx="70">
                  <c:v>58.754076448039939</c:v>
                </c:pt>
                <c:pt idx="71">
                  <c:v>59.285260765439091</c:v>
                </c:pt>
                <c:pt idx="72">
                  <c:v>59.470818633913787</c:v>
                </c:pt>
                <c:pt idx="73">
                  <c:v>59.509611440485251</c:v>
                </c:pt>
                <c:pt idx="74">
                  <c:v>59.560250082540279</c:v>
                </c:pt>
                <c:pt idx="75">
                  <c:v>59.471913336609269</c:v>
                </c:pt>
                <c:pt idx="76">
                  <c:v>59.225121256306039</c:v>
                </c:pt>
                <c:pt idx="77">
                  <c:v>58.815955958299469</c:v>
                </c:pt>
                <c:pt idx="78">
                  <c:v>58.514371127291575</c:v>
                </c:pt>
                <c:pt idx="79">
                  <c:v>58.371650703768417</c:v>
                </c:pt>
                <c:pt idx="80">
                  <c:v>58.253163540967009</c:v>
                </c:pt>
                <c:pt idx="81">
                  <c:v>57.793416640677435</c:v>
                </c:pt>
                <c:pt idx="82">
                  <c:v>57.346939841694152</c:v>
                </c:pt>
                <c:pt idx="83">
                  <c:v>56.880785473680199</c:v>
                </c:pt>
                <c:pt idx="84">
                  <c:v>56.806676405834367</c:v>
                </c:pt>
                <c:pt idx="85">
                  <c:v>56.32100176028235</c:v>
                </c:pt>
                <c:pt idx="86">
                  <c:v>56.057948159517622</c:v>
                </c:pt>
                <c:pt idx="87">
                  <c:v>55.850213919070008</c:v>
                </c:pt>
                <c:pt idx="88">
                  <c:v>55.777056666409919</c:v>
                </c:pt>
                <c:pt idx="89">
                  <c:v>55.846490777586808</c:v>
                </c:pt>
                <c:pt idx="90">
                  <c:v>56.182527630898953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F-42C4-AAE5-4342B39D69F8}"/>
            </c:ext>
          </c:extLst>
        </c:ser>
        <c:ser>
          <c:idx val="3"/>
          <c:order val="3"/>
          <c:tx>
            <c:v>Powerband Range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88'!$T$51:$T$52</c:f>
              <c:numCache>
                <c:formatCode>General</c:formatCode>
                <c:ptCount val="2"/>
                <c:pt idx="0">
                  <c:v>4700</c:v>
                </c:pt>
                <c:pt idx="1">
                  <c:v>4700</c:v>
                </c:pt>
              </c:numCache>
            </c:numRef>
          </c:xVal>
          <c:yVal>
            <c:numRef>
              <c:f>'Civic Coupe CRX 1600 88'!$U$51:$U$52</c:f>
              <c:numCache>
                <c:formatCode>General</c:formatCode>
                <c:ptCount val="2"/>
                <c:pt idx="0">
                  <c:v>59.56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EDF-42C4-AAE5-4342B39D6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286767"/>
        <c:axId val="1411297455"/>
      </c:scatterChart>
      <c:scatterChart>
        <c:scatterStyle val="lineMarker"/>
        <c:varyColors val="0"/>
        <c:ser>
          <c:idx val="0"/>
          <c:order val="0"/>
          <c:tx>
            <c:v>Torque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88'!$E$11:$E$101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A0-4216-BD53-53F2BE41FDAD}"/>
            </c:ext>
          </c:extLst>
        </c:ser>
        <c:ser>
          <c:idx val="2"/>
          <c:order val="2"/>
          <c:tx>
            <c:v>Powerband Range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88'!$T$48:$T$49</c:f>
              <c:numCache>
                <c:formatCode>General</c:formatCode>
                <c:ptCount val="2"/>
                <c:pt idx="0">
                  <c:v>2350</c:v>
                </c:pt>
                <c:pt idx="1">
                  <c:v>2350</c:v>
                </c:pt>
              </c:numCache>
            </c:numRef>
          </c:xVal>
          <c:yVal>
            <c:numRef>
              <c:f>'Civic Coupe CRX 1600 88'!$U$48:$U$49</c:f>
              <c:numCache>
                <c:formatCode>General</c:formatCode>
                <c:ptCount val="2"/>
                <c:pt idx="0">
                  <c:v>103.458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EDF-42C4-AAE5-4342B39D6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2322416"/>
        <c:axId val="1538723440"/>
      </c:scatterChart>
      <c:val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crossBetween val="midCat"/>
      </c:val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 </a:t>
                </a:r>
                <a:r>
                  <a:rPr lang="en-GB" sz="800"/>
                  <a:t>(Max Torque</a:t>
                </a:r>
                <a:r>
                  <a:rPr lang="en-GB" sz="800" baseline="0"/>
                  <a:t> 103.458 Nm @ 2350 RPM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5.8820148056323386E-2"/>
              <c:y val="0.14247420579965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midCat"/>
      </c:valAx>
      <c:valAx>
        <c:axId val="15387234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Horsepower (BHP) </a:t>
                </a:r>
                <a:r>
                  <a:rPr lang="en-GB" sz="800" baseline="0"/>
                  <a:t>(Max BHP 59.56 @ 4700 RPM)</a:t>
                </a:r>
                <a:endParaRPr lang="en-GB" sz="800"/>
              </a:p>
            </c:rich>
          </c:tx>
          <c:layout>
            <c:manualLayout>
              <c:xMode val="edge"/>
              <c:yMode val="edge"/>
              <c:x val="0.91124972299838214"/>
              <c:y val="0.164304686780409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322416"/>
        <c:crosses val="max"/>
        <c:crossBetween val="midCat"/>
      </c:valAx>
      <c:valAx>
        <c:axId val="1382322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38723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0.49903111915318316"/>
          <c:y val="2.6613567549218192E-3"/>
          <c:w val="0.48925608612126087"/>
          <c:h val="0.176189823703422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 Efficiency </a:t>
            </a:r>
            <a:r>
              <a:rPr lang="en-US" baseline="0"/>
              <a:t>vs. Engine Speed</a:t>
            </a:r>
            <a:endParaRPr lang="en-US"/>
          </a:p>
        </c:rich>
      </c:tx>
      <c:layout>
        <c:manualLayout>
          <c:xMode val="edge"/>
          <c:yMode val="edge"/>
          <c:x val="0.32170822397200349"/>
          <c:y val="3.01854247520482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882681726395575"/>
          <c:y val="0.1808562379266726"/>
          <c:w val="0.73632174103237091"/>
          <c:h val="0.64858427302020627"/>
        </c:manualLayout>
      </c:layout>
      <c:scatterChart>
        <c:scatterStyle val="lineMarker"/>
        <c:varyColors val="0"/>
        <c:ser>
          <c:idx val="0"/>
          <c:order val="0"/>
          <c:tx>
            <c:v>Torque Vs.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88'!$K$11:$K$101</c:f>
              <c:numCache>
                <c:formatCode>0.000</c:formatCode>
                <c:ptCount val="91"/>
                <c:pt idx="0">
                  <c:v>23.362823129810302</c:v>
                </c:pt>
                <c:pt idx="1">
                  <c:v>23.965495629227899</c:v>
                </c:pt>
                <c:pt idx="2">
                  <c:v>24.887792399403974</c:v>
                </c:pt>
                <c:pt idx="3">
                  <c:v>26.472818465200369</c:v>
                </c:pt>
                <c:pt idx="4">
                  <c:v>27.445277192966525</c:v>
                </c:pt>
                <c:pt idx="5">
                  <c:v>27.37380899821768</c:v>
                </c:pt>
                <c:pt idx="6">
                  <c:v>28.974188136246227</c:v>
                </c:pt>
                <c:pt idx="7">
                  <c:v>30.491538823255972</c:v>
                </c:pt>
                <c:pt idx="8">
                  <c:v>30.810211416504991</c:v>
                </c:pt>
                <c:pt idx="9">
                  <c:v>31.875564319614877</c:v>
                </c:pt>
                <c:pt idx="10">
                  <c:v>31.832532460863312</c:v>
                </c:pt>
                <c:pt idx="11">
                  <c:v>31.502522149430305</c:v>
                </c:pt>
                <c:pt idx="12">
                  <c:v>31.78644227775197</c:v>
                </c:pt>
                <c:pt idx="13">
                  <c:v>31.914599708714647</c:v>
                </c:pt>
                <c:pt idx="14">
                  <c:v>32.422763189872143</c:v>
                </c:pt>
                <c:pt idx="15">
                  <c:v>32.460703248357461</c:v>
                </c:pt>
                <c:pt idx="16">
                  <c:v>31.67042645963447</c:v>
                </c:pt>
                <c:pt idx="17">
                  <c:v>31.25839126937143</c:v>
                </c:pt>
                <c:pt idx="18">
                  <c:v>31.264163739902788</c:v>
                </c:pt>
                <c:pt idx="19">
                  <c:v>31.462597905596404</c:v>
                </c:pt>
                <c:pt idx="20">
                  <c:v>31.293931619387163</c:v>
                </c:pt>
                <c:pt idx="21">
                  <c:v>31.676639745386115</c:v>
                </c:pt>
                <c:pt idx="22">
                  <c:v>31.938517435298458</c:v>
                </c:pt>
                <c:pt idx="23">
                  <c:v>32.116113683719341</c:v>
                </c:pt>
                <c:pt idx="24">
                  <c:v>32.151628253704388</c:v>
                </c:pt>
                <c:pt idx="25">
                  <c:v>32.329944867150815</c:v>
                </c:pt>
                <c:pt idx="26">
                  <c:v>32.320464382555734</c:v>
                </c:pt>
                <c:pt idx="27">
                  <c:v>31.984105174189995</c:v>
                </c:pt>
                <c:pt idx="28">
                  <c:v>31.813262022803929</c:v>
                </c:pt>
                <c:pt idx="29">
                  <c:v>32.034242914271665</c:v>
                </c:pt>
                <c:pt idx="30">
                  <c:v>31.850278288982299</c:v>
                </c:pt>
                <c:pt idx="31">
                  <c:v>31.837699321324358</c:v>
                </c:pt>
                <c:pt idx="32">
                  <c:v>31.389792582927317</c:v>
                </c:pt>
                <c:pt idx="33">
                  <c:v>31.280936286131492</c:v>
                </c:pt>
                <c:pt idx="34">
                  <c:v>31.054486435978678</c:v>
                </c:pt>
                <c:pt idx="35">
                  <c:v>30.720782417312694</c:v>
                </c:pt>
                <c:pt idx="36">
                  <c:v>30.933173400822721</c:v>
                </c:pt>
                <c:pt idx="37">
                  <c:v>30.885984725595257</c:v>
                </c:pt>
                <c:pt idx="38">
                  <c:v>30.409071050979108</c:v>
                </c:pt>
                <c:pt idx="39">
                  <c:v>30.018306105639166</c:v>
                </c:pt>
                <c:pt idx="40">
                  <c:v>29.506613265429792</c:v>
                </c:pt>
                <c:pt idx="41">
                  <c:v>28.832502049683281</c:v>
                </c:pt>
                <c:pt idx="42">
                  <c:v>28.747342589010614</c:v>
                </c:pt>
                <c:pt idx="43">
                  <c:v>28.335770321249971</c:v>
                </c:pt>
                <c:pt idx="44">
                  <c:v>28.474394662141549</c:v>
                </c:pt>
                <c:pt idx="45">
                  <c:v>28.315246196772204</c:v>
                </c:pt>
                <c:pt idx="46">
                  <c:v>28.625119226667621</c:v>
                </c:pt>
                <c:pt idx="47">
                  <c:v>28.806518274312328</c:v>
                </c:pt>
                <c:pt idx="48">
                  <c:v>28.700469316940119</c:v>
                </c:pt>
                <c:pt idx="49">
                  <c:v>29.021684549257795</c:v>
                </c:pt>
                <c:pt idx="50">
                  <c:v>28.713398730111216</c:v>
                </c:pt>
                <c:pt idx="51">
                  <c:v>28.889025210332328</c:v>
                </c:pt>
                <c:pt idx="52">
                  <c:v>28.161672613994252</c:v>
                </c:pt>
                <c:pt idx="53">
                  <c:v>28.253086150834712</c:v>
                </c:pt>
                <c:pt idx="54">
                  <c:v>27.858639713821301</c:v>
                </c:pt>
                <c:pt idx="55">
                  <c:v>28.154958806396614</c:v>
                </c:pt>
                <c:pt idx="56">
                  <c:v>28.026853327327601</c:v>
                </c:pt>
                <c:pt idx="57">
                  <c:v>27.744732355645624</c:v>
                </c:pt>
                <c:pt idx="58">
                  <c:v>27.768969097091016</c:v>
                </c:pt>
                <c:pt idx="59">
                  <c:v>27.215397889560947</c:v>
                </c:pt>
                <c:pt idx="60">
                  <c:v>27.128489664096232</c:v>
                </c:pt>
                <c:pt idx="61">
                  <c:v>26.935523568153148</c:v>
                </c:pt>
                <c:pt idx="62">
                  <c:v>26.79866060403506</c:v>
                </c:pt>
                <c:pt idx="63">
                  <c:v>26.531437947520615</c:v>
                </c:pt>
                <c:pt idx="64">
                  <c:v>26.5523272489527</c:v>
                </c:pt>
                <c:pt idx="65">
                  <c:v>26.458663868393923</c:v>
                </c:pt>
                <c:pt idx="66">
                  <c:v>26.175461306837473</c:v>
                </c:pt>
                <c:pt idx="67">
                  <c:v>26.061005380219463</c:v>
                </c:pt>
                <c:pt idx="68">
                  <c:v>26.058824314209673</c:v>
                </c:pt>
                <c:pt idx="69">
                  <c:v>26.321742149062779</c:v>
                </c:pt>
                <c:pt idx="70">
                  <c:v>26.076080608194534</c:v>
                </c:pt>
                <c:pt idx="71">
                  <c:v>26.091941874597627</c:v>
                </c:pt>
                <c:pt idx="72">
                  <c:v>25.985131256688351</c:v>
                </c:pt>
                <c:pt idx="73">
                  <c:v>25.908796707246989</c:v>
                </c:pt>
                <c:pt idx="74">
                  <c:v>25.918714783920418</c:v>
                </c:pt>
                <c:pt idx="75">
                  <c:v>25.549649679290948</c:v>
                </c:pt>
                <c:pt idx="76">
                  <c:v>25.467144649979321</c:v>
                </c:pt>
                <c:pt idx="77">
                  <c:v>25.201901600441996</c:v>
                </c:pt>
                <c:pt idx="78">
                  <c:v>24.919654140192502</c:v>
                </c:pt>
                <c:pt idx="79">
                  <c:v>24.80210939588703</c:v>
                </c:pt>
                <c:pt idx="80">
                  <c:v>24.732938712963843</c:v>
                </c:pt>
                <c:pt idx="81">
                  <c:v>24.45219167423717</c:v>
                </c:pt>
                <c:pt idx="82">
                  <c:v>24.274327711080009</c:v>
                </c:pt>
                <c:pt idx="83">
                  <c:v>23.986070703559854</c:v>
                </c:pt>
                <c:pt idx="84">
                  <c:v>23.750292265184545</c:v>
                </c:pt>
                <c:pt idx="85">
                  <c:v>23.724924820006564</c:v>
                </c:pt>
                <c:pt idx="86">
                  <c:v>23.535969492476664</c:v>
                </c:pt>
                <c:pt idx="87">
                  <c:v>23.5621680951303</c:v>
                </c:pt>
                <c:pt idx="88">
                  <c:v>22.975665579772823</c:v>
                </c:pt>
                <c:pt idx="89">
                  <c:v>22.669707999670209</c:v>
                </c:pt>
                <c:pt idx="90">
                  <c:v>22.479192569163729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794-4D14-8434-007D1553C6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286767"/>
        <c:axId val="1411297455"/>
      </c:scatterChart>
      <c:val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crossBetween val="midCat"/>
        <c:majorUnit val="500"/>
        <c:minorUnit val="100"/>
      </c:val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 Efficiency</a:t>
                </a:r>
                <a:r>
                  <a:rPr lang="en-GB" baseline="0"/>
                  <a:t>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Power</a:t>
            </a:r>
            <a:r>
              <a:rPr lang="en-US" baseline="0"/>
              <a:t> &amp; S.F.C. vs. Engine Speed</a:t>
            </a:r>
            <a:endParaRPr lang="en-US"/>
          </a:p>
        </c:rich>
      </c:tx>
      <c:layout>
        <c:manualLayout>
          <c:xMode val="edge"/>
          <c:yMode val="edge"/>
          <c:x val="5.1995786805686769E-2"/>
          <c:y val="3.83272954527354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778937007874013"/>
          <c:y val="0.16425183268650284"/>
          <c:w val="0.62230654642290839"/>
          <c:h val="0.64858427302020627"/>
        </c:manualLayout>
      </c:layout>
      <c:lineChart>
        <c:grouping val="standard"/>
        <c:varyColors val="0"/>
        <c:ser>
          <c:idx val="1"/>
          <c:order val="1"/>
          <c:tx>
            <c:v>S.F.C.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88'!$I$11:$I$101</c:f>
              <c:numCache>
                <c:formatCode>0.000</c:formatCode>
                <c:ptCount val="91"/>
                <c:pt idx="0">
                  <c:v>0.35504831027856132</c:v>
                </c:pt>
                <c:pt idx="1">
                  <c:v>0.34611972996125662</c:v>
                </c:pt>
                <c:pt idx="2">
                  <c:v>0.33329315603639825</c:v>
                </c:pt>
                <c:pt idx="3">
                  <c:v>0.3133376556213715</c:v>
                </c:pt>
                <c:pt idx="4">
                  <c:v>0.30223527411491402</c:v>
                </c:pt>
                <c:pt idx="5">
                  <c:v>0.30302435719180049</c:v>
                </c:pt>
                <c:pt idx="6">
                  <c:v>0.28628691290919095</c:v>
                </c:pt>
                <c:pt idx="7">
                  <c:v>0.27204041500357051</c:v>
                </c:pt>
                <c:pt idx="8">
                  <c:v>0.26922667824124225</c:v>
                </c:pt>
                <c:pt idx="9">
                  <c:v>0.26022851838490235</c:v>
                </c:pt>
                <c:pt idx="10">
                  <c:v>0.26058030053921372</c:v>
                </c:pt>
                <c:pt idx="11">
                  <c:v>0.26331005613549086</c:v>
                </c:pt>
                <c:pt idx="12">
                  <c:v>0.26095814067816708</c:v>
                </c:pt>
                <c:pt idx="13">
                  <c:v>0.2599102276476622</c:v>
                </c:pt>
                <c:pt idx="14">
                  <c:v>0.25583664251562349</c:v>
                </c:pt>
                <c:pt idx="15">
                  <c:v>0.25553762073826197</c:v>
                </c:pt>
                <c:pt idx="16">
                  <c:v>0.26191408840510366</c:v>
                </c:pt>
                <c:pt idx="17">
                  <c:v>0.26536653163286217</c:v>
                </c:pt>
                <c:pt idx="18">
                  <c:v>0.26531753558433185</c:v>
                </c:pt>
                <c:pt idx="19">
                  <c:v>0.26364418159190145</c:v>
                </c:pt>
                <c:pt idx="20">
                  <c:v>0.26506515628854943</c:v>
                </c:pt>
                <c:pt idx="21">
                  <c:v>0.2618627146771223</c:v>
                </c:pt>
                <c:pt idx="22">
                  <c:v>0.25971558925300886</c:v>
                </c:pt>
                <c:pt idx="23">
                  <c:v>0.25827940943492794</c:v>
                </c:pt>
                <c:pt idx="24">
                  <c:v>0.25799411495187113</c:v>
                </c:pt>
                <c:pt idx="25">
                  <c:v>0.25657114200662273</c:v>
                </c:pt>
                <c:pt idx="26">
                  <c:v>0.25664640140669032</c:v>
                </c:pt>
                <c:pt idx="27">
                  <c:v>0.25934541017798257</c:v>
                </c:pt>
                <c:pt idx="28">
                  <c:v>0.26073814340793416</c:v>
                </c:pt>
                <c:pt idx="29">
                  <c:v>0.25893950101378976</c:v>
                </c:pt>
                <c:pt idx="30">
                  <c:v>0.26043511457937346</c:v>
                </c:pt>
                <c:pt idx="31">
                  <c:v>0.2605380116150614</c:v>
                </c:pt>
                <c:pt idx="32">
                  <c:v>0.26425567654395998</c:v>
                </c:pt>
                <c:pt idx="33">
                  <c:v>0.26517527479679759</c:v>
                </c:pt>
                <c:pt idx="34">
                  <c:v>0.2671089374695248</c:v>
                </c:pt>
                <c:pt idx="35">
                  <c:v>0.27001040412634247</c:v>
                </c:pt>
                <c:pt idx="36">
                  <c:v>0.26815647939164944</c:v>
                </c:pt>
                <c:pt idx="37">
                  <c:v>0.26856617813133921</c:v>
                </c:pt>
                <c:pt idx="38">
                  <c:v>0.27277817404122767</c:v>
                </c:pt>
                <c:pt idx="39">
                  <c:v>0.27632907887556563</c:v>
                </c:pt>
                <c:pt idx="40">
                  <c:v>0.28112107617902904</c:v>
                </c:pt>
                <c:pt idx="41">
                  <c:v>0.28769375828994886</c:v>
                </c:pt>
                <c:pt idx="42">
                  <c:v>0.2885460055966001</c:v>
                </c:pt>
                <c:pt idx="43">
                  <c:v>0.29273708748815563</c:v>
                </c:pt>
                <c:pt idx="44">
                  <c:v>0.29131193038511388</c:v>
                </c:pt>
                <c:pt idx="45">
                  <c:v>0.29294927608722743</c:v>
                </c:pt>
                <c:pt idx="46">
                  <c:v>0.28977803760021881</c:v>
                </c:pt>
                <c:pt idx="47">
                  <c:v>0.28795326101498653</c:v>
                </c:pt>
                <c:pt idx="48">
                  <c:v>0.28901725557080177</c:v>
                </c:pt>
                <c:pt idx="49">
                  <c:v>0.28581838044229496</c:v>
                </c:pt>
                <c:pt idx="50">
                  <c:v>0.28888711341849249</c:v>
                </c:pt>
                <c:pt idx="51">
                  <c:v>0.28713086769744334</c:v>
                </c:pt>
                <c:pt idx="52">
                  <c:v>0.29454681152191498</c:v>
                </c:pt>
                <c:pt idx="53">
                  <c:v>0.29359379825948573</c:v>
                </c:pt>
                <c:pt idx="54">
                  <c:v>0.29775075024430336</c:v>
                </c:pt>
                <c:pt idx="55">
                  <c:v>0.29461704890477358</c:v>
                </c:pt>
                <c:pt idx="56">
                  <c:v>0.29596368806369211</c:v>
                </c:pt>
                <c:pt idx="57">
                  <c:v>0.29897318053919331</c:v>
                </c:pt>
                <c:pt idx="58">
                  <c:v>0.29871223690637422</c:v>
                </c:pt>
                <c:pt idx="59">
                  <c:v>0.30478815372226231</c:v>
                </c:pt>
                <c:pt idx="60">
                  <c:v>0.30576456626533599</c:v>
                </c:pt>
                <c:pt idx="61">
                  <c:v>0.30795506367596426</c:v>
                </c:pt>
                <c:pt idx="62">
                  <c:v>0.30952781551802899</c:v>
                </c:pt>
                <c:pt idx="63">
                  <c:v>0.31264535650059655</c:v>
                </c:pt>
                <c:pt idx="64">
                  <c:v>0.31239939150355317</c:v>
                </c:pt>
                <c:pt idx="65">
                  <c:v>0.31350528193091065</c:v>
                </c:pt>
                <c:pt idx="66">
                  <c:v>0.3168972182893014</c:v>
                </c:pt>
                <c:pt idx="67">
                  <c:v>0.31828898212315188</c:v>
                </c:pt>
                <c:pt idx="68">
                  <c:v>0.31831562220759424</c:v>
                </c:pt>
                <c:pt idx="69">
                  <c:v>0.31513608896405776</c:v>
                </c:pt>
                <c:pt idx="70">
                  <c:v>0.31810497138014354</c:v>
                </c:pt>
                <c:pt idx="71">
                  <c:v>0.31791159567359556</c:v>
                </c:pt>
                <c:pt idx="72">
                  <c:v>0.31921835582188923</c:v>
                </c:pt>
                <c:pt idx="73">
                  <c:v>0.32015886223136902</c:v>
                </c:pt>
                <c:pt idx="74">
                  <c:v>0.3200363499783595</c:v>
                </c:pt>
                <c:pt idx="75">
                  <c:v>0.32465928025226215</c:v>
                </c:pt>
                <c:pt idx="76">
                  <c:v>0.3257110677141723</c:v>
                </c:pt>
                <c:pt idx="77">
                  <c:v>0.32913908668822667</c:v>
                </c:pt>
                <c:pt idx="78">
                  <c:v>0.33286701448224665</c:v>
                </c:pt>
                <c:pt idx="79">
                  <c:v>0.33444457256331578</c:v>
                </c:pt>
                <c:pt idx="80">
                  <c:v>0.33537991468956441</c:v>
                </c:pt>
                <c:pt idx="81">
                  <c:v>0.33923056820773967</c:v>
                </c:pt>
                <c:pt idx="82">
                  <c:v>0.34171619392737368</c:v>
                </c:pt>
                <c:pt idx="83">
                  <c:v>0.34582283101270767</c:v>
                </c:pt>
                <c:pt idx="84">
                  <c:v>0.34925594948301081</c:v>
                </c:pt>
                <c:pt idx="85">
                  <c:v>0.3496293850668456</c:v>
                </c:pt>
                <c:pt idx="86">
                  <c:v>0.3524363369959132</c:v>
                </c:pt>
                <c:pt idx="87">
                  <c:v>0.35204446560630337</c:v>
                </c:pt>
                <c:pt idx="88">
                  <c:v>0.36103114605213782</c:v>
                </c:pt>
                <c:pt idx="89">
                  <c:v>0.36590373707930907</c:v>
                </c:pt>
                <c:pt idx="90">
                  <c:v>0.3690048408124218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EE-4ED3-A90E-31C46A3EE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286767"/>
        <c:axId val="1411297455"/>
      </c:lineChart>
      <c:lineChart>
        <c:grouping val="standard"/>
        <c:varyColors val="0"/>
        <c:ser>
          <c:idx val="0"/>
          <c:order val="0"/>
          <c:tx>
            <c:v>Corrected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88'!$G$11:$G$101</c:f>
              <c:numCache>
                <c:formatCode>0.000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13.751943247921554</c:v>
                </c:pt>
                <c:pt idx="9">
                  <c:v>14.431923231584936</c:v>
                </c:pt>
                <c:pt idx="10">
                  <c:v>15.084566990928307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16.846489803916665</c:v>
                </c:pt>
                <c:pt idx="14">
                  <c:v>17.340037597347251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28.197452926845415</c:v>
                </c:pt>
                <c:pt idx="33">
                  <c:v>28.668181850006349</c:v>
                </c:pt>
                <c:pt idx="34">
                  <c:v>28.991845324844402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30.543081495738658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40.599210197079145</c:v>
                </c:pt>
                <c:pt idx="58">
                  <c:v>40.953816042810232</c:v>
                </c:pt>
                <c:pt idx="59">
                  <c:v>41.148479187378399</c:v>
                </c:pt>
                <c:pt idx="60">
                  <c:v>41.263600796212863</c:v>
                </c:pt>
                <c:pt idx="61">
                  <c:v>41.337245272234739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42.433065963365429</c:v>
                </c:pt>
                <c:pt idx="84">
                  <c:v>42.377780598752437</c:v>
                </c:pt>
                <c:pt idx="85">
                  <c:v>42.015467313170632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EE-4ED3-A90E-31C46A3EE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254144"/>
        <c:axId val="1706184880"/>
      </c:lineChart>
      <c:cat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auto val="1"/>
        <c:lblAlgn val="ctr"/>
        <c:lblOffset val="100"/>
        <c:noMultiLvlLbl val="0"/>
      </c:cat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between"/>
      </c:valAx>
      <c:valAx>
        <c:axId val="17061848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S.F.C.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254144"/>
        <c:crosses val="max"/>
        <c:crossBetween val="between"/>
      </c:valAx>
      <c:catAx>
        <c:axId val="1540254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061848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941632226552098"/>
          <c:y val="9.2053825037604151E-3"/>
          <c:w val="0.24346271124691135"/>
          <c:h val="0.137088621076430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B.S.F.C.</a:t>
            </a:r>
            <a:r>
              <a:rPr lang="en-US" baseline="0"/>
              <a:t> &amp; Lambda vs. Engine Speed</a:t>
            </a:r>
            <a:endParaRPr lang="en-US"/>
          </a:p>
        </c:rich>
      </c:tx>
      <c:layout>
        <c:manualLayout>
          <c:xMode val="edge"/>
          <c:yMode val="edge"/>
          <c:x val="0.12219777372678733"/>
          <c:y val="2.44008736921756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8231746505620447"/>
          <c:y val="0.1555964052287582"/>
          <c:w val="0.67989396615428932"/>
          <c:h val="0.66710250373115121"/>
        </c:manualLayout>
      </c:layout>
      <c:lineChart>
        <c:grouping val="standard"/>
        <c:varyColors val="0"/>
        <c:ser>
          <c:idx val="0"/>
          <c:order val="0"/>
          <c:tx>
            <c:v>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88'!$I$11:$I$101</c:f>
              <c:numCache>
                <c:formatCode>0.000</c:formatCode>
                <c:ptCount val="91"/>
                <c:pt idx="0">
                  <c:v>0.35504831027856132</c:v>
                </c:pt>
                <c:pt idx="1">
                  <c:v>0.34611972996125662</c:v>
                </c:pt>
                <c:pt idx="2">
                  <c:v>0.33329315603639825</c:v>
                </c:pt>
                <c:pt idx="3">
                  <c:v>0.3133376556213715</c:v>
                </c:pt>
                <c:pt idx="4">
                  <c:v>0.30223527411491402</c:v>
                </c:pt>
                <c:pt idx="5">
                  <c:v>0.30302435719180049</c:v>
                </c:pt>
                <c:pt idx="6">
                  <c:v>0.28628691290919095</c:v>
                </c:pt>
                <c:pt idx="7">
                  <c:v>0.27204041500357051</c:v>
                </c:pt>
                <c:pt idx="8">
                  <c:v>0.26922667824124225</c:v>
                </c:pt>
                <c:pt idx="9">
                  <c:v>0.26022851838490235</c:v>
                </c:pt>
                <c:pt idx="10">
                  <c:v>0.26058030053921372</c:v>
                </c:pt>
                <c:pt idx="11">
                  <c:v>0.26331005613549086</c:v>
                </c:pt>
                <c:pt idx="12">
                  <c:v>0.26095814067816708</c:v>
                </c:pt>
                <c:pt idx="13">
                  <c:v>0.2599102276476622</c:v>
                </c:pt>
                <c:pt idx="14">
                  <c:v>0.25583664251562349</c:v>
                </c:pt>
                <c:pt idx="15">
                  <c:v>0.25553762073826197</c:v>
                </c:pt>
                <c:pt idx="16">
                  <c:v>0.26191408840510366</c:v>
                </c:pt>
                <c:pt idx="17">
                  <c:v>0.26536653163286217</c:v>
                </c:pt>
                <c:pt idx="18">
                  <c:v>0.26531753558433185</c:v>
                </c:pt>
                <c:pt idx="19">
                  <c:v>0.26364418159190145</c:v>
                </c:pt>
                <c:pt idx="20">
                  <c:v>0.26506515628854943</c:v>
                </c:pt>
                <c:pt idx="21">
                  <c:v>0.2618627146771223</c:v>
                </c:pt>
                <c:pt idx="22">
                  <c:v>0.25971558925300886</c:v>
                </c:pt>
                <c:pt idx="23">
                  <c:v>0.25827940943492794</c:v>
                </c:pt>
                <c:pt idx="24">
                  <c:v>0.25799411495187113</c:v>
                </c:pt>
                <c:pt idx="25">
                  <c:v>0.25657114200662273</c:v>
                </c:pt>
                <c:pt idx="26">
                  <c:v>0.25664640140669032</c:v>
                </c:pt>
                <c:pt idx="27">
                  <c:v>0.25934541017798257</c:v>
                </c:pt>
                <c:pt idx="28">
                  <c:v>0.26073814340793416</c:v>
                </c:pt>
                <c:pt idx="29">
                  <c:v>0.25893950101378976</c:v>
                </c:pt>
                <c:pt idx="30">
                  <c:v>0.26043511457937346</c:v>
                </c:pt>
                <c:pt idx="31">
                  <c:v>0.2605380116150614</c:v>
                </c:pt>
                <c:pt idx="32">
                  <c:v>0.26425567654395998</c:v>
                </c:pt>
                <c:pt idx="33">
                  <c:v>0.26517527479679759</c:v>
                </c:pt>
                <c:pt idx="34">
                  <c:v>0.2671089374695248</c:v>
                </c:pt>
                <c:pt idx="35">
                  <c:v>0.27001040412634247</c:v>
                </c:pt>
                <c:pt idx="36">
                  <c:v>0.26815647939164944</c:v>
                </c:pt>
                <c:pt idx="37">
                  <c:v>0.26856617813133921</c:v>
                </c:pt>
                <c:pt idx="38">
                  <c:v>0.27277817404122767</c:v>
                </c:pt>
                <c:pt idx="39">
                  <c:v>0.27632907887556563</c:v>
                </c:pt>
                <c:pt idx="40">
                  <c:v>0.28112107617902904</c:v>
                </c:pt>
                <c:pt idx="41">
                  <c:v>0.28769375828994886</c:v>
                </c:pt>
                <c:pt idx="42">
                  <c:v>0.2885460055966001</c:v>
                </c:pt>
                <c:pt idx="43">
                  <c:v>0.29273708748815563</c:v>
                </c:pt>
                <c:pt idx="44">
                  <c:v>0.29131193038511388</c:v>
                </c:pt>
                <c:pt idx="45">
                  <c:v>0.29294927608722743</c:v>
                </c:pt>
                <c:pt idx="46">
                  <c:v>0.28977803760021881</c:v>
                </c:pt>
                <c:pt idx="47">
                  <c:v>0.28795326101498653</c:v>
                </c:pt>
                <c:pt idx="48">
                  <c:v>0.28901725557080177</c:v>
                </c:pt>
                <c:pt idx="49">
                  <c:v>0.28581838044229496</c:v>
                </c:pt>
                <c:pt idx="50">
                  <c:v>0.28888711341849249</c:v>
                </c:pt>
                <c:pt idx="51">
                  <c:v>0.28713086769744334</c:v>
                </c:pt>
                <c:pt idx="52">
                  <c:v>0.29454681152191498</c:v>
                </c:pt>
                <c:pt idx="53">
                  <c:v>0.29359379825948573</c:v>
                </c:pt>
                <c:pt idx="54">
                  <c:v>0.29775075024430336</c:v>
                </c:pt>
                <c:pt idx="55">
                  <c:v>0.29461704890477358</c:v>
                </c:pt>
                <c:pt idx="56">
                  <c:v>0.29596368806369211</c:v>
                </c:pt>
                <c:pt idx="57">
                  <c:v>0.29897318053919331</c:v>
                </c:pt>
                <c:pt idx="58">
                  <c:v>0.29871223690637422</c:v>
                </c:pt>
                <c:pt idx="59">
                  <c:v>0.30478815372226231</c:v>
                </c:pt>
                <c:pt idx="60">
                  <c:v>0.30576456626533599</c:v>
                </c:pt>
                <c:pt idx="61">
                  <c:v>0.30795506367596426</c:v>
                </c:pt>
                <c:pt idx="62">
                  <c:v>0.30952781551802899</c:v>
                </c:pt>
                <c:pt idx="63">
                  <c:v>0.31264535650059655</c:v>
                </c:pt>
                <c:pt idx="64">
                  <c:v>0.31239939150355317</c:v>
                </c:pt>
                <c:pt idx="65">
                  <c:v>0.31350528193091065</c:v>
                </c:pt>
                <c:pt idx="66">
                  <c:v>0.3168972182893014</c:v>
                </c:pt>
                <c:pt idx="67">
                  <c:v>0.31828898212315188</c:v>
                </c:pt>
                <c:pt idx="68">
                  <c:v>0.31831562220759424</c:v>
                </c:pt>
                <c:pt idx="69">
                  <c:v>0.31513608896405776</c:v>
                </c:pt>
                <c:pt idx="70">
                  <c:v>0.31810497138014354</c:v>
                </c:pt>
                <c:pt idx="71">
                  <c:v>0.31791159567359556</c:v>
                </c:pt>
                <c:pt idx="72">
                  <c:v>0.31921835582188923</c:v>
                </c:pt>
                <c:pt idx="73">
                  <c:v>0.32015886223136902</c:v>
                </c:pt>
                <c:pt idx="74">
                  <c:v>0.3200363499783595</c:v>
                </c:pt>
                <c:pt idx="75">
                  <c:v>0.32465928025226215</c:v>
                </c:pt>
                <c:pt idx="76">
                  <c:v>0.3257110677141723</c:v>
                </c:pt>
                <c:pt idx="77">
                  <c:v>0.32913908668822667</c:v>
                </c:pt>
                <c:pt idx="78">
                  <c:v>0.33286701448224665</c:v>
                </c:pt>
                <c:pt idx="79">
                  <c:v>0.33444457256331578</c:v>
                </c:pt>
                <c:pt idx="80">
                  <c:v>0.33537991468956441</c:v>
                </c:pt>
                <c:pt idx="81">
                  <c:v>0.33923056820773967</c:v>
                </c:pt>
                <c:pt idx="82">
                  <c:v>0.34171619392737368</c:v>
                </c:pt>
                <c:pt idx="83">
                  <c:v>0.34582283101270767</c:v>
                </c:pt>
                <c:pt idx="84">
                  <c:v>0.34925594948301081</c:v>
                </c:pt>
                <c:pt idx="85">
                  <c:v>0.3496293850668456</c:v>
                </c:pt>
                <c:pt idx="86">
                  <c:v>0.3524363369959132</c:v>
                </c:pt>
                <c:pt idx="87">
                  <c:v>0.35204446560630337</c:v>
                </c:pt>
                <c:pt idx="88">
                  <c:v>0.36103114605213782</c:v>
                </c:pt>
                <c:pt idx="89">
                  <c:v>0.36590373707930907</c:v>
                </c:pt>
                <c:pt idx="90">
                  <c:v>0.3690048408124218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18-413A-8454-4148FC7240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286767"/>
        <c:axId val="1411297455"/>
      </c:lineChart>
      <c:lineChart>
        <c:grouping val="standard"/>
        <c:varyColors val="0"/>
        <c:ser>
          <c:idx val="1"/>
          <c:order val="1"/>
          <c:tx>
            <c:v>Lambda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88'!$D$11:$D$101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18-413A-8454-4148FC7240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7768432"/>
        <c:axId val="1741224352"/>
      </c:lineChart>
      <c:cat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auto val="1"/>
        <c:lblAlgn val="ctr"/>
        <c:lblOffset val="100"/>
        <c:noMultiLvlLbl val="1"/>
      </c:cat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S.F.C.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between"/>
      </c:valAx>
      <c:valAx>
        <c:axId val="17412243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Lamda Value</a:t>
                </a:r>
              </a:p>
            </c:rich>
          </c:tx>
          <c:layout>
            <c:manualLayout>
              <c:xMode val="edge"/>
              <c:yMode val="edge"/>
              <c:x val="0.93139176433781767"/>
              <c:y val="0.4029922772195428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7768432"/>
        <c:crosses val="max"/>
        <c:crossBetween val="between"/>
      </c:valAx>
      <c:catAx>
        <c:axId val="1617768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41224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889858325127431"/>
          <c:y val="1.2673403912273397E-2"/>
          <c:w val="0.15570065491934798"/>
          <c:h val="0.137255875182806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</a:t>
            </a:r>
            <a:r>
              <a:rPr lang="en-US" baseline="0"/>
              <a:t> vs. Engine Speed</a:t>
            </a:r>
            <a:endParaRPr lang="en-US"/>
          </a:p>
        </c:rich>
      </c:tx>
      <c:layout>
        <c:manualLayout>
          <c:xMode val="edge"/>
          <c:yMode val="edge"/>
          <c:x val="0.21638968707110665"/>
          <c:y val="3.42653006807441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778937007874013"/>
          <c:y val="0.16425183268650284"/>
          <c:w val="0.73632174103237091"/>
          <c:h val="0.64858427302020627"/>
        </c:manualLayout>
      </c:layout>
      <c:scatterChart>
        <c:scatterStyle val="lineMarker"/>
        <c:varyColors val="0"/>
        <c:ser>
          <c:idx val="0"/>
          <c:order val="0"/>
          <c:tx>
            <c:v>Corrected Power Vs.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88'!$G$11:$G$101</c:f>
              <c:numCache>
                <c:formatCode>0.000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13.751943247921554</c:v>
                </c:pt>
                <c:pt idx="9">
                  <c:v>14.431923231584936</c:v>
                </c:pt>
                <c:pt idx="10">
                  <c:v>15.084566990928307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16.846489803916665</c:v>
                </c:pt>
                <c:pt idx="14">
                  <c:v>17.340037597347251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28.197452926845415</c:v>
                </c:pt>
                <c:pt idx="33">
                  <c:v>28.668181850006349</c:v>
                </c:pt>
                <c:pt idx="34">
                  <c:v>28.991845324844402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30.543081495738658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40.599210197079145</c:v>
                </c:pt>
                <c:pt idx="58">
                  <c:v>40.953816042810232</c:v>
                </c:pt>
                <c:pt idx="59">
                  <c:v>41.148479187378399</c:v>
                </c:pt>
                <c:pt idx="60">
                  <c:v>41.263600796212863</c:v>
                </c:pt>
                <c:pt idx="61">
                  <c:v>41.337245272234739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42.433065963365429</c:v>
                </c:pt>
                <c:pt idx="84">
                  <c:v>42.377780598752437</c:v>
                </c:pt>
                <c:pt idx="85">
                  <c:v>42.015467313170632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93-4EBA-B47D-7E1B188E47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286767"/>
        <c:axId val="1411297455"/>
      </c:scatterChart>
      <c:val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crossBetween val="midCat"/>
        <c:majorUnit val="500"/>
        <c:minorUnit val="100"/>
      </c:val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&amp; BHP </a:t>
            </a:r>
            <a:r>
              <a:rPr lang="en-US" baseline="0"/>
              <a:t>vs. Engine Speed</a:t>
            </a:r>
            <a:endParaRPr lang="en-US"/>
          </a:p>
        </c:rich>
      </c:tx>
      <c:layout>
        <c:manualLayout>
          <c:xMode val="edge"/>
          <c:yMode val="edge"/>
          <c:x val="2.3675515722861758E-2"/>
          <c:y val="3.0185259982691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252349972841072"/>
          <c:y val="0.17670513788516157"/>
          <c:w val="0.60165669457194626"/>
          <c:h val="0.64858427302020627"/>
        </c:manualLayout>
      </c:layout>
      <c:scatterChart>
        <c:scatterStyle val="lineMarker"/>
        <c:varyColors val="0"/>
        <c:ser>
          <c:idx val="1"/>
          <c:order val="1"/>
          <c:tx>
            <c:v>Brake Horsepower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88'!$H$11:$H$101</c:f>
              <c:numCache>
                <c:formatCode>0.000</c:formatCode>
                <c:ptCount val="91"/>
                <c:pt idx="0">
                  <c:v>11.785338755667121</c:v>
                </c:pt>
                <c:pt idx="1">
                  <c:v>12.432803545697361</c:v>
                </c:pt>
                <c:pt idx="2">
                  <c:v>13.143104270447372</c:v>
                </c:pt>
                <c:pt idx="3">
                  <c:v>13.809426754805303</c:v>
                </c:pt>
                <c:pt idx="4">
                  <c:v>14.631358346527229</c:v>
                </c:pt>
                <c:pt idx="5">
                  <c:v>15.485721946000639</c:v>
                </c:pt>
                <c:pt idx="6">
                  <c:v>16.401458035537779</c:v>
                </c:pt>
                <c:pt idx="7">
                  <c:v>17.391478345352024</c:v>
                </c:pt>
                <c:pt idx="8">
                  <c:v>18.434240278715219</c:v>
                </c:pt>
                <c:pt idx="9">
                  <c:v>19.34574159729884</c:v>
                </c:pt>
                <c:pt idx="10">
                  <c:v>20.220599183550011</c:v>
                </c:pt>
                <c:pt idx="11">
                  <c:v>21.038042494220527</c:v>
                </c:pt>
                <c:pt idx="12">
                  <c:v>21.842614405829607</c:v>
                </c:pt>
                <c:pt idx="13">
                  <c:v>22.582426010612153</c:v>
                </c:pt>
                <c:pt idx="14">
                  <c:v>23.244018227007039</c:v>
                </c:pt>
                <c:pt idx="15">
                  <c:v>23.969005252655702</c:v>
                </c:pt>
                <c:pt idx="16">
                  <c:v>24.803796720252791</c:v>
                </c:pt>
                <c:pt idx="17">
                  <c:v>25.567403704678888</c:v>
                </c:pt>
                <c:pt idx="18">
                  <c:v>26.311398226076744</c:v>
                </c:pt>
                <c:pt idx="19">
                  <c:v>27.177273488631954</c:v>
                </c:pt>
                <c:pt idx="20">
                  <c:v>28.152757298969021</c:v>
                </c:pt>
                <c:pt idx="21">
                  <c:v>29.019099250568086</c:v>
                </c:pt>
                <c:pt idx="22">
                  <c:v>29.957011712078135</c:v>
                </c:pt>
                <c:pt idx="23">
                  <c:v>30.917526903452984</c:v>
                </c:pt>
                <c:pt idx="24">
                  <c:v>31.723493120600498</c:v>
                </c:pt>
                <c:pt idx="25">
                  <c:v>32.675492677323255</c:v>
                </c:pt>
                <c:pt idx="26">
                  <c:v>33.569115772411969</c:v>
                </c:pt>
                <c:pt idx="27">
                  <c:v>34.342747928891299</c:v>
                </c:pt>
                <c:pt idx="28">
                  <c:v>35.036939239238549</c:v>
                </c:pt>
                <c:pt idx="29">
                  <c:v>35.727915580617015</c:v>
                </c:pt>
                <c:pt idx="30">
                  <c:v>36.424215634051315</c:v>
                </c:pt>
                <c:pt idx="31">
                  <c:v>37.094225538015031</c:v>
                </c:pt>
                <c:pt idx="32">
                  <c:v>37.798194271910745</c:v>
                </c:pt>
                <c:pt idx="33">
                  <c:v>38.429198190357035</c:v>
                </c:pt>
                <c:pt idx="34">
                  <c:v>38.863063438129224</c:v>
                </c:pt>
                <c:pt idx="35">
                  <c:v>39.270932377680644</c:v>
                </c:pt>
                <c:pt idx="36">
                  <c:v>39.908158816711705</c:v>
                </c:pt>
                <c:pt idx="37">
                  <c:v>40.522281267275282</c:v>
                </c:pt>
                <c:pt idx="38">
                  <c:v>40.942468492947263</c:v>
                </c:pt>
                <c:pt idx="39">
                  <c:v>41.416538137608754</c:v>
                </c:pt>
                <c:pt idx="40">
                  <c:v>42.074264325010702</c:v>
                </c:pt>
                <c:pt idx="41">
                  <c:v>42.56954815559169</c:v>
                </c:pt>
                <c:pt idx="42">
                  <c:v>43.267766819539624</c:v>
                </c:pt>
                <c:pt idx="43">
                  <c:v>43.866540385994135</c:v>
                </c:pt>
                <c:pt idx="44">
                  <c:v>44.468805477887877</c:v>
                </c:pt>
                <c:pt idx="45">
                  <c:v>45.255009430585673</c:v>
                </c:pt>
                <c:pt idx="46">
                  <c:v>46.252790606351454</c:v>
                </c:pt>
                <c:pt idx="47">
                  <c:v>47.165133117532655</c:v>
                </c:pt>
                <c:pt idx="48">
                  <c:v>48.163715154744061</c:v>
                </c:pt>
                <c:pt idx="49">
                  <c:v>49.087477143516921</c:v>
                </c:pt>
                <c:pt idx="50">
                  <c:v>49.779934214330815</c:v>
                </c:pt>
                <c:pt idx="51">
                  <c:v>50.80892594010367</c:v>
                </c:pt>
                <c:pt idx="52">
                  <c:v>51.466882591230991</c:v>
                </c:pt>
                <c:pt idx="53">
                  <c:v>52.140061371418433</c:v>
                </c:pt>
                <c:pt idx="54">
                  <c:v>52.789502387893613</c:v>
                </c:pt>
                <c:pt idx="55">
                  <c:v>53.482132306501555</c:v>
                </c:pt>
                <c:pt idx="56">
                  <c:v>54.082254085749433</c:v>
                </c:pt>
                <c:pt idx="57">
                  <c:v>54.422533776245501</c:v>
                </c:pt>
                <c:pt idx="58">
                  <c:v>54.897876732989587</c:v>
                </c:pt>
                <c:pt idx="59">
                  <c:v>55.158819286030024</c:v>
                </c:pt>
                <c:pt idx="60">
                  <c:v>55.31313779653199</c:v>
                </c:pt>
                <c:pt idx="61">
                  <c:v>55.411856933290537</c:v>
                </c:pt>
                <c:pt idx="62">
                  <c:v>55.485547709474822</c:v>
                </c:pt>
                <c:pt idx="63">
                  <c:v>55.711724809544478</c:v>
                </c:pt>
                <c:pt idx="64">
                  <c:v>56.107569304225159</c:v>
                </c:pt>
                <c:pt idx="65">
                  <c:v>56.336223889342449</c:v>
                </c:pt>
                <c:pt idx="66">
                  <c:v>56.680398416797132</c:v>
                </c:pt>
                <c:pt idx="67">
                  <c:v>57.151500840994565</c:v>
                </c:pt>
                <c:pt idx="68">
                  <c:v>57.734896715374354</c:v>
                </c:pt>
                <c:pt idx="69">
                  <c:v>58.449432211077877</c:v>
                </c:pt>
                <c:pt idx="70">
                  <c:v>58.754076448039939</c:v>
                </c:pt>
                <c:pt idx="71">
                  <c:v>59.285260765439091</c:v>
                </c:pt>
                <c:pt idx="72">
                  <c:v>59.470818633913787</c:v>
                </c:pt>
                <c:pt idx="73">
                  <c:v>59.509611440485251</c:v>
                </c:pt>
                <c:pt idx="74">
                  <c:v>59.560250082540279</c:v>
                </c:pt>
                <c:pt idx="75">
                  <c:v>59.471913336609269</c:v>
                </c:pt>
                <c:pt idx="76">
                  <c:v>59.225121256306039</c:v>
                </c:pt>
                <c:pt idx="77">
                  <c:v>58.815955958299469</c:v>
                </c:pt>
                <c:pt idx="78">
                  <c:v>58.514371127291575</c:v>
                </c:pt>
                <c:pt idx="79">
                  <c:v>58.371650703768417</c:v>
                </c:pt>
                <c:pt idx="80">
                  <c:v>58.253163540967009</c:v>
                </c:pt>
                <c:pt idx="81">
                  <c:v>57.793416640677435</c:v>
                </c:pt>
                <c:pt idx="82">
                  <c:v>57.346939841694152</c:v>
                </c:pt>
                <c:pt idx="83">
                  <c:v>56.880785473680199</c:v>
                </c:pt>
                <c:pt idx="84">
                  <c:v>56.806676405834367</c:v>
                </c:pt>
                <c:pt idx="85">
                  <c:v>56.32100176028235</c:v>
                </c:pt>
                <c:pt idx="86">
                  <c:v>56.057948159517622</c:v>
                </c:pt>
                <c:pt idx="87">
                  <c:v>55.850213919070008</c:v>
                </c:pt>
                <c:pt idx="88">
                  <c:v>55.777056666409919</c:v>
                </c:pt>
                <c:pt idx="89">
                  <c:v>55.846490777586808</c:v>
                </c:pt>
                <c:pt idx="90">
                  <c:v>56.182527630898953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24E-4C06-B530-3489946849E9}"/>
            </c:ext>
          </c:extLst>
        </c:ser>
        <c:ser>
          <c:idx val="3"/>
          <c:order val="3"/>
          <c:tx>
            <c:v>Powerband Range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88'!$T$51:$T$52</c:f>
              <c:numCache>
                <c:formatCode>General</c:formatCode>
                <c:ptCount val="2"/>
                <c:pt idx="0">
                  <c:v>4700</c:v>
                </c:pt>
                <c:pt idx="1">
                  <c:v>4700</c:v>
                </c:pt>
              </c:numCache>
            </c:numRef>
          </c:xVal>
          <c:yVal>
            <c:numRef>
              <c:f>'Civic Coupe CRX 1600 88'!$U$51:$U$52</c:f>
              <c:numCache>
                <c:formatCode>General</c:formatCode>
                <c:ptCount val="2"/>
                <c:pt idx="0">
                  <c:v>59.56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24E-4C06-B530-3489946849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286767"/>
        <c:axId val="1411297455"/>
      </c:scatterChart>
      <c:scatterChart>
        <c:scatterStyle val="lineMarker"/>
        <c:varyColors val="0"/>
        <c:ser>
          <c:idx val="0"/>
          <c:order val="0"/>
          <c:tx>
            <c:v>Torque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88'!$E$11:$E$101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24E-4C06-B530-3489946849E9}"/>
            </c:ext>
          </c:extLst>
        </c:ser>
        <c:ser>
          <c:idx val="2"/>
          <c:order val="2"/>
          <c:tx>
            <c:v>Powerband Range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88'!$T$48:$T$49</c:f>
              <c:numCache>
                <c:formatCode>General</c:formatCode>
                <c:ptCount val="2"/>
                <c:pt idx="0">
                  <c:v>2350</c:v>
                </c:pt>
                <c:pt idx="1">
                  <c:v>2350</c:v>
                </c:pt>
              </c:numCache>
            </c:numRef>
          </c:xVal>
          <c:yVal>
            <c:numRef>
              <c:f>'Civic Coupe CRX 1600 88'!$U$48:$U$49</c:f>
              <c:numCache>
                <c:formatCode>General</c:formatCode>
                <c:ptCount val="2"/>
                <c:pt idx="0">
                  <c:v>103.458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24E-4C06-B530-3489946849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2322416"/>
        <c:axId val="1538723440"/>
      </c:scatterChart>
      <c:val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crossBetween val="midCat"/>
      </c:val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 </a:t>
                </a:r>
                <a:r>
                  <a:rPr lang="en-GB" sz="800"/>
                  <a:t>(Max Torque</a:t>
                </a:r>
                <a:r>
                  <a:rPr lang="en-GB" sz="800" baseline="0"/>
                  <a:t> 103.458 Nm @ 2350 RPM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5.8820148056323386E-2"/>
              <c:y val="0.14247420579965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midCat"/>
      </c:valAx>
      <c:valAx>
        <c:axId val="15387234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Horsepower (BHP) </a:t>
                </a:r>
                <a:r>
                  <a:rPr lang="en-GB" sz="800" baseline="0"/>
                  <a:t>(Max BHP 59.56 @ 4700 RPM)</a:t>
                </a:r>
                <a:endParaRPr lang="en-GB" sz="800"/>
              </a:p>
            </c:rich>
          </c:tx>
          <c:layout>
            <c:manualLayout>
              <c:xMode val="edge"/>
              <c:yMode val="edge"/>
              <c:x val="0.91124972299838214"/>
              <c:y val="0.164304686780409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2322416"/>
        <c:crosses val="max"/>
        <c:crossBetween val="midCat"/>
      </c:valAx>
      <c:valAx>
        <c:axId val="1382322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38723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0.49903111915318316"/>
          <c:y val="2.6613567549218192E-3"/>
          <c:w val="0.48925608612126087"/>
          <c:h val="0.176189823703422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 Efficiency </a:t>
            </a:r>
            <a:r>
              <a:rPr lang="en-US" baseline="0"/>
              <a:t>vs. Engine Speed</a:t>
            </a:r>
            <a:endParaRPr lang="en-US"/>
          </a:p>
        </c:rich>
      </c:tx>
      <c:layout>
        <c:manualLayout>
          <c:xMode val="edge"/>
          <c:yMode val="edge"/>
          <c:x val="0.32170822397200349"/>
          <c:y val="3.01854247520482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882681726395575"/>
          <c:y val="0.1808562379266726"/>
          <c:w val="0.73632174103237091"/>
          <c:h val="0.64858427302020627"/>
        </c:manualLayout>
      </c:layout>
      <c:scatterChart>
        <c:scatterStyle val="lineMarker"/>
        <c:varyColors val="0"/>
        <c:ser>
          <c:idx val="0"/>
          <c:order val="0"/>
          <c:tx>
            <c:v>Torque Vs.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'Civic Coupe CRX 1600 88'!$K$11:$K$101</c:f>
              <c:numCache>
                <c:formatCode>0.000</c:formatCode>
                <c:ptCount val="91"/>
                <c:pt idx="0">
                  <c:v>23.362823129810302</c:v>
                </c:pt>
                <c:pt idx="1">
                  <c:v>23.965495629227899</c:v>
                </c:pt>
                <c:pt idx="2">
                  <c:v>24.887792399403974</c:v>
                </c:pt>
                <c:pt idx="3">
                  <c:v>26.472818465200369</c:v>
                </c:pt>
                <c:pt idx="4">
                  <c:v>27.445277192966525</c:v>
                </c:pt>
                <c:pt idx="5">
                  <c:v>27.37380899821768</c:v>
                </c:pt>
                <c:pt idx="6">
                  <c:v>28.974188136246227</c:v>
                </c:pt>
                <c:pt idx="7">
                  <c:v>30.491538823255972</c:v>
                </c:pt>
                <c:pt idx="8">
                  <c:v>30.810211416504991</c:v>
                </c:pt>
                <c:pt idx="9">
                  <c:v>31.875564319614877</c:v>
                </c:pt>
                <c:pt idx="10">
                  <c:v>31.832532460863312</c:v>
                </c:pt>
                <c:pt idx="11">
                  <c:v>31.502522149430305</c:v>
                </c:pt>
                <c:pt idx="12">
                  <c:v>31.78644227775197</c:v>
                </c:pt>
                <c:pt idx="13">
                  <c:v>31.914599708714647</c:v>
                </c:pt>
                <c:pt idx="14">
                  <c:v>32.422763189872143</c:v>
                </c:pt>
                <c:pt idx="15">
                  <c:v>32.460703248357461</c:v>
                </c:pt>
                <c:pt idx="16">
                  <c:v>31.67042645963447</c:v>
                </c:pt>
                <c:pt idx="17">
                  <c:v>31.25839126937143</c:v>
                </c:pt>
                <c:pt idx="18">
                  <c:v>31.264163739902788</c:v>
                </c:pt>
                <c:pt idx="19">
                  <c:v>31.462597905596404</c:v>
                </c:pt>
                <c:pt idx="20">
                  <c:v>31.293931619387163</c:v>
                </c:pt>
                <c:pt idx="21">
                  <c:v>31.676639745386115</c:v>
                </c:pt>
                <c:pt idx="22">
                  <c:v>31.938517435298458</c:v>
                </c:pt>
                <c:pt idx="23">
                  <c:v>32.116113683719341</c:v>
                </c:pt>
                <c:pt idx="24">
                  <c:v>32.151628253704388</c:v>
                </c:pt>
                <c:pt idx="25">
                  <c:v>32.329944867150815</c:v>
                </c:pt>
                <c:pt idx="26">
                  <c:v>32.320464382555734</c:v>
                </c:pt>
                <c:pt idx="27">
                  <c:v>31.984105174189995</c:v>
                </c:pt>
                <c:pt idx="28">
                  <c:v>31.813262022803929</c:v>
                </c:pt>
                <c:pt idx="29">
                  <c:v>32.034242914271665</c:v>
                </c:pt>
                <c:pt idx="30">
                  <c:v>31.850278288982299</c:v>
                </c:pt>
                <c:pt idx="31">
                  <c:v>31.837699321324358</c:v>
                </c:pt>
                <c:pt idx="32">
                  <c:v>31.389792582927317</c:v>
                </c:pt>
                <c:pt idx="33">
                  <c:v>31.280936286131492</c:v>
                </c:pt>
                <c:pt idx="34">
                  <c:v>31.054486435978678</c:v>
                </c:pt>
                <c:pt idx="35">
                  <c:v>30.720782417312694</c:v>
                </c:pt>
                <c:pt idx="36">
                  <c:v>30.933173400822721</c:v>
                </c:pt>
                <c:pt idx="37">
                  <c:v>30.885984725595257</c:v>
                </c:pt>
                <c:pt idx="38">
                  <c:v>30.409071050979108</c:v>
                </c:pt>
                <c:pt idx="39">
                  <c:v>30.018306105639166</c:v>
                </c:pt>
                <c:pt idx="40">
                  <c:v>29.506613265429792</c:v>
                </c:pt>
                <c:pt idx="41">
                  <c:v>28.832502049683281</c:v>
                </c:pt>
                <c:pt idx="42">
                  <c:v>28.747342589010614</c:v>
                </c:pt>
                <c:pt idx="43">
                  <c:v>28.335770321249971</c:v>
                </c:pt>
                <c:pt idx="44">
                  <c:v>28.474394662141549</c:v>
                </c:pt>
                <c:pt idx="45">
                  <c:v>28.315246196772204</c:v>
                </c:pt>
                <c:pt idx="46">
                  <c:v>28.625119226667621</c:v>
                </c:pt>
                <c:pt idx="47">
                  <c:v>28.806518274312328</c:v>
                </c:pt>
                <c:pt idx="48">
                  <c:v>28.700469316940119</c:v>
                </c:pt>
                <c:pt idx="49">
                  <c:v>29.021684549257795</c:v>
                </c:pt>
                <c:pt idx="50">
                  <c:v>28.713398730111216</c:v>
                </c:pt>
                <c:pt idx="51">
                  <c:v>28.889025210332328</c:v>
                </c:pt>
                <c:pt idx="52">
                  <c:v>28.161672613994252</c:v>
                </c:pt>
                <c:pt idx="53">
                  <c:v>28.253086150834712</c:v>
                </c:pt>
                <c:pt idx="54">
                  <c:v>27.858639713821301</c:v>
                </c:pt>
                <c:pt idx="55">
                  <c:v>28.154958806396614</c:v>
                </c:pt>
                <c:pt idx="56">
                  <c:v>28.026853327327601</c:v>
                </c:pt>
                <c:pt idx="57">
                  <c:v>27.744732355645624</c:v>
                </c:pt>
                <c:pt idx="58">
                  <c:v>27.768969097091016</c:v>
                </c:pt>
                <c:pt idx="59">
                  <c:v>27.215397889560947</c:v>
                </c:pt>
                <c:pt idx="60">
                  <c:v>27.128489664096232</c:v>
                </c:pt>
                <c:pt idx="61">
                  <c:v>26.935523568153148</c:v>
                </c:pt>
                <c:pt idx="62">
                  <c:v>26.79866060403506</c:v>
                </c:pt>
                <c:pt idx="63">
                  <c:v>26.531437947520615</c:v>
                </c:pt>
                <c:pt idx="64">
                  <c:v>26.5523272489527</c:v>
                </c:pt>
                <c:pt idx="65">
                  <c:v>26.458663868393923</c:v>
                </c:pt>
                <c:pt idx="66">
                  <c:v>26.175461306837473</c:v>
                </c:pt>
                <c:pt idx="67">
                  <c:v>26.061005380219463</c:v>
                </c:pt>
                <c:pt idx="68">
                  <c:v>26.058824314209673</c:v>
                </c:pt>
                <c:pt idx="69">
                  <c:v>26.321742149062779</c:v>
                </c:pt>
                <c:pt idx="70">
                  <c:v>26.076080608194534</c:v>
                </c:pt>
                <c:pt idx="71">
                  <c:v>26.091941874597627</c:v>
                </c:pt>
                <c:pt idx="72">
                  <c:v>25.985131256688351</c:v>
                </c:pt>
                <c:pt idx="73">
                  <c:v>25.908796707246989</c:v>
                </c:pt>
                <c:pt idx="74">
                  <c:v>25.918714783920418</c:v>
                </c:pt>
                <c:pt idx="75">
                  <c:v>25.549649679290948</c:v>
                </c:pt>
                <c:pt idx="76">
                  <c:v>25.467144649979321</c:v>
                </c:pt>
                <c:pt idx="77">
                  <c:v>25.201901600441996</c:v>
                </c:pt>
                <c:pt idx="78">
                  <c:v>24.919654140192502</c:v>
                </c:pt>
                <c:pt idx="79">
                  <c:v>24.80210939588703</c:v>
                </c:pt>
                <c:pt idx="80">
                  <c:v>24.732938712963843</c:v>
                </c:pt>
                <c:pt idx="81">
                  <c:v>24.45219167423717</c:v>
                </c:pt>
                <c:pt idx="82">
                  <c:v>24.274327711080009</c:v>
                </c:pt>
                <c:pt idx="83">
                  <c:v>23.986070703559854</c:v>
                </c:pt>
                <c:pt idx="84">
                  <c:v>23.750292265184545</c:v>
                </c:pt>
                <c:pt idx="85">
                  <c:v>23.724924820006564</c:v>
                </c:pt>
                <c:pt idx="86">
                  <c:v>23.535969492476664</c:v>
                </c:pt>
                <c:pt idx="87">
                  <c:v>23.5621680951303</c:v>
                </c:pt>
                <c:pt idx="88">
                  <c:v>22.975665579772823</c:v>
                </c:pt>
                <c:pt idx="89">
                  <c:v>22.669707999670209</c:v>
                </c:pt>
                <c:pt idx="90">
                  <c:v>22.479192569163729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93-4392-A835-8AB595BF96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5286767"/>
        <c:axId val="1411297455"/>
      </c:scatterChart>
      <c:val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crossBetween val="midCat"/>
        <c:majorUnit val="500"/>
        <c:minorUnit val="100"/>
      </c:val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 Efficiency</a:t>
                </a:r>
                <a:r>
                  <a:rPr lang="en-GB" baseline="0"/>
                  <a:t>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Power</a:t>
            </a:r>
            <a:r>
              <a:rPr lang="en-US" baseline="0"/>
              <a:t> &amp; S.F.C. vs. Engine Speed</a:t>
            </a:r>
            <a:endParaRPr lang="en-US"/>
          </a:p>
        </c:rich>
      </c:tx>
      <c:layout>
        <c:manualLayout>
          <c:xMode val="edge"/>
          <c:yMode val="edge"/>
          <c:x val="5.1995786805686769E-2"/>
          <c:y val="3.83272954527354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778937007874013"/>
          <c:y val="0.16425183268650284"/>
          <c:w val="0.62230654642290839"/>
          <c:h val="0.64858427302020627"/>
        </c:manualLayout>
      </c:layout>
      <c:lineChart>
        <c:grouping val="standard"/>
        <c:varyColors val="0"/>
        <c:ser>
          <c:idx val="1"/>
          <c:order val="1"/>
          <c:tx>
            <c:v>S.F.C.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88'!$I$11:$I$101</c:f>
              <c:numCache>
                <c:formatCode>0.000</c:formatCode>
                <c:ptCount val="91"/>
                <c:pt idx="0">
                  <c:v>0.35504831027856132</c:v>
                </c:pt>
                <c:pt idx="1">
                  <c:v>0.34611972996125662</c:v>
                </c:pt>
                <c:pt idx="2">
                  <c:v>0.33329315603639825</c:v>
                </c:pt>
                <c:pt idx="3">
                  <c:v>0.3133376556213715</c:v>
                </c:pt>
                <c:pt idx="4">
                  <c:v>0.30223527411491402</c:v>
                </c:pt>
                <c:pt idx="5">
                  <c:v>0.30302435719180049</c:v>
                </c:pt>
                <c:pt idx="6">
                  <c:v>0.28628691290919095</c:v>
                </c:pt>
                <c:pt idx="7">
                  <c:v>0.27204041500357051</c:v>
                </c:pt>
                <c:pt idx="8">
                  <c:v>0.26922667824124225</c:v>
                </c:pt>
                <c:pt idx="9">
                  <c:v>0.26022851838490235</c:v>
                </c:pt>
                <c:pt idx="10">
                  <c:v>0.26058030053921372</c:v>
                </c:pt>
                <c:pt idx="11">
                  <c:v>0.26331005613549086</c:v>
                </c:pt>
                <c:pt idx="12">
                  <c:v>0.26095814067816708</c:v>
                </c:pt>
                <c:pt idx="13">
                  <c:v>0.2599102276476622</c:v>
                </c:pt>
                <c:pt idx="14">
                  <c:v>0.25583664251562349</c:v>
                </c:pt>
                <c:pt idx="15">
                  <c:v>0.25553762073826197</c:v>
                </c:pt>
                <c:pt idx="16">
                  <c:v>0.26191408840510366</c:v>
                </c:pt>
                <c:pt idx="17">
                  <c:v>0.26536653163286217</c:v>
                </c:pt>
                <c:pt idx="18">
                  <c:v>0.26531753558433185</c:v>
                </c:pt>
                <c:pt idx="19">
                  <c:v>0.26364418159190145</c:v>
                </c:pt>
                <c:pt idx="20">
                  <c:v>0.26506515628854943</c:v>
                </c:pt>
                <c:pt idx="21">
                  <c:v>0.2618627146771223</c:v>
                </c:pt>
                <c:pt idx="22">
                  <c:v>0.25971558925300886</c:v>
                </c:pt>
                <c:pt idx="23">
                  <c:v>0.25827940943492794</c:v>
                </c:pt>
                <c:pt idx="24">
                  <c:v>0.25799411495187113</c:v>
                </c:pt>
                <c:pt idx="25">
                  <c:v>0.25657114200662273</c:v>
                </c:pt>
                <c:pt idx="26">
                  <c:v>0.25664640140669032</c:v>
                </c:pt>
                <c:pt idx="27">
                  <c:v>0.25934541017798257</c:v>
                </c:pt>
                <c:pt idx="28">
                  <c:v>0.26073814340793416</c:v>
                </c:pt>
                <c:pt idx="29">
                  <c:v>0.25893950101378976</c:v>
                </c:pt>
                <c:pt idx="30">
                  <c:v>0.26043511457937346</c:v>
                </c:pt>
                <c:pt idx="31">
                  <c:v>0.2605380116150614</c:v>
                </c:pt>
                <c:pt idx="32">
                  <c:v>0.26425567654395998</c:v>
                </c:pt>
                <c:pt idx="33">
                  <c:v>0.26517527479679759</c:v>
                </c:pt>
                <c:pt idx="34">
                  <c:v>0.2671089374695248</c:v>
                </c:pt>
                <c:pt idx="35">
                  <c:v>0.27001040412634247</c:v>
                </c:pt>
                <c:pt idx="36">
                  <c:v>0.26815647939164944</c:v>
                </c:pt>
                <c:pt idx="37">
                  <c:v>0.26856617813133921</c:v>
                </c:pt>
                <c:pt idx="38">
                  <c:v>0.27277817404122767</c:v>
                </c:pt>
                <c:pt idx="39">
                  <c:v>0.27632907887556563</c:v>
                </c:pt>
                <c:pt idx="40">
                  <c:v>0.28112107617902904</c:v>
                </c:pt>
                <c:pt idx="41">
                  <c:v>0.28769375828994886</c:v>
                </c:pt>
                <c:pt idx="42">
                  <c:v>0.2885460055966001</c:v>
                </c:pt>
                <c:pt idx="43">
                  <c:v>0.29273708748815563</c:v>
                </c:pt>
                <c:pt idx="44">
                  <c:v>0.29131193038511388</c:v>
                </c:pt>
                <c:pt idx="45">
                  <c:v>0.29294927608722743</c:v>
                </c:pt>
                <c:pt idx="46">
                  <c:v>0.28977803760021881</c:v>
                </c:pt>
                <c:pt idx="47">
                  <c:v>0.28795326101498653</c:v>
                </c:pt>
                <c:pt idx="48">
                  <c:v>0.28901725557080177</c:v>
                </c:pt>
                <c:pt idx="49">
                  <c:v>0.28581838044229496</c:v>
                </c:pt>
                <c:pt idx="50">
                  <c:v>0.28888711341849249</c:v>
                </c:pt>
                <c:pt idx="51">
                  <c:v>0.28713086769744334</c:v>
                </c:pt>
                <c:pt idx="52">
                  <c:v>0.29454681152191498</c:v>
                </c:pt>
                <c:pt idx="53">
                  <c:v>0.29359379825948573</c:v>
                </c:pt>
                <c:pt idx="54">
                  <c:v>0.29775075024430336</c:v>
                </c:pt>
                <c:pt idx="55">
                  <c:v>0.29461704890477358</c:v>
                </c:pt>
                <c:pt idx="56">
                  <c:v>0.29596368806369211</c:v>
                </c:pt>
                <c:pt idx="57">
                  <c:v>0.29897318053919331</c:v>
                </c:pt>
                <c:pt idx="58">
                  <c:v>0.29871223690637422</c:v>
                </c:pt>
                <c:pt idx="59">
                  <c:v>0.30478815372226231</c:v>
                </c:pt>
                <c:pt idx="60">
                  <c:v>0.30576456626533599</c:v>
                </c:pt>
                <c:pt idx="61">
                  <c:v>0.30795506367596426</c:v>
                </c:pt>
                <c:pt idx="62">
                  <c:v>0.30952781551802899</c:v>
                </c:pt>
                <c:pt idx="63">
                  <c:v>0.31264535650059655</c:v>
                </c:pt>
                <c:pt idx="64">
                  <c:v>0.31239939150355317</c:v>
                </c:pt>
                <c:pt idx="65">
                  <c:v>0.31350528193091065</c:v>
                </c:pt>
                <c:pt idx="66">
                  <c:v>0.3168972182893014</c:v>
                </c:pt>
                <c:pt idx="67">
                  <c:v>0.31828898212315188</c:v>
                </c:pt>
                <c:pt idx="68">
                  <c:v>0.31831562220759424</c:v>
                </c:pt>
                <c:pt idx="69">
                  <c:v>0.31513608896405776</c:v>
                </c:pt>
                <c:pt idx="70">
                  <c:v>0.31810497138014354</c:v>
                </c:pt>
                <c:pt idx="71">
                  <c:v>0.31791159567359556</c:v>
                </c:pt>
                <c:pt idx="72">
                  <c:v>0.31921835582188923</c:v>
                </c:pt>
                <c:pt idx="73">
                  <c:v>0.32015886223136902</c:v>
                </c:pt>
                <c:pt idx="74">
                  <c:v>0.3200363499783595</c:v>
                </c:pt>
                <c:pt idx="75">
                  <c:v>0.32465928025226215</c:v>
                </c:pt>
                <c:pt idx="76">
                  <c:v>0.3257110677141723</c:v>
                </c:pt>
                <c:pt idx="77">
                  <c:v>0.32913908668822667</c:v>
                </c:pt>
                <c:pt idx="78">
                  <c:v>0.33286701448224665</c:v>
                </c:pt>
                <c:pt idx="79">
                  <c:v>0.33444457256331578</c:v>
                </c:pt>
                <c:pt idx="80">
                  <c:v>0.33537991468956441</c:v>
                </c:pt>
                <c:pt idx="81">
                  <c:v>0.33923056820773967</c:v>
                </c:pt>
                <c:pt idx="82">
                  <c:v>0.34171619392737368</c:v>
                </c:pt>
                <c:pt idx="83">
                  <c:v>0.34582283101270767</c:v>
                </c:pt>
                <c:pt idx="84">
                  <c:v>0.34925594948301081</c:v>
                </c:pt>
                <c:pt idx="85">
                  <c:v>0.3496293850668456</c:v>
                </c:pt>
                <c:pt idx="86">
                  <c:v>0.3524363369959132</c:v>
                </c:pt>
                <c:pt idx="87">
                  <c:v>0.35204446560630337</c:v>
                </c:pt>
                <c:pt idx="88">
                  <c:v>0.36103114605213782</c:v>
                </c:pt>
                <c:pt idx="89">
                  <c:v>0.36590373707930907</c:v>
                </c:pt>
                <c:pt idx="90">
                  <c:v>0.3690048408124218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BC-4E38-AB51-4B880D89A5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286767"/>
        <c:axId val="1411297455"/>
      </c:lineChart>
      <c:lineChart>
        <c:grouping val="standard"/>
        <c:varyColors val="0"/>
        <c:ser>
          <c:idx val="0"/>
          <c:order val="0"/>
          <c:tx>
            <c:v>Corrected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'Civic Coupe CRX 1600 88'!$B$11:$B$101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'Civic Coupe CRX 1600 88'!$G$11:$G$101</c:f>
              <c:numCache>
                <c:formatCode>0.000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13.751943247921554</c:v>
                </c:pt>
                <c:pt idx="9">
                  <c:v>14.431923231584936</c:v>
                </c:pt>
                <c:pt idx="10">
                  <c:v>15.084566990928307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16.846489803916665</c:v>
                </c:pt>
                <c:pt idx="14">
                  <c:v>17.340037597347251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28.197452926845415</c:v>
                </c:pt>
                <c:pt idx="33">
                  <c:v>28.668181850006349</c:v>
                </c:pt>
                <c:pt idx="34">
                  <c:v>28.991845324844402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30.543081495738658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40.599210197079145</c:v>
                </c:pt>
                <c:pt idx="58">
                  <c:v>40.953816042810232</c:v>
                </c:pt>
                <c:pt idx="59">
                  <c:v>41.148479187378399</c:v>
                </c:pt>
                <c:pt idx="60">
                  <c:v>41.263600796212863</c:v>
                </c:pt>
                <c:pt idx="61">
                  <c:v>41.337245272234739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42.433065963365429</c:v>
                </c:pt>
                <c:pt idx="84">
                  <c:v>42.377780598752437</c:v>
                </c:pt>
                <c:pt idx="85">
                  <c:v>42.015467313170632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BC-4E38-AB51-4B880D89A5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254144"/>
        <c:axId val="1706184880"/>
      </c:lineChart>
      <c:catAx>
        <c:axId val="141528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297455"/>
        <c:crosses val="autoZero"/>
        <c:auto val="1"/>
        <c:lblAlgn val="ctr"/>
        <c:lblOffset val="100"/>
        <c:noMultiLvlLbl val="0"/>
      </c:catAx>
      <c:valAx>
        <c:axId val="141129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286767"/>
        <c:crosses val="autoZero"/>
        <c:crossBetween val="between"/>
      </c:valAx>
      <c:valAx>
        <c:axId val="17061848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S.F.C.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254144"/>
        <c:crosses val="max"/>
        <c:crossBetween val="between"/>
      </c:valAx>
      <c:catAx>
        <c:axId val="1540254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061848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941632226552098"/>
          <c:y val="9.2053825037604151E-3"/>
          <c:w val="0.24346271124691135"/>
          <c:h val="0.137088621076430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6</xdr:col>
      <xdr:colOff>274320</xdr:colOff>
      <xdr:row>10</xdr:row>
      <xdr:rowOff>99060</xdr:rowOff>
    </xdr:to>
    <xdr:pic>
      <xdr:nvPicPr>
        <xdr:cNvPr id="2" name="Picture 1" descr="Press Releases 2018 | University of Wales Trinity Saint David">
          <a:extLst>
            <a:ext uri="{FF2B5EF4-FFF2-40B4-BE49-F238E27FC236}">
              <a16:creationId xmlns:a16="http://schemas.microsoft.com/office/drawing/2014/main" id="{7226534C-354D-440B-98DF-D397CB59A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1060"/>
          <a:ext cx="3931920" cy="157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1251855</xdr:colOff>
      <xdr:row>8</xdr:row>
      <xdr:rowOff>0</xdr:rowOff>
    </xdr:from>
    <xdr:to>
      <xdr:col>18</xdr:col>
      <xdr:colOff>115746</xdr:colOff>
      <xdr:row>25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2A430A9-CEC8-4456-8CD9-A27A4BF611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25</xdr:row>
      <xdr:rowOff>0</xdr:rowOff>
    </xdr:from>
    <xdr:to>
      <xdr:col>18</xdr:col>
      <xdr:colOff>45720</xdr:colOff>
      <xdr:row>42</xdr:row>
      <xdr:rowOff>3810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34EA735-FEEC-404B-B05E-9AD4894D52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6804</xdr:colOff>
      <xdr:row>42</xdr:row>
      <xdr:rowOff>21228</xdr:rowOff>
    </xdr:from>
    <xdr:to>
      <xdr:col>18</xdr:col>
      <xdr:colOff>52524</xdr:colOff>
      <xdr:row>58</xdr:row>
      <xdr:rowOff>154578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96CFC94-E1AB-4F53-8684-516167F1F8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58</xdr:row>
      <xdr:rowOff>137160</xdr:rowOff>
    </xdr:from>
    <xdr:to>
      <xdr:col>18</xdr:col>
      <xdr:colOff>45720</xdr:colOff>
      <xdr:row>75</xdr:row>
      <xdr:rowOff>87630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FB94A82-B2E6-45C7-91FA-1827B7C9C4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6803</xdr:colOff>
      <xdr:row>75</xdr:row>
      <xdr:rowOff>102054</xdr:rowOff>
    </xdr:from>
    <xdr:to>
      <xdr:col>18</xdr:col>
      <xdr:colOff>40822</xdr:colOff>
      <xdr:row>92</xdr:row>
      <xdr:rowOff>105863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E29787F-B2E9-47A8-9D75-1F3224E0FD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1251855</xdr:colOff>
      <xdr:row>8</xdr:row>
      <xdr:rowOff>0</xdr:rowOff>
    </xdr:from>
    <xdr:to>
      <xdr:col>18</xdr:col>
      <xdr:colOff>115746</xdr:colOff>
      <xdr:row>25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1D3232-37BC-49F1-875E-60829A089C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25</xdr:row>
      <xdr:rowOff>0</xdr:rowOff>
    </xdr:from>
    <xdr:to>
      <xdr:col>18</xdr:col>
      <xdr:colOff>45720</xdr:colOff>
      <xdr:row>42</xdr:row>
      <xdr:rowOff>3810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785D749-60EF-48D4-B156-2E67F52C52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6804</xdr:colOff>
      <xdr:row>42</xdr:row>
      <xdr:rowOff>21228</xdr:rowOff>
    </xdr:from>
    <xdr:to>
      <xdr:col>18</xdr:col>
      <xdr:colOff>52524</xdr:colOff>
      <xdr:row>58</xdr:row>
      <xdr:rowOff>154578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B611B2-BC47-4453-A79C-39786BF0F6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58</xdr:row>
      <xdr:rowOff>137160</xdr:rowOff>
    </xdr:from>
    <xdr:to>
      <xdr:col>18</xdr:col>
      <xdr:colOff>45720</xdr:colOff>
      <xdr:row>75</xdr:row>
      <xdr:rowOff>87630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EB524FC-243E-4C0F-BD5E-ECE8739308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6803</xdr:colOff>
      <xdr:row>75</xdr:row>
      <xdr:rowOff>102054</xdr:rowOff>
    </xdr:from>
    <xdr:to>
      <xdr:col>18</xdr:col>
      <xdr:colOff>40822</xdr:colOff>
      <xdr:row>92</xdr:row>
      <xdr:rowOff>105863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8F03758-A6B0-4EBF-88B0-85F5087765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9C68C-9643-45B6-A61C-52AEF0F0223F}">
  <dimension ref="A1:G18"/>
  <sheetViews>
    <sheetView workbookViewId="0">
      <selection activeCell="A18" sqref="A18:G18"/>
    </sheetView>
  </sheetViews>
  <sheetFormatPr defaultRowHeight="14.4" x14ac:dyDescent="0.3"/>
  <sheetData>
    <row r="1" spans="1:7" ht="21" x14ac:dyDescent="0.3">
      <c r="A1" s="35" t="s">
        <v>50</v>
      </c>
      <c r="B1" s="35"/>
      <c r="C1" s="35"/>
      <c r="D1" s="35"/>
      <c r="E1" s="35"/>
      <c r="F1" s="35"/>
      <c r="G1" s="35"/>
    </row>
    <row r="2" spans="1:7" ht="15.6" x14ac:dyDescent="0.3">
      <c r="A2" s="36" t="s">
        <v>51</v>
      </c>
      <c r="B2" s="36"/>
      <c r="C2" s="36"/>
      <c r="D2" s="36"/>
      <c r="E2" s="36"/>
      <c r="F2" s="36"/>
      <c r="G2" s="36"/>
    </row>
    <row r="3" spans="1:7" ht="15.6" x14ac:dyDescent="0.3">
      <c r="A3" s="26"/>
    </row>
    <row r="4" spans="1:7" ht="15.6" x14ac:dyDescent="0.3">
      <c r="A4" s="26"/>
    </row>
    <row r="6" spans="1:7" x14ac:dyDescent="0.3">
      <c r="A6" s="19"/>
    </row>
    <row r="7" spans="1:7" x14ac:dyDescent="0.3">
      <c r="A7" s="27"/>
    </row>
    <row r="8" spans="1:7" ht="28.8" x14ac:dyDescent="0.3">
      <c r="A8" s="28" t="s">
        <v>52</v>
      </c>
    </row>
    <row r="9" spans="1:7" ht="21" x14ac:dyDescent="0.3">
      <c r="A9" s="29" t="s">
        <v>53</v>
      </c>
    </row>
    <row r="10" spans="1:7" ht="23.4" x14ac:dyDescent="0.3">
      <c r="A10" s="30"/>
    </row>
    <row r="11" spans="1:7" ht="23.4" x14ac:dyDescent="0.3">
      <c r="A11" s="30"/>
    </row>
    <row r="12" spans="1:7" ht="23.4" x14ac:dyDescent="0.3">
      <c r="A12" s="31"/>
    </row>
    <row r="13" spans="1:7" ht="23.4" x14ac:dyDescent="0.3">
      <c r="A13" s="30"/>
    </row>
    <row r="14" spans="1:7" x14ac:dyDescent="0.3">
      <c r="A14" s="34" t="s">
        <v>54</v>
      </c>
      <c r="B14" s="34"/>
      <c r="C14" s="34"/>
      <c r="D14" s="34"/>
      <c r="E14" s="34"/>
      <c r="F14" s="34"/>
      <c r="G14" s="34"/>
    </row>
    <row r="15" spans="1:7" x14ac:dyDescent="0.3">
      <c r="A15" s="34">
        <v>2004098</v>
      </c>
      <c r="B15" s="34"/>
      <c r="C15" s="34"/>
      <c r="D15" s="34"/>
      <c r="E15" s="34"/>
      <c r="F15" s="34"/>
      <c r="G15" s="34"/>
    </row>
    <row r="16" spans="1:7" x14ac:dyDescent="0.3">
      <c r="A16" s="34" t="s">
        <v>55</v>
      </c>
      <c r="B16" s="34"/>
      <c r="C16" s="34"/>
      <c r="D16" s="34"/>
      <c r="E16" s="34"/>
      <c r="F16" s="34"/>
      <c r="G16" s="34"/>
    </row>
    <row r="17" spans="1:7" x14ac:dyDescent="0.3">
      <c r="A17" s="27"/>
    </row>
    <row r="18" spans="1:7" x14ac:dyDescent="0.3">
      <c r="A18" s="34" t="s">
        <v>56</v>
      </c>
      <c r="B18" s="34"/>
      <c r="C18" s="34"/>
      <c r="D18" s="34"/>
      <c r="E18" s="34"/>
      <c r="F18" s="34"/>
      <c r="G18" s="34"/>
    </row>
  </sheetData>
  <mergeCells count="6">
    <mergeCell ref="A14:G14"/>
    <mergeCell ref="A15:G15"/>
    <mergeCell ref="A16:G16"/>
    <mergeCell ref="A18:G18"/>
    <mergeCell ref="A1:G1"/>
    <mergeCell ref="A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zoomScale="79" zoomScaleNormal="79" workbookViewId="0">
      <selection sqref="A1:XFD1048576"/>
    </sheetView>
  </sheetViews>
  <sheetFormatPr defaultColWidth="8.77734375" defaultRowHeight="14.4" x14ac:dyDescent="0.3"/>
  <cols>
    <col min="1" max="1" width="9.109375" style="1"/>
    <col min="2" max="2" width="14.6640625" style="1" customWidth="1"/>
    <col min="3" max="3" width="14.44140625" customWidth="1"/>
    <col min="4" max="4" width="12.6640625" style="1" customWidth="1"/>
    <col min="5" max="5" width="10.33203125" customWidth="1"/>
    <col min="6" max="6" width="10.5546875" bestFit="1" customWidth="1"/>
    <col min="7" max="7" width="15.109375" style="1" bestFit="1" customWidth="1"/>
    <col min="8" max="8" width="13.6640625" style="1" bestFit="1" customWidth="1"/>
    <col min="9" max="10" width="15.33203125" style="1" customWidth="1"/>
    <col min="11" max="11" width="18.21875" customWidth="1"/>
    <col min="12" max="12" width="17" customWidth="1"/>
  </cols>
  <sheetData>
    <row r="1" spans="1:12" x14ac:dyDescent="0.3">
      <c r="A1" s="19"/>
      <c r="B1" s="23" t="s">
        <v>61</v>
      </c>
      <c r="C1" s="24"/>
      <c r="D1" s="25"/>
      <c r="E1" s="24"/>
      <c r="F1" s="24"/>
      <c r="G1"/>
      <c r="H1"/>
      <c r="I1"/>
      <c r="J1"/>
    </row>
    <row r="2" spans="1:12" x14ac:dyDescent="0.3">
      <c r="B2" s="41" t="s">
        <v>26</v>
      </c>
      <c r="C2" s="41"/>
      <c r="D2" s="40" t="s">
        <v>34</v>
      </c>
      <c r="E2" s="42" t="s">
        <v>38</v>
      </c>
      <c r="F2" s="41" t="s">
        <v>16</v>
      </c>
      <c r="G2" s="41"/>
      <c r="H2" s="41" t="s">
        <v>17</v>
      </c>
      <c r="I2" s="41"/>
      <c r="J2" s="41"/>
      <c r="K2" s="38" t="s">
        <v>21</v>
      </c>
      <c r="L2" s="40" t="s">
        <v>45</v>
      </c>
    </row>
    <row r="3" spans="1:12" ht="16.2" x14ac:dyDescent="0.3">
      <c r="A3"/>
      <c r="B3" s="7" t="s">
        <v>33</v>
      </c>
      <c r="C3" s="7" t="s">
        <v>24</v>
      </c>
      <c r="D3" s="40"/>
      <c r="E3" s="42"/>
      <c r="F3" s="7" t="s">
        <v>4</v>
      </c>
      <c r="G3" s="7" t="s">
        <v>18</v>
      </c>
      <c r="H3" s="15" t="s">
        <v>4</v>
      </c>
      <c r="I3" s="15" t="s">
        <v>5</v>
      </c>
      <c r="J3" s="15" t="s">
        <v>18</v>
      </c>
      <c r="K3" s="38"/>
      <c r="L3" s="40"/>
    </row>
    <row r="4" spans="1:12" x14ac:dyDescent="0.3">
      <c r="B4" s="8" t="s">
        <v>12</v>
      </c>
      <c r="C4" s="8" t="s">
        <v>12</v>
      </c>
      <c r="D4" s="8" t="s">
        <v>57</v>
      </c>
      <c r="E4" s="12" t="s">
        <v>36</v>
      </c>
      <c r="F4" s="8" t="s">
        <v>43</v>
      </c>
      <c r="G4" s="8" t="s">
        <v>19</v>
      </c>
      <c r="H4" s="16" t="s">
        <v>43</v>
      </c>
      <c r="I4" s="16" t="s">
        <v>11</v>
      </c>
      <c r="J4" s="16" t="s">
        <v>19</v>
      </c>
      <c r="K4" s="39">
        <f>((F5/H5)*(SQRT(J5/G5)))</f>
        <v>1.0062638416647911</v>
      </c>
      <c r="L4" s="8" t="s">
        <v>12</v>
      </c>
    </row>
    <row r="5" spans="1:12" ht="16.2" x14ac:dyDescent="0.3">
      <c r="B5" s="9">
        <v>9.0300000000000005E-2</v>
      </c>
      <c r="C5" s="9">
        <v>7.51E-2</v>
      </c>
      <c r="D5" s="9">
        <v>0.73899999999999999</v>
      </c>
      <c r="E5" s="10" t="s">
        <v>37</v>
      </c>
      <c r="F5" s="9">
        <v>1.01325</v>
      </c>
      <c r="G5" s="9">
        <v>293</v>
      </c>
      <c r="H5" s="18">
        <v>1.0188999999999999</v>
      </c>
      <c r="I5" s="18">
        <v>46</v>
      </c>
      <c r="J5" s="18">
        <v>300</v>
      </c>
      <c r="K5" s="39"/>
      <c r="L5" s="10">
        <v>0.81577599999999995</v>
      </c>
    </row>
    <row r="6" spans="1:12" ht="16.2" x14ac:dyDescent="0.3">
      <c r="B6" s="22" t="s">
        <v>42</v>
      </c>
      <c r="C6" s="20">
        <f>(C5*C5*PI())/4</f>
        <v>4.4296534955432423E-3</v>
      </c>
      <c r="F6" s="37" t="s">
        <v>20</v>
      </c>
      <c r="G6" s="37"/>
      <c r="H6" s="3"/>
      <c r="I6" s="3"/>
      <c r="J6" s="3"/>
      <c r="K6" s="3"/>
    </row>
    <row r="7" spans="1:12" x14ac:dyDescent="0.3">
      <c r="C7" s="1"/>
      <c r="G7" s="3"/>
      <c r="H7" s="3"/>
      <c r="I7" s="3"/>
      <c r="J7" s="3"/>
      <c r="K7" s="3"/>
    </row>
    <row r="8" spans="1:12" x14ac:dyDescent="0.3">
      <c r="C8" s="1"/>
      <c r="G8" s="3"/>
      <c r="H8" s="3"/>
      <c r="I8" s="3"/>
      <c r="J8" s="3"/>
      <c r="K8" s="3"/>
    </row>
    <row r="9" spans="1:12" x14ac:dyDescent="0.3">
      <c r="A9" s="15" t="s">
        <v>3</v>
      </c>
      <c r="B9" s="15" t="s">
        <v>2</v>
      </c>
      <c r="C9" s="15" t="s">
        <v>1</v>
      </c>
      <c r="D9" s="15" t="s">
        <v>0</v>
      </c>
      <c r="E9" s="7" t="s">
        <v>6</v>
      </c>
      <c r="F9" s="11" t="s">
        <v>64</v>
      </c>
      <c r="G9" s="7" t="s">
        <v>15</v>
      </c>
      <c r="H9" s="7" t="s">
        <v>48</v>
      </c>
      <c r="I9" s="7" t="s">
        <v>63</v>
      </c>
      <c r="J9" s="7" t="s">
        <v>25</v>
      </c>
      <c r="K9" s="7" t="s">
        <v>35</v>
      </c>
    </row>
    <row r="10" spans="1:12" x14ac:dyDescent="0.3">
      <c r="A10" s="16" t="s">
        <v>10</v>
      </c>
      <c r="B10" s="16" t="s">
        <v>9</v>
      </c>
      <c r="C10" s="16" t="s">
        <v>8</v>
      </c>
      <c r="D10" s="16" t="s">
        <v>7</v>
      </c>
      <c r="E10" s="8" t="s">
        <v>13</v>
      </c>
      <c r="F10" s="12" t="s">
        <v>14</v>
      </c>
      <c r="G10" s="8" t="s">
        <v>44</v>
      </c>
      <c r="H10" s="8" t="s">
        <v>49</v>
      </c>
      <c r="I10" s="8" t="s">
        <v>23</v>
      </c>
      <c r="J10" s="8" t="s">
        <v>62</v>
      </c>
      <c r="K10" s="8" t="s">
        <v>11</v>
      </c>
    </row>
    <row r="11" spans="1:12" x14ac:dyDescent="0.3">
      <c r="A11" s="17">
        <v>102.27500000000001</v>
      </c>
      <c r="B11" s="18">
        <v>1000</v>
      </c>
      <c r="C11" s="18">
        <v>7.0400000000000004E-2</v>
      </c>
      <c r="D11" s="17">
        <v>1.2658</v>
      </c>
      <c r="E11" s="13">
        <f>A11*$L$5</f>
        <v>83.433490399999997</v>
      </c>
      <c r="F11" s="13">
        <f>(2*(B11*E11*PI())/60)</f>
        <v>8737.1346834664837</v>
      </c>
      <c r="G11" s="14">
        <f>($K$4*F11)/1000</f>
        <v>8.7918627117276724</v>
      </c>
      <c r="H11" s="14">
        <f>G11/0.746</f>
        <v>11.785338755667121</v>
      </c>
      <c r="I11" s="14">
        <f>((C11)*60*$D$5)/(G11)</f>
        <v>0.35504831027856132</v>
      </c>
      <c r="J11" s="14">
        <f>((E11*4*PI())/1.6)</f>
        <v>655.28510125998628</v>
      </c>
      <c r="K11" s="14">
        <f t="shared" ref="K11:K74" si="0">(G11/(((C11/60)*0.00739)*43400))</f>
        <v>23.362823129810302</v>
      </c>
    </row>
    <row r="12" spans="1:12" x14ac:dyDescent="0.3">
      <c r="A12" s="17">
        <v>102.756</v>
      </c>
      <c r="B12" s="18">
        <f t="shared" ref="B12:B43" si="1">B11+50</f>
        <v>1050</v>
      </c>
      <c r="C12" s="18">
        <v>7.2400000000000006E-2</v>
      </c>
      <c r="D12" s="17">
        <v>1.26783</v>
      </c>
      <c r="E12" s="13">
        <f t="shared" ref="E12:E42" si="2">A12*$L$5</f>
        <v>83.825878656</v>
      </c>
      <c r="F12" s="13">
        <f t="shared" ref="F12:F75" si="3">(2*(B12*E12*PI())/60)</f>
        <v>9217.1367598239667</v>
      </c>
      <c r="G12" s="14">
        <f t="shared" ref="G12:G75" si="4">($K$4*F12)/1000</f>
        <v>9.2748714450902305</v>
      </c>
      <c r="H12" s="14">
        <f t="shared" ref="H12:H75" si="5">G12/0.746</f>
        <v>12.432803545697361</v>
      </c>
      <c r="I12" s="14">
        <f t="shared" ref="I12:I75" si="6">((C12)*60*$D$5)/(G12)</f>
        <v>0.34611972996125662</v>
      </c>
      <c r="J12" s="14">
        <f t="shared" ref="J12:J75" si="7">((E12*4*PI())/1.6)</f>
        <v>658.36691141599749</v>
      </c>
      <c r="K12" s="14">
        <f t="shared" si="0"/>
        <v>23.965495629227899</v>
      </c>
    </row>
    <row r="13" spans="1:12" x14ac:dyDescent="0.3">
      <c r="A13" s="17">
        <v>103.68899999999999</v>
      </c>
      <c r="B13" s="18">
        <f t="shared" si="1"/>
        <v>1100</v>
      </c>
      <c r="C13" s="18">
        <v>7.3700000000000002E-2</v>
      </c>
      <c r="D13" s="17">
        <v>1.2734399999999999</v>
      </c>
      <c r="E13" s="13">
        <f t="shared" si="2"/>
        <v>84.586997663999995</v>
      </c>
      <c r="F13" s="13">
        <f t="shared" si="3"/>
        <v>9743.7226498494438</v>
      </c>
      <c r="G13" s="14">
        <f t="shared" si="4"/>
        <v>9.8047557857537395</v>
      </c>
      <c r="H13" s="14">
        <f t="shared" si="5"/>
        <v>13.143104270447372</v>
      </c>
      <c r="I13" s="14">
        <f t="shared" si="6"/>
        <v>0.33329315603639825</v>
      </c>
      <c r="J13" s="14">
        <f t="shared" si="7"/>
        <v>664.34472612609829</v>
      </c>
      <c r="K13" s="14">
        <f t="shared" si="0"/>
        <v>24.887792399403974</v>
      </c>
    </row>
    <row r="14" spans="1:12" x14ac:dyDescent="0.3">
      <c r="A14" s="17">
        <v>104.209</v>
      </c>
      <c r="B14" s="18">
        <f t="shared" si="1"/>
        <v>1150</v>
      </c>
      <c r="C14" s="18">
        <v>7.2800000000000004E-2</v>
      </c>
      <c r="D14" s="17">
        <v>1.2847599999999999</v>
      </c>
      <c r="E14" s="13">
        <f t="shared" si="2"/>
        <v>85.011201184000001</v>
      </c>
      <c r="F14" s="13">
        <f t="shared" si="3"/>
        <v>10237.704995979102</v>
      </c>
      <c r="G14" s="14">
        <f t="shared" si="4"/>
        <v>10.301832359084756</v>
      </c>
      <c r="H14" s="14">
        <f t="shared" si="5"/>
        <v>13.809426754805303</v>
      </c>
      <c r="I14" s="14">
        <f t="shared" si="6"/>
        <v>0.3133376556213715</v>
      </c>
      <c r="J14" s="14">
        <f t="shared" si="7"/>
        <v>667.67641278124586</v>
      </c>
      <c r="K14" s="14">
        <f t="shared" si="0"/>
        <v>26.472818465200369</v>
      </c>
    </row>
    <row r="15" spans="1:12" x14ac:dyDescent="0.3">
      <c r="A15" s="17">
        <v>105.81100000000001</v>
      </c>
      <c r="B15" s="18">
        <f t="shared" si="1"/>
        <v>1200</v>
      </c>
      <c r="C15" s="18">
        <v>7.4399999999999994E-2</v>
      </c>
      <c r="D15" s="17">
        <v>1.2918099999999999</v>
      </c>
      <c r="E15" s="13">
        <f t="shared" si="2"/>
        <v>86.318074335999995</v>
      </c>
      <c r="F15" s="13">
        <f t="shared" si="3"/>
        <v>10847.049128239809</v>
      </c>
      <c r="G15" s="14">
        <f t="shared" si="4"/>
        <v>10.914993326509313</v>
      </c>
      <c r="H15" s="14">
        <f t="shared" si="5"/>
        <v>14.631358346527229</v>
      </c>
      <c r="I15" s="14">
        <f t="shared" si="6"/>
        <v>0.30223527411491402</v>
      </c>
      <c r="J15" s="14">
        <f t="shared" si="7"/>
        <v>677.94057051498805</v>
      </c>
      <c r="K15" s="14">
        <f t="shared" si="0"/>
        <v>27.445277192966525</v>
      </c>
    </row>
    <row r="16" spans="1:12" x14ac:dyDescent="0.3">
      <c r="A16" s="17">
        <v>107.51</v>
      </c>
      <c r="B16" s="18">
        <f t="shared" si="1"/>
        <v>1250</v>
      </c>
      <c r="C16" s="18">
        <v>7.8950000000000006E-2</v>
      </c>
      <c r="D16" s="17">
        <v>1.2972900000000001</v>
      </c>
      <c r="E16" s="13">
        <f t="shared" si="2"/>
        <v>87.704077760000004</v>
      </c>
      <c r="F16" s="13">
        <f t="shared" si="3"/>
        <v>11480.436932528499</v>
      </c>
      <c r="G16" s="14">
        <f t="shared" si="4"/>
        <v>11.552348571716477</v>
      </c>
      <c r="H16" s="14">
        <f t="shared" si="5"/>
        <v>15.485721946000639</v>
      </c>
      <c r="I16" s="14">
        <f t="shared" si="6"/>
        <v>0.30302435719180049</v>
      </c>
      <c r="J16" s="14">
        <f t="shared" si="7"/>
        <v>688.82621595170986</v>
      </c>
      <c r="K16" s="14">
        <f t="shared" si="0"/>
        <v>27.37380899821768</v>
      </c>
    </row>
    <row r="17" spans="1:11" x14ac:dyDescent="0.3">
      <c r="A17" s="17">
        <v>109.488</v>
      </c>
      <c r="B17" s="18">
        <f t="shared" si="1"/>
        <v>1300</v>
      </c>
      <c r="C17" s="18">
        <v>7.9000000000000001E-2</v>
      </c>
      <c r="D17" s="17">
        <v>1.29895</v>
      </c>
      <c r="E17" s="13">
        <f t="shared" si="2"/>
        <v>89.317682687999991</v>
      </c>
      <c r="F17" s="13">
        <f t="shared" si="3"/>
        <v>12159.323616625685</v>
      </c>
      <c r="G17" s="14">
        <f t="shared" si="4"/>
        <v>12.235487694511182</v>
      </c>
      <c r="H17" s="14">
        <f t="shared" si="5"/>
        <v>16.401458035537779</v>
      </c>
      <c r="I17" s="14">
        <f t="shared" si="6"/>
        <v>0.28628691290919095</v>
      </c>
      <c r="J17" s="14">
        <f t="shared" si="7"/>
        <v>701.49943942071252</v>
      </c>
      <c r="K17" s="14">
        <f t="shared" si="0"/>
        <v>28.974188136246227</v>
      </c>
    </row>
    <row r="18" spans="1:11" x14ac:dyDescent="0.3">
      <c r="A18" s="17">
        <v>111.797</v>
      </c>
      <c r="B18" s="18">
        <f t="shared" si="1"/>
        <v>1350</v>
      </c>
      <c r="C18" s="18">
        <v>7.9600000000000004E-2</v>
      </c>
      <c r="D18" s="17">
        <v>1.2946899999999999</v>
      </c>
      <c r="E18" s="13">
        <f t="shared" si="2"/>
        <v>91.201309471999991</v>
      </c>
      <c r="F18" s="13">
        <f t="shared" si="3"/>
        <v>12893.281372575198</v>
      </c>
      <c r="G18" s="14">
        <f t="shared" si="4"/>
        <v>12.97404284563261</v>
      </c>
      <c r="H18" s="14">
        <f t="shared" si="5"/>
        <v>17.391478345352024</v>
      </c>
      <c r="I18" s="14">
        <f t="shared" si="6"/>
        <v>0.27204041500357051</v>
      </c>
      <c r="J18" s="14">
        <f t="shared" si="7"/>
        <v>716.29340958751095</v>
      </c>
      <c r="K18" s="14">
        <f t="shared" si="0"/>
        <v>30.491538823255972</v>
      </c>
    </row>
    <row r="19" spans="1:11" x14ac:dyDescent="0.3">
      <c r="A19" s="17">
        <v>114.268</v>
      </c>
      <c r="B19" s="18">
        <f t="shared" si="1"/>
        <v>1400</v>
      </c>
      <c r="C19" s="18">
        <v>8.3500000000000005E-2</v>
      </c>
      <c r="D19" s="17">
        <v>1.2855000000000001</v>
      </c>
      <c r="E19" s="13">
        <f t="shared" si="2"/>
        <v>93.217091967999991</v>
      </c>
      <c r="F19" s="13">
        <f t="shared" si="3"/>
        <v>13666.339461398069</v>
      </c>
      <c r="G19" s="14">
        <f t="shared" si="4"/>
        <v>13.751943247921554</v>
      </c>
      <c r="H19" s="14">
        <f t="shared" si="5"/>
        <v>18.434240278715219</v>
      </c>
      <c r="I19" s="14">
        <f t="shared" si="6"/>
        <v>0.26922667824124225</v>
      </c>
      <c r="J19" s="14">
        <f t="shared" si="7"/>
        <v>732.12532828918211</v>
      </c>
      <c r="K19" s="14">
        <f t="shared" si="0"/>
        <v>30.810211416504991</v>
      </c>
    </row>
    <row r="20" spans="1:11" x14ac:dyDescent="0.3">
      <c r="A20" s="17">
        <v>115.783</v>
      </c>
      <c r="B20" s="18">
        <f t="shared" si="1"/>
        <v>1450</v>
      </c>
      <c r="C20" s="18">
        <v>8.4699999999999998E-2</v>
      </c>
      <c r="D20" s="17">
        <v>1.2781800000000001</v>
      </c>
      <c r="E20" s="13">
        <f t="shared" si="2"/>
        <v>94.452992607999988</v>
      </c>
      <c r="F20" s="13">
        <f t="shared" si="3"/>
        <v>14342.08667153175</v>
      </c>
      <c r="G20" s="14">
        <f t="shared" si="4"/>
        <v>14.431923231584936</v>
      </c>
      <c r="H20" s="14">
        <f t="shared" si="5"/>
        <v>19.34574159729884</v>
      </c>
      <c r="I20" s="14">
        <f t="shared" si="6"/>
        <v>0.26022851838490235</v>
      </c>
      <c r="J20" s="14">
        <f t="shared" si="7"/>
        <v>741.83206921715941</v>
      </c>
      <c r="K20" s="14">
        <f t="shared" si="0"/>
        <v>31.875564319614877</v>
      </c>
    </row>
    <row r="21" spans="1:11" x14ac:dyDescent="0.3">
      <c r="A21" s="17">
        <v>116.985</v>
      </c>
      <c r="B21" s="18">
        <f t="shared" si="1"/>
        <v>1500</v>
      </c>
      <c r="C21" s="18">
        <v>8.8650000000000007E-2</v>
      </c>
      <c r="D21" s="17">
        <v>1.2795000000000001</v>
      </c>
      <c r="E21" s="13">
        <f t="shared" si="2"/>
        <v>95.43355536</v>
      </c>
      <c r="F21" s="13">
        <f t="shared" si="3"/>
        <v>14990.667821246541</v>
      </c>
      <c r="G21" s="14">
        <f t="shared" si="4"/>
        <v>15.084566990928307</v>
      </c>
      <c r="H21" s="14">
        <f t="shared" si="5"/>
        <v>20.220599183550011</v>
      </c>
      <c r="I21" s="14">
        <f t="shared" si="6"/>
        <v>0.26058030053921372</v>
      </c>
      <c r="J21" s="14">
        <f t="shared" si="7"/>
        <v>749.53339106232704</v>
      </c>
      <c r="K21" s="14">
        <f t="shared" si="0"/>
        <v>31.832532460863312</v>
      </c>
    </row>
    <row r="22" spans="1:11" x14ac:dyDescent="0.3">
      <c r="A22" s="17">
        <v>117.788</v>
      </c>
      <c r="B22" s="18">
        <f t="shared" si="1"/>
        <v>1550</v>
      </c>
      <c r="C22" s="18">
        <v>9.3200000000000005E-2</v>
      </c>
      <c r="D22" s="17">
        <v>1.27766</v>
      </c>
      <c r="E22" s="13">
        <f t="shared" si="2"/>
        <v>96.088623487999996</v>
      </c>
      <c r="F22" s="13">
        <f t="shared" si="3"/>
        <v>15596.684538245248</v>
      </c>
      <c r="G22" s="14">
        <f t="shared" si="4"/>
        <v>15.694379700688513</v>
      </c>
      <c r="H22" s="14">
        <f t="shared" si="5"/>
        <v>21.038042494220527</v>
      </c>
      <c r="I22" s="14">
        <f t="shared" si="6"/>
        <v>0.26331005613549086</v>
      </c>
      <c r="J22" s="14">
        <f t="shared" si="7"/>
        <v>754.67828410864092</v>
      </c>
      <c r="K22" s="14">
        <f t="shared" si="0"/>
        <v>31.502522149430305</v>
      </c>
    </row>
    <row r="23" spans="1:11" x14ac:dyDescent="0.3">
      <c r="A23" s="17">
        <v>118.471</v>
      </c>
      <c r="B23" s="18">
        <f t="shared" si="1"/>
        <v>1600</v>
      </c>
      <c r="C23" s="18">
        <v>9.5899999999999999E-2</v>
      </c>
      <c r="D23" s="17">
        <v>1.2823500000000001</v>
      </c>
      <c r="E23" s="13">
        <f t="shared" si="2"/>
        <v>96.645798495999998</v>
      </c>
      <c r="F23" s="13">
        <f t="shared" si="3"/>
        <v>16193.15896295216</v>
      </c>
      <c r="G23" s="14">
        <f t="shared" si="4"/>
        <v>16.294590346748887</v>
      </c>
      <c r="H23" s="14">
        <f t="shared" si="5"/>
        <v>21.842614405829607</v>
      </c>
      <c r="I23" s="14">
        <f t="shared" si="6"/>
        <v>0.26095814067816708</v>
      </c>
      <c r="J23" s="14">
        <f t="shared" si="7"/>
        <v>759.05432638838261</v>
      </c>
      <c r="K23" s="14">
        <f t="shared" si="0"/>
        <v>31.78644227775197</v>
      </c>
    </row>
    <row r="24" spans="1:11" x14ac:dyDescent="0.3">
      <c r="A24" s="17">
        <v>118.77200000000001</v>
      </c>
      <c r="B24" s="18">
        <f t="shared" si="1"/>
        <v>1650</v>
      </c>
      <c r="C24" s="18">
        <v>9.8750000000000004E-2</v>
      </c>
      <c r="D24" s="17">
        <v>1.2902800000000001</v>
      </c>
      <c r="E24" s="13">
        <f t="shared" si="2"/>
        <v>96.891347072000002</v>
      </c>
      <c r="F24" s="13">
        <f t="shared" si="3"/>
        <v>16741.622928679779</v>
      </c>
      <c r="G24" s="14">
        <f t="shared" si="4"/>
        <v>16.846489803916665</v>
      </c>
      <c r="H24" s="14">
        <f t="shared" si="5"/>
        <v>22.582426010612153</v>
      </c>
      <c r="I24" s="14">
        <f t="shared" si="6"/>
        <v>0.2599102276476622</v>
      </c>
      <c r="J24" s="14">
        <f t="shared" si="7"/>
        <v>760.98286039453524</v>
      </c>
      <c r="K24" s="14">
        <f t="shared" si="0"/>
        <v>31.914599708714647</v>
      </c>
    </row>
    <row r="25" spans="1:11" x14ac:dyDescent="0.3">
      <c r="A25" s="17">
        <v>118.65600000000001</v>
      </c>
      <c r="B25" s="18">
        <f t="shared" si="1"/>
        <v>1700</v>
      </c>
      <c r="C25" s="18">
        <v>0.10005</v>
      </c>
      <c r="D25" s="17">
        <v>1.29942</v>
      </c>
      <c r="E25" s="13">
        <f t="shared" si="2"/>
        <v>96.796717055999991</v>
      </c>
      <c r="F25" s="13">
        <f t="shared" si="3"/>
        <v>17232.098461035235</v>
      </c>
      <c r="G25" s="14">
        <f t="shared" si="4"/>
        <v>17.340037597347251</v>
      </c>
      <c r="H25" s="14">
        <f t="shared" si="5"/>
        <v>23.244018227007039</v>
      </c>
      <c r="I25" s="14">
        <f t="shared" si="6"/>
        <v>0.25583664251562349</v>
      </c>
      <c r="J25" s="14">
        <f t="shared" si="7"/>
        <v>760.23963798684838</v>
      </c>
      <c r="K25" s="14">
        <f t="shared" si="0"/>
        <v>32.422763189872143</v>
      </c>
    </row>
    <row r="26" spans="1:11" x14ac:dyDescent="0.3">
      <c r="A26" s="17">
        <v>118.861</v>
      </c>
      <c r="B26" s="18">
        <f t="shared" si="1"/>
        <v>1750</v>
      </c>
      <c r="C26" s="18">
        <v>0.10305</v>
      </c>
      <c r="D26" s="17">
        <v>1.31053</v>
      </c>
      <c r="E26" s="13">
        <f t="shared" si="2"/>
        <v>96.963951135999991</v>
      </c>
      <c r="F26" s="13">
        <f t="shared" si="3"/>
        <v>17769.572132194007</v>
      </c>
      <c r="G26" s="14">
        <f t="shared" si="4"/>
        <v>17.880877918481154</v>
      </c>
      <c r="H26" s="14">
        <f t="shared" si="5"/>
        <v>23.969005252655702</v>
      </c>
      <c r="I26" s="14">
        <f t="shared" si="6"/>
        <v>0.25553762073826197</v>
      </c>
      <c r="J26" s="14">
        <f t="shared" si="7"/>
        <v>761.55309137974314</v>
      </c>
      <c r="K26" s="14">
        <f t="shared" si="0"/>
        <v>32.460703248357461</v>
      </c>
    </row>
    <row r="27" spans="1:11" x14ac:dyDescent="0.3">
      <c r="A27" s="17">
        <v>119.584</v>
      </c>
      <c r="B27" s="18">
        <f t="shared" si="1"/>
        <v>1800</v>
      </c>
      <c r="C27" s="18">
        <v>0.10929999999999999</v>
      </c>
      <c r="D27" s="17">
        <v>1.3149</v>
      </c>
      <c r="E27" s="13">
        <f t="shared" si="2"/>
        <v>97.553757183999991</v>
      </c>
      <c r="F27" s="13">
        <f t="shared" si="3"/>
        <v>18388.45001396021</v>
      </c>
      <c r="G27" s="14">
        <f t="shared" si="4"/>
        <v>18.503632353308582</v>
      </c>
      <c r="H27" s="14">
        <f t="shared" si="5"/>
        <v>24.803796720252791</v>
      </c>
      <c r="I27" s="14">
        <f t="shared" si="6"/>
        <v>0.26191408840510366</v>
      </c>
      <c r="J27" s="14">
        <f t="shared" si="7"/>
        <v>766.18541724834211</v>
      </c>
      <c r="K27" s="14">
        <f t="shared" si="0"/>
        <v>31.67042645963447</v>
      </c>
    </row>
    <row r="28" spans="1:11" x14ac:dyDescent="0.3">
      <c r="A28" s="17">
        <v>119.934</v>
      </c>
      <c r="B28" s="18">
        <f t="shared" si="1"/>
        <v>1850</v>
      </c>
      <c r="C28" s="18">
        <v>0.11415</v>
      </c>
      <c r="D28" s="17">
        <v>1.3184899999999999</v>
      </c>
      <c r="E28" s="13">
        <f t="shared" si="2"/>
        <v>97.839278783999987</v>
      </c>
      <c r="F28" s="13">
        <f t="shared" si="3"/>
        <v>18954.554833387512</v>
      </c>
      <c r="G28" s="14">
        <f t="shared" si="4"/>
        <v>19.073283163690451</v>
      </c>
      <c r="H28" s="14">
        <f t="shared" si="5"/>
        <v>25.567403704678888</v>
      </c>
      <c r="I28" s="14">
        <f t="shared" si="6"/>
        <v>0.26536653163286217</v>
      </c>
      <c r="J28" s="14">
        <f t="shared" si="7"/>
        <v>768.42789865084512</v>
      </c>
      <c r="K28" s="14">
        <f t="shared" si="0"/>
        <v>31.25839126937143</v>
      </c>
    </row>
    <row r="29" spans="1:11" x14ac:dyDescent="0.3">
      <c r="A29" s="17">
        <v>120.176</v>
      </c>
      <c r="B29" s="18">
        <f t="shared" si="1"/>
        <v>1900</v>
      </c>
      <c r="C29" s="18">
        <v>0.11745</v>
      </c>
      <c r="D29" s="17">
        <v>1.3189200000000001</v>
      </c>
      <c r="E29" s="13">
        <f t="shared" si="2"/>
        <v>98.036696575999997</v>
      </c>
      <c r="F29" s="13">
        <f t="shared" si="3"/>
        <v>19506.119830540305</v>
      </c>
      <c r="G29" s="14">
        <f t="shared" si="4"/>
        <v>19.62830307665325</v>
      </c>
      <c r="H29" s="14">
        <f t="shared" si="5"/>
        <v>26.311398226076744</v>
      </c>
      <c r="I29" s="14">
        <f t="shared" si="6"/>
        <v>0.26531753558433185</v>
      </c>
      <c r="J29" s="14">
        <f t="shared" si="7"/>
        <v>769.97841436343299</v>
      </c>
      <c r="K29" s="14">
        <f t="shared" si="0"/>
        <v>31.264163739902788</v>
      </c>
    </row>
    <row r="30" spans="1:11" x14ac:dyDescent="0.3">
      <c r="A30" s="17">
        <v>120.94799999999999</v>
      </c>
      <c r="B30" s="18">
        <f t="shared" si="1"/>
        <v>1950</v>
      </c>
      <c r="C30" s="18">
        <v>0.12055</v>
      </c>
      <c r="D30" s="17">
        <v>1.31484</v>
      </c>
      <c r="E30" s="13">
        <f t="shared" si="2"/>
        <v>98.666475647999988</v>
      </c>
      <c r="F30" s="13">
        <f t="shared" si="3"/>
        <v>20148.041878337946</v>
      </c>
      <c r="G30" s="14">
        <f t="shared" si="4"/>
        <v>20.274246022519439</v>
      </c>
      <c r="H30" s="14">
        <f t="shared" si="5"/>
        <v>27.177273488631954</v>
      </c>
      <c r="I30" s="14">
        <f t="shared" si="6"/>
        <v>0.26364418159190145</v>
      </c>
      <c r="J30" s="14">
        <f t="shared" si="7"/>
        <v>774.92468762838234</v>
      </c>
      <c r="K30" s="14">
        <f t="shared" si="0"/>
        <v>31.462597905596404</v>
      </c>
    </row>
    <row r="31" spans="1:11" x14ac:dyDescent="0.3">
      <c r="A31" s="17">
        <v>122.157</v>
      </c>
      <c r="B31" s="18">
        <f t="shared" si="1"/>
        <v>2000</v>
      </c>
      <c r="C31" s="18">
        <v>0.12554999999999999</v>
      </c>
      <c r="D31" s="17">
        <v>1.31653</v>
      </c>
      <c r="E31" s="13">
        <f t="shared" si="2"/>
        <v>99.652748831999986</v>
      </c>
      <c r="F31" s="13">
        <f t="shared" si="3"/>
        <v>20871.222909376</v>
      </c>
      <c r="G31" s="14">
        <f t="shared" si="4"/>
        <v>21.001956945030891</v>
      </c>
      <c r="H31" s="14">
        <f t="shared" si="5"/>
        <v>28.152757298969021</v>
      </c>
      <c r="I31" s="14">
        <f t="shared" si="6"/>
        <v>0.26506515628854943</v>
      </c>
      <c r="J31" s="14">
        <f t="shared" si="7"/>
        <v>782.67085910159983</v>
      </c>
      <c r="K31" s="14">
        <f t="shared" si="0"/>
        <v>31.293931619387163</v>
      </c>
    </row>
    <row r="32" spans="1:11" x14ac:dyDescent="0.3">
      <c r="A32" s="17">
        <v>122.845</v>
      </c>
      <c r="B32" s="18">
        <f t="shared" si="1"/>
        <v>2050</v>
      </c>
      <c r="C32" s="18">
        <v>0.12784999999999999</v>
      </c>
      <c r="D32" s="17">
        <v>1.32098</v>
      </c>
      <c r="E32" s="13">
        <f t="shared" si="2"/>
        <v>100.21400272</v>
      </c>
      <c r="F32" s="13">
        <f t="shared" si="3"/>
        <v>21513.490940018601</v>
      </c>
      <c r="G32" s="14">
        <f t="shared" si="4"/>
        <v>21.648248040923793</v>
      </c>
      <c r="H32" s="14">
        <f t="shared" si="5"/>
        <v>29.019099250568086</v>
      </c>
      <c r="I32" s="14">
        <f t="shared" si="6"/>
        <v>0.2618627146771223</v>
      </c>
      <c r="J32" s="14">
        <f t="shared" si="7"/>
        <v>787.0789368299487</v>
      </c>
      <c r="K32" s="14">
        <f t="shared" si="0"/>
        <v>31.676639745386115</v>
      </c>
    </row>
    <row r="33" spans="1:21" x14ac:dyDescent="0.3">
      <c r="A33" s="17">
        <v>123.79600000000001</v>
      </c>
      <c r="B33" s="18">
        <f t="shared" si="1"/>
        <v>2100</v>
      </c>
      <c r="C33" s="18">
        <v>0.13089999999999999</v>
      </c>
      <c r="D33" s="17">
        <v>1.32287</v>
      </c>
      <c r="E33" s="13">
        <f t="shared" si="2"/>
        <v>100.989805696</v>
      </c>
      <c r="F33" s="13">
        <f t="shared" si="3"/>
        <v>22208.818216340998</v>
      </c>
      <c r="G33" s="14">
        <f t="shared" si="4"/>
        <v>22.347930737210287</v>
      </c>
      <c r="H33" s="14">
        <f t="shared" si="5"/>
        <v>29.957011712078135</v>
      </c>
      <c r="I33" s="14">
        <f t="shared" si="6"/>
        <v>0.25971558925300886</v>
      </c>
      <c r="J33" s="14">
        <f t="shared" si="7"/>
        <v>793.17207915503559</v>
      </c>
      <c r="K33" s="14">
        <f t="shared" si="0"/>
        <v>31.938517435298458</v>
      </c>
    </row>
    <row r="34" spans="1:21" x14ac:dyDescent="0.3">
      <c r="A34" s="17">
        <v>124.794</v>
      </c>
      <c r="B34" s="18">
        <f t="shared" si="1"/>
        <v>2150</v>
      </c>
      <c r="C34" s="18">
        <v>0.13435</v>
      </c>
      <c r="D34" s="17">
        <v>1.3216399999999999</v>
      </c>
      <c r="E34" s="13">
        <f t="shared" si="2"/>
        <v>101.80395014399998</v>
      </c>
      <c r="F34" s="13">
        <f t="shared" si="3"/>
        <v>22920.902167981523</v>
      </c>
      <c r="G34" s="14">
        <f t="shared" si="4"/>
        <v>23.064475069975927</v>
      </c>
      <c r="H34" s="14">
        <f t="shared" si="5"/>
        <v>30.917526903452984</v>
      </c>
      <c r="I34" s="14">
        <f t="shared" si="6"/>
        <v>0.25827940943492794</v>
      </c>
      <c r="J34" s="14">
        <f t="shared" si="7"/>
        <v>799.56635469702974</v>
      </c>
      <c r="K34" s="14">
        <f t="shared" si="0"/>
        <v>32.116113683719341</v>
      </c>
    </row>
    <row r="35" spans="1:21" x14ac:dyDescent="0.3">
      <c r="A35" s="17">
        <v>125.137</v>
      </c>
      <c r="B35" s="18">
        <f t="shared" si="1"/>
        <v>2200</v>
      </c>
      <c r="C35" s="18">
        <v>0.13769999999999999</v>
      </c>
      <c r="D35" s="17">
        <v>1.3165199999999999</v>
      </c>
      <c r="E35" s="13">
        <f t="shared" si="2"/>
        <v>102.08376131199999</v>
      </c>
      <c r="F35" s="13">
        <f t="shared" si="3"/>
        <v>23518.410269830161</v>
      </c>
      <c r="G35" s="14">
        <f t="shared" si="4"/>
        <v>23.665725867967971</v>
      </c>
      <c r="H35" s="14">
        <f t="shared" si="5"/>
        <v>31.723493120600498</v>
      </c>
      <c r="I35" s="14">
        <f t="shared" si="6"/>
        <v>0.25799411495187113</v>
      </c>
      <c r="J35" s="14">
        <f t="shared" si="7"/>
        <v>801.76398647148267</v>
      </c>
      <c r="K35" s="14">
        <f t="shared" si="0"/>
        <v>32.151628253704388</v>
      </c>
    </row>
    <row r="36" spans="1:21" x14ac:dyDescent="0.3">
      <c r="A36" s="17">
        <v>126.02800000000001</v>
      </c>
      <c r="B36" s="18">
        <f t="shared" si="1"/>
        <v>2250</v>
      </c>
      <c r="C36" s="18">
        <v>0.14105000000000001</v>
      </c>
      <c r="D36" s="17">
        <v>1.3046500000000001</v>
      </c>
      <c r="E36" s="13">
        <f t="shared" si="2"/>
        <v>102.810617728</v>
      </c>
      <c r="F36" s="13">
        <f t="shared" si="3"/>
        <v>24224.181102398499</v>
      </c>
      <c r="G36" s="14">
        <f t="shared" si="4"/>
        <v>24.375917537283147</v>
      </c>
      <c r="H36" s="14">
        <f t="shared" si="5"/>
        <v>32.675492677323255</v>
      </c>
      <c r="I36" s="14">
        <f t="shared" si="6"/>
        <v>0.25657114200662273</v>
      </c>
      <c r="J36" s="14">
        <f t="shared" si="7"/>
        <v>807.47270341328328</v>
      </c>
      <c r="K36" s="14">
        <f t="shared" si="0"/>
        <v>32.329944867150815</v>
      </c>
    </row>
    <row r="37" spans="1:21" x14ac:dyDescent="0.3">
      <c r="A37" s="17">
        <v>126.66</v>
      </c>
      <c r="B37" s="18">
        <f t="shared" si="1"/>
        <v>2300</v>
      </c>
      <c r="C37" s="18">
        <v>0.14495</v>
      </c>
      <c r="D37" s="17">
        <v>1.2964599999999999</v>
      </c>
      <c r="E37" s="13">
        <f t="shared" si="2"/>
        <v>103.32618815999999</v>
      </c>
      <c r="F37" s="13">
        <f t="shared" si="3"/>
        <v>24886.674179595098</v>
      </c>
      <c r="G37" s="14">
        <f t="shared" si="4"/>
        <v>25.042560366219327</v>
      </c>
      <c r="H37" s="14">
        <f t="shared" si="5"/>
        <v>33.569115772411969</v>
      </c>
      <c r="I37" s="14">
        <f t="shared" si="6"/>
        <v>0.25664640140669032</v>
      </c>
      <c r="J37" s="14">
        <f t="shared" si="7"/>
        <v>811.52198411723145</v>
      </c>
      <c r="K37" s="14">
        <f t="shared" si="0"/>
        <v>32.320464382555734</v>
      </c>
    </row>
    <row r="38" spans="1:21" x14ac:dyDescent="0.3">
      <c r="A38" s="17">
        <v>126.822</v>
      </c>
      <c r="B38" s="18">
        <f t="shared" si="1"/>
        <v>2350</v>
      </c>
      <c r="C38" s="18">
        <v>0.14985000000000001</v>
      </c>
      <c r="D38" s="17">
        <v>1.2822899999999999</v>
      </c>
      <c r="E38" s="13">
        <f t="shared" si="2"/>
        <v>103.458343872</v>
      </c>
      <c r="F38" s="13">
        <f t="shared" si="3"/>
        <v>25460.211223099275</v>
      </c>
      <c r="G38" s="14">
        <f t="shared" si="4"/>
        <v>25.619689954952907</v>
      </c>
      <c r="H38" s="14">
        <f t="shared" si="5"/>
        <v>34.342747928891299</v>
      </c>
      <c r="I38" s="14">
        <f t="shared" si="6"/>
        <v>0.25934541017798257</v>
      </c>
      <c r="J38" s="14">
        <f t="shared" si="7"/>
        <v>812.55993265210441</v>
      </c>
      <c r="K38" s="14">
        <f t="shared" si="0"/>
        <v>31.984105174189995</v>
      </c>
    </row>
    <row r="39" spans="1:21" x14ac:dyDescent="0.3">
      <c r="A39" s="17">
        <v>126.69</v>
      </c>
      <c r="B39" s="18">
        <f t="shared" si="1"/>
        <v>2400</v>
      </c>
      <c r="C39" s="18">
        <v>0.1537</v>
      </c>
      <c r="D39" s="17">
        <v>1.2730399999999999</v>
      </c>
      <c r="E39" s="13">
        <f t="shared" si="2"/>
        <v>103.35066144</v>
      </c>
      <c r="F39" s="13">
        <f t="shared" si="3"/>
        <v>25974.854297883991</v>
      </c>
      <c r="G39" s="14">
        <f t="shared" si="4"/>
        <v>26.137556672471955</v>
      </c>
      <c r="H39" s="14">
        <f t="shared" si="5"/>
        <v>35.036939239238549</v>
      </c>
      <c r="I39" s="14">
        <f t="shared" si="6"/>
        <v>0.26073814340793416</v>
      </c>
      <c r="J39" s="14">
        <f t="shared" si="7"/>
        <v>811.71419680887459</v>
      </c>
      <c r="K39" s="14">
        <f t="shared" si="0"/>
        <v>31.813262022803929</v>
      </c>
    </row>
    <row r="40" spans="1:21" x14ac:dyDescent="0.3">
      <c r="A40" s="17">
        <v>126.55200000000001</v>
      </c>
      <c r="B40" s="18">
        <f t="shared" si="1"/>
        <v>2450</v>
      </c>
      <c r="C40" s="18">
        <v>0.15565000000000001</v>
      </c>
      <c r="D40" s="17">
        <v>1.2698400000000001</v>
      </c>
      <c r="E40" s="13">
        <f t="shared" si="2"/>
        <v>103.238084352</v>
      </c>
      <c r="F40" s="13">
        <f t="shared" si="3"/>
        <v>26487.113935292338</v>
      </c>
      <c r="G40" s="14">
        <f t="shared" si="4"/>
        <v>26.653025023140291</v>
      </c>
      <c r="H40" s="14">
        <f t="shared" si="5"/>
        <v>35.727915580617015</v>
      </c>
      <c r="I40" s="14">
        <f t="shared" si="6"/>
        <v>0.25893950101378976</v>
      </c>
      <c r="J40" s="14">
        <f t="shared" si="7"/>
        <v>810.83001842731642</v>
      </c>
      <c r="K40" s="14">
        <f t="shared" si="0"/>
        <v>32.034242914271665</v>
      </c>
    </row>
    <row r="41" spans="1:21" x14ac:dyDescent="0.3">
      <c r="A41" s="17">
        <v>126.438</v>
      </c>
      <c r="B41" s="18">
        <f t="shared" si="1"/>
        <v>2500</v>
      </c>
      <c r="C41" s="18">
        <v>0.15959999999999999</v>
      </c>
      <c r="D41" s="17">
        <v>1.2744599999999999</v>
      </c>
      <c r="E41" s="13">
        <f t="shared" si="2"/>
        <v>103.145085888</v>
      </c>
      <c r="F41" s="13">
        <f t="shared" si="3"/>
        <v>27003.320339969083</v>
      </c>
      <c r="G41" s="14">
        <f t="shared" si="4"/>
        <v>27.172464863002283</v>
      </c>
      <c r="H41" s="14">
        <f t="shared" si="5"/>
        <v>36.424215634051315</v>
      </c>
      <c r="I41" s="14">
        <f t="shared" si="6"/>
        <v>0.26043511457937346</v>
      </c>
      <c r="J41" s="14">
        <f t="shared" si="7"/>
        <v>810.09961019907246</v>
      </c>
      <c r="K41" s="14">
        <f t="shared" si="0"/>
        <v>31.850278288982299</v>
      </c>
    </row>
    <row r="42" spans="1:21" x14ac:dyDescent="0.3">
      <c r="A42" s="17">
        <v>126.239</v>
      </c>
      <c r="B42" s="18">
        <f t="shared" si="1"/>
        <v>2550</v>
      </c>
      <c r="C42" s="18">
        <v>0.16259999999999999</v>
      </c>
      <c r="D42" s="17">
        <v>1.2787599999999999</v>
      </c>
      <c r="E42" s="13">
        <f t="shared" si="2"/>
        <v>102.982746464</v>
      </c>
      <c r="F42" s="13">
        <f t="shared" si="3"/>
        <v>27500.036377713222</v>
      </c>
      <c r="G42" s="14">
        <f t="shared" si="4"/>
        <v>27.672292251359213</v>
      </c>
      <c r="H42" s="14">
        <f t="shared" si="5"/>
        <v>37.094225538015031</v>
      </c>
      <c r="I42" s="14">
        <f t="shared" si="6"/>
        <v>0.2605380116150614</v>
      </c>
      <c r="J42" s="14">
        <f t="shared" si="7"/>
        <v>808.82459934450662</v>
      </c>
      <c r="K42" s="14">
        <f t="shared" si="0"/>
        <v>31.837699321324358</v>
      </c>
    </row>
    <row r="43" spans="1:21" x14ac:dyDescent="0.3">
      <c r="A43" s="17">
        <v>126.161</v>
      </c>
      <c r="B43" s="18">
        <f t="shared" si="1"/>
        <v>2600</v>
      </c>
      <c r="C43" s="18">
        <v>0.16805</v>
      </c>
      <c r="D43" s="17">
        <v>1.27634</v>
      </c>
      <c r="E43" s="13">
        <f t="shared" ref="E43:E74" si="8">A43*$L$5</f>
        <v>102.919115936</v>
      </c>
      <c r="F43" s="13">
        <f t="shared" si="3"/>
        <v>28021.928006669459</v>
      </c>
      <c r="G43" s="14">
        <f t="shared" si="4"/>
        <v>28.197452926845415</v>
      </c>
      <c r="H43" s="14">
        <f t="shared" si="5"/>
        <v>37.798194271910745</v>
      </c>
      <c r="I43" s="14">
        <f t="shared" si="6"/>
        <v>0.26425567654395998</v>
      </c>
      <c r="J43" s="14">
        <f t="shared" si="7"/>
        <v>808.32484634623449</v>
      </c>
      <c r="K43" s="14">
        <f t="shared" si="0"/>
        <v>31.389792582927317</v>
      </c>
    </row>
    <row r="44" spans="1:21" x14ac:dyDescent="0.3">
      <c r="A44" s="17">
        <v>125.84699999999999</v>
      </c>
      <c r="B44" s="18">
        <f t="shared" ref="B44:B75" si="9">B43+50</f>
        <v>2650</v>
      </c>
      <c r="C44" s="18">
        <v>0.17144999999999999</v>
      </c>
      <c r="D44" s="17">
        <v>1.28027</v>
      </c>
      <c r="E44" s="13">
        <f t="shared" si="8"/>
        <v>102.66296227199999</v>
      </c>
      <c r="F44" s="13">
        <f t="shared" si="3"/>
        <v>28489.726712804175</v>
      </c>
      <c r="G44" s="14">
        <f t="shared" si="4"/>
        <v>28.668181850006349</v>
      </c>
      <c r="H44" s="14">
        <f t="shared" si="5"/>
        <v>38.429198190357035</v>
      </c>
      <c r="I44" s="14">
        <f t="shared" si="6"/>
        <v>0.26517527479679759</v>
      </c>
      <c r="J44" s="14">
        <f t="shared" si="7"/>
        <v>806.31302017370308</v>
      </c>
      <c r="K44" s="14">
        <f t="shared" si="0"/>
        <v>31.280936286131492</v>
      </c>
    </row>
    <row r="45" spans="1:21" x14ac:dyDescent="0.3">
      <c r="A45" s="17">
        <v>124.911</v>
      </c>
      <c r="B45" s="18">
        <f t="shared" si="9"/>
        <v>2700</v>
      </c>
      <c r="C45" s="18">
        <v>0.17465</v>
      </c>
      <c r="D45" s="17">
        <v>1.2837099999999999</v>
      </c>
      <c r="E45" s="13">
        <f t="shared" si="8"/>
        <v>101.89939593599999</v>
      </c>
      <c r="F45" s="13">
        <f t="shared" si="3"/>
        <v>28811.375430999768</v>
      </c>
      <c r="G45" s="14">
        <f t="shared" si="4"/>
        <v>28.991845324844402</v>
      </c>
      <c r="H45" s="14">
        <f t="shared" si="5"/>
        <v>38.863063438129224</v>
      </c>
      <c r="I45" s="14">
        <f t="shared" si="6"/>
        <v>0.2671089374695248</v>
      </c>
      <c r="J45" s="14">
        <f t="shared" si="7"/>
        <v>800.31598419443787</v>
      </c>
      <c r="K45" s="14">
        <f t="shared" si="0"/>
        <v>31.054486435978678</v>
      </c>
    </row>
    <row r="46" spans="1:21" x14ac:dyDescent="0.3">
      <c r="A46" s="17">
        <v>123.92700000000001</v>
      </c>
      <c r="B46" s="18">
        <f t="shared" si="9"/>
        <v>2750</v>
      </c>
      <c r="C46" s="18">
        <v>0.1784</v>
      </c>
      <c r="D46" s="17">
        <v>1.2811999999999999</v>
      </c>
      <c r="E46" s="13">
        <f t="shared" si="8"/>
        <v>101.096672352</v>
      </c>
      <c r="F46" s="13">
        <f t="shared" si="3"/>
        <v>29113.751623313274</v>
      </c>
      <c r="G46" s="14">
        <f t="shared" si="4"/>
        <v>29.296115553749761</v>
      </c>
      <c r="H46" s="14">
        <f t="shared" si="5"/>
        <v>39.270932377680644</v>
      </c>
      <c r="I46" s="14">
        <f t="shared" si="6"/>
        <v>0.27001040412634247</v>
      </c>
      <c r="J46" s="14">
        <f t="shared" si="7"/>
        <v>794.01140790854379</v>
      </c>
      <c r="K46" s="14">
        <f t="shared" si="0"/>
        <v>30.720782417312694</v>
      </c>
      <c r="T46" t="s">
        <v>58</v>
      </c>
    </row>
    <row r="47" spans="1:21" x14ac:dyDescent="0.3">
      <c r="A47" s="17">
        <v>123.68899999999999</v>
      </c>
      <c r="B47" s="18">
        <f t="shared" si="9"/>
        <v>2800</v>
      </c>
      <c r="C47" s="18">
        <v>0.18004999999999999</v>
      </c>
      <c r="D47" s="17">
        <v>1.2744800000000001</v>
      </c>
      <c r="E47" s="13">
        <f t="shared" si="8"/>
        <v>100.90251766399999</v>
      </c>
      <c r="F47" s="13">
        <f t="shared" si="3"/>
        <v>29586.163434047423</v>
      </c>
      <c r="G47" s="14">
        <f t="shared" si="4"/>
        <v>29.771486477266929</v>
      </c>
      <c r="H47" s="14">
        <f t="shared" si="5"/>
        <v>39.908158816711705</v>
      </c>
      <c r="I47" s="14">
        <f t="shared" si="6"/>
        <v>0.26815647939164944</v>
      </c>
      <c r="J47" s="14">
        <f t="shared" si="7"/>
        <v>792.48652055484172</v>
      </c>
      <c r="K47" s="14">
        <f t="shared" si="0"/>
        <v>30.933173400822721</v>
      </c>
      <c r="T47" t="s">
        <v>59</v>
      </c>
      <c r="U47" t="s">
        <v>60</v>
      </c>
    </row>
    <row r="48" spans="1:21" x14ac:dyDescent="0.3">
      <c r="A48" s="17">
        <v>123.389</v>
      </c>
      <c r="B48" s="18">
        <f t="shared" si="9"/>
        <v>2850</v>
      </c>
      <c r="C48" s="18">
        <v>0.18310000000000001</v>
      </c>
      <c r="D48" s="17">
        <v>1.2603599999999999</v>
      </c>
      <c r="E48" s="13">
        <f t="shared" si="8"/>
        <v>100.65778486399999</v>
      </c>
      <c r="F48" s="13">
        <f t="shared" si="3"/>
        <v>30041.446958259603</v>
      </c>
      <c r="G48" s="14">
        <f t="shared" si="4"/>
        <v>30.229621825387362</v>
      </c>
      <c r="H48" s="14">
        <f t="shared" si="5"/>
        <v>40.522281267275282</v>
      </c>
      <c r="I48" s="14">
        <f t="shared" si="6"/>
        <v>0.26856617813133921</v>
      </c>
      <c r="J48" s="14">
        <f t="shared" si="7"/>
        <v>790.56439363841059</v>
      </c>
      <c r="K48" s="14">
        <f t="shared" si="0"/>
        <v>30.885984725595257</v>
      </c>
      <c r="T48">
        <v>2350</v>
      </c>
      <c r="U48">
        <v>103.458</v>
      </c>
    </row>
    <row r="49" spans="1:21" x14ac:dyDescent="0.3">
      <c r="A49" s="17">
        <v>122.51900000000001</v>
      </c>
      <c r="B49" s="18">
        <f t="shared" si="9"/>
        <v>2900</v>
      </c>
      <c r="C49" s="18">
        <v>0.18790000000000001</v>
      </c>
      <c r="D49" s="17">
        <v>1.2531000000000001</v>
      </c>
      <c r="E49" s="13">
        <f t="shared" si="8"/>
        <v>99.948059743999991</v>
      </c>
      <c r="F49" s="13">
        <f t="shared" si="3"/>
        <v>30352.955389122726</v>
      </c>
      <c r="G49" s="14">
        <f t="shared" si="4"/>
        <v>30.543081495738658</v>
      </c>
      <c r="H49" s="14">
        <f t="shared" si="5"/>
        <v>40.942468492947263</v>
      </c>
      <c r="I49" s="14">
        <f t="shared" si="6"/>
        <v>0.27277817404122767</v>
      </c>
      <c r="J49" s="14">
        <f t="shared" si="7"/>
        <v>784.99022558076013</v>
      </c>
      <c r="K49" s="14">
        <f t="shared" si="0"/>
        <v>30.409071050979108</v>
      </c>
      <c r="T49">
        <v>2350</v>
      </c>
      <c r="U49">
        <v>0</v>
      </c>
    </row>
    <row r="50" spans="1:21" x14ac:dyDescent="0.3">
      <c r="A50" s="17">
        <v>121.837</v>
      </c>
      <c r="B50" s="18">
        <f t="shared" si="9"/>
        <v>2950</v>
      </c>
      <c r="C50" s="18">
        <v>0.19255</v>
      </c>
      <c r="D50" s="17">
        <v>1.23943</v>
      </c>
      <c r="E50" s="13">
        <f t="shared" si="8"/>
        <v>99.391700512</v>
      </c>
      <c r="F50" s="13">
        <f t="shared" si="3"/>
        <v>30704.409888702448</v>
      </c>
      <c r="G50" s="14">
        <f t="shared" si="4"/>
        <v>30.896737450656129</v>
      </c>
      <c r="H50" s="14">
        <f t="shared" si="5"/>
        <v>41.416538137608754</v>
      </c>
      <c r="I50" s="14">
        <f t="shared" si="6"/>
        <v>0.27632907887556563</v>
      </c>
      <c r="J50" s="14">
        <f t="shared" si="7"/>
        <v>780.62059039074006</v>
      </c>
      <c r="K50" s="14">
        <f t="shared" si="0"/>
        <v>30.018306105639166</v>
      </c>
      <c r="T50" t="s">
        <v>59</v>
      </c>
      <c r="U50" t="s">
        <v>60</v>
      </c>
    </row>
    <row r="51" spans="1:21" x14ac:dyDescent="0.3">
      <c r="A51" s="17">
        <v>121.709</v>
      </c>
      <c r="B51" s="18">
        <f t="shared" si="9"/>
        <v>3000</v>
      </c>
      <c r="C51" s="18">
        <v>0.19900000000000001</v>
      </c>
      <c r="D51" s="17">
        <v>1.2273499999999999</v>
      </c>
      <c r="E51" s="13">
        <f t="shared" si="8"/>
        <v>99.287281183999994</v>
      </c>
      <c r="F51" s="13">
        <f t="shared" si="3"/>
        <v>31192.01931625585</v>
      </c>
      <c r="G51" s="14">
        <f t="shared" si="4"/>
        <v>31.387401186457982</v>
      </c>
      <c r="H51" s="14">
        <f t="shared" si="5"/>
        <v>42.074264325010702</v>
      </c>
      <c r="I51" s="14">
        <f t="shared" si="6"/>
        <v>0.28112107617902904</v>
      </c>
      <c r="J51" s="14">
        <f t="shared" si="7"/>
        <v>779.80048290639616</v>
      </c>
      <c r="K51" s="14">
        <f t="shared" si="0"/>
        <v>29.506613265429792</v>
      </c>
      <c r="T51">
        <v>4700</v>
      </c>
      <c r="U51">
        <v>59.56</v>
      </c>
    </row>
    <row r="52" spans="1:21" x14ac:dyDescent="0.3">
      <c r="A52" s="17">
        <v>121.123</v>
      </c>
      <c r="B52" s="18">
        <f t="shared" si="9"/>
        <v>3050</v>
      </c>
      <c r="C52" s="18">
        <v>0.20605000000000001</v>
      </c>
      <c r="D52" s="17">
        <v>1.2193000000000001</v>
      </c>
      <c r="E52" s="13">
        <f t="shared" si="8"/>
        <v>98.809236447999993</v>
      </c>
      <c r="F52" s="13">
        <f t="shared" si="3"/>
        <v>31559.201085405115</v>
      </c>
      <c r="G52" s="14">
        <f t="shared" si="4"/>
        <v>31.756882924071398</v>
      </c>
      <c r="H52" s="14">
        <f t="shared" si="5"/>
        <v>42.56954815559169</v>
      </c>
      <c r="I52" s="14">
        <f t="shared" si="6"/>
        <v>0.28769375828994886</v>
      </c>
      <c r="J52" s="14">
        <f t="shared" si="7"/>
        <v>776.04592832963397</v>
      </c>
      <c r="K52" s="14">
        <f t="shared" si="0"/>
        <v>28.832502049683281</v>
      </c>
      <c r="T52">
        <v>4700</v>
      </c>
      <c r="U52">
        <v>0</v>
      </c>
    </row>
    <row r="53" spans="1:21" x14ac:dyDescent="0.3">
      <c r="A53" s="17">
        <v>121.124</v>
      </c>
      <c r="B53" s="18">
        <f t="shared" si="9"/>
        <v>3100</v>
      </c>
      <c r="C53" s="18">
        <v>0.21004999999999999</v>
      </c>
      <c r="D53" s="17">
        <v>1.20692</v>
      </c>
      <c r="E53" s="13">
        <f t="shared" si="8"/>
        <v>98.810052223999989</v>
      </c>
      <c r="F53" s="13">
        <f t="shared" si="3"/>
        <v>32076.829864000025</v>
      </c>
      <c r="G53" s="14">
        <f t="shared" si="4"/>
        <v>32.277754047376561</v>
      </c>
      <c r="H53" s="14">
        <f t="shared" si="5"/>
        <v>43.267766819539624</v>
      </c>
      <c r="I53" s="14">
        <f t="shared" si="6"/>
        <v>0.2885460055966001</v>
      </c>
      <c r="J53" s="14">
        <f t="shared" si="7"/>
        <v>776.05233541935547</v>
      </c>
      <c r="K53" s="14">
        <f t="shared" si="0"/>
        <v>28.747342589010614</v>
      </c>
    </row>
    <row r="54" spans="1:21" x14ac:dyDescent="0.3">
      <c r="A54" s="17">
        <v>120.851</v>
      </c>
      <c r="B54" s="18">
        <f t="shared" si="9"/>
        <v>3150</v>
      </c>
      <c r="C54" s="18">
        <v>0.21604999999999999</v>
      </c>
      <c r="D54" s="17">
        <v>1.1927399999999999</v>
      </c>
      <c r="E54" s="13">
        <f t="shared" si="8"/>
        <v>98.587345375999988</v>
      </c>
      <c r="F54" s="13">
        <f t="shared" si="3"/>
        <v>32520.734396866927</v>
      </c>
      <c r="G54" s="14">
        <f t="shared" si="4"/>
        <v>32.724439127951626</v>
      </c>
      <c r="H54" s="14">
        <f t="shared" si="5"/>
        <v>43.866540385994135</v>
      </c>
      <c r="I54" s="14">
        <f t="shared" si="6"/>
        <v>0.29273708748815563</v>
      </c>
      <c r="J54" s="14">
        <f t="shared" si="7"/>
        <v>774.30319992540296</v>
      </c>
      <c r="K54" s="14">
        <f t="shared" si="0"/>
        <v>28.335770321249971</v>
      </c>
    </row>
    <row r="55" spans="1:21" x14ac:dyDescent="0.3">
      <c r="A55" s="17">
        <v>120.596</v>
      </c>
      <c r="B55" s="18">
        <f t="shared" si="9"/>
        <v>3200</v>
      </c>
      <c r="C55" s="18">
        <v>0.21795</v>
      </c>
      <c r="D55" s="17">
        <v>1.1848099999999999</v>
      </c>
      <c r="E55" s="13">
        <f t="shared" si="8"/>
        <v>98.379322496</v>
      </c>
      <c r="F55" s="13">
        <f t="shared" si="3"/>
        <v>32967.227393981295</v>
      </c>
      <c r="G55" s="14">
        <f t="shared" si="4"/>
        <v>33.173728886504357</v>
      </c>
      <c r="H55" s="14">
        <f t="shared" si="5"/>
        <v>44.468805477887877</v>
      </c>
      <c r="I55" s="14">
        <f t="shared" si="6"/>
        <v>0.29131193038511388</v>
      </c>
      <c r="J55" s="14">
        <f t="shared" si="7"/>
        <v>772.66939204643654</v>
      </c>
      <c r="K55" s="14">
        <f t="shared" si="0"/>
        <v>28.474394662141549</v>
      </c>
    </row>
    <row r="56" spans="1:21" x14ac:dyDescent="0.3">
      <c r="A56" s="17">
        <v>120.84</v>
      </c>
      <c r="B56" s="18">
        <f t="shared" si="9"/>
        <v>3250</v>
      </c>
      <c r="C56" s="18">
        <v>0.22305</v>
      </c>
      <c r="D56" s="17">
        <v>1.17378</v>
      </c>
      <c r="E56" s="13">
        <f t="shared" si="8"/>
        <v>98.578371840000003</v>
      </c>
      <c r="F56" s="13">
        <f t="shared" si="3"/>
        <v>33550.084617333589</v>
      </c>
      <c r="G56" s="14">
        <f t="shared" si="4"/>
        <v>33.76023703521691</v>
      </c>
      <c r="H56" s="14">
        <f t="shared" si="5"/>
        <v>45.255009430585673</v>
      </c>
      <c r="I56" s="14">
        <f t="shared" si="6"/>
        <v>0.29294927608722743</v>
      </c>
      <c r="J56" s="14">
        <f t="shared" si="7"/>
        <v>774.23272193846742</v>
      </c>
      <c r="K56" s="14">
        <f t="shared" si="0"/>
        <v>28.315246196772204</v>
      </c>
    </row>
    <row r="57" spans="1:21" x14ac:dyDescent="0.3">
      <c r="A57" s="17">
        <v>121.633</v>
      </c>
      <c r="B57" s="18">
        <f t="shared" si="9"/>
        <v>3300</v>
      </c>
      <c r="C57" s="18">
        <v>0.22550000000000001</v>
      </c>
      <c r="D57" s="17">
        <v>1.1611800000000001</v>
      </c>
      <c r="E57" s="13">
        <f t="shared" si="8"/>
        <v>99.225282207999996</v>
      </c>
      <c r="F57" s="13">
        <f t="shared" si="3"/>
        <v>34289.795939852949</v>
      </c>
      <c r="G57" s="14">
        <f t="shared" si="4"/>
        <v>34.504581792338186</v>
      </c>
      <c r="H57" s="14">
        <f t="shared" si="5"/>
        <v>46.252790606351454</v>
      </c>
      <c r="I57" s="14">
        <f t="shared" si="6"/>
        <v>0.28977803760021881</v>
      </c>
      <c r="J57" s="14">
        <f t="shared" si="7"/>
        <v>779.31354408756704</v>
      </c>
      <c r="K57" s="14">
        <f t="shared" si="0"/>
        <v>28.625119226667621</v>
      </c>
    </row>
    <row r="58" spans="1:21" x14ac:dyDescent="0.3">
      <c r="A58" s="17">
        <v>122.181</v>
      </c>
      <c r="B58" s="18">
        <f t="shared" si="9"/>
        <v>3350</v>
      </c>
      <c r="C58" s="18">
        <v>0.22850000000000001</v>
      </c>
      <c r="D58" s="17">
        <v>1.1510400000000001</v>
      </c>
      <c r="E58" s="13">
        <f t="shared" si="8"/>
        <v>99.672327455999991</v>
      </c>
      <c r="F58" s="13">
        <f t="shared" si="3"/>
        <v>34966.166773386183</v>
      </c>
      <c r="G58" s="14">
        <f t="shared" si="4"/>
        <v>35.185189305679359</v>
      </c>
      <c r="H58" s="14">
        <f t="shared" si="5"/>
        <v>47.165133117532655</v>
      </c>
      <c r="I58" s="14">
        <f t="shared" si="6"/>
        <v>0.28795326101498653</v>
      </c>
      <c r="J58" s="14">
        <f t="shared" si="7"/>
        <v>782.82462925491438</v>
      </c>
      <c r="K58" s="14">
        <f t="shared" si="0"/>
        <v>28.806518274312328</v>
      </c>
    </row>
    <row r="59" spans="1:21" x14ac:dyDescent="0.3">
      <c r="A59" s="17">
        <v>122.93300000000001</v>
      </c>
      <c r="B59" s="18">
        <f t="shared" si="9"/>
        <v>3400</v>
      </c>
      <c r="C59" s="18">
        <v>0.23419999999999999</v>
      </c>
      <c r="D59" s="17">
        <v>1.14117</v>
      </c>
      <c r="E59" s="13">
        <f t="shared" si="8"/>
        <v>100.285791008</v>
      </c>
      <c r="F59" s="13">
        <f t="shared" si="3"/>
        <v>35706.471819553066</v>
      </c>
      <c r="G59" s="14">
        <f t="shared" si="4"/>
        <v>35.930131505439071</v>
      </c>
      <c r="H59" s="14">
        <f t="shared" si="5"/>
        <v>48.163715154744061</v>
      </c>
      <c r="I59" s="14">
        <f t="shared" si="6"/>
        <v>0.28901725557080177</v>
      </c>
      <c r="J59" s="14">
        <f t="shared" si="7"/>
        <v>787.64276072543532</v>
      </c>
      <c r="K59" s="14">
        <f t="shared" si="0"/>
        <v>28.700469316940119</v>
      </c>
    </row>
    <row r="60" spans="1:21" x14ac:dyDescent="0.3">
      <c r="A60" s="17">
        <v>123.47499999999999</v>
      </c>
      <c r="B60" s="18">
        <f t="shared" si="9"/>
        <v>3450</v>
      </c>
      <c r="C60" s="18">
        <v>0.23605000000000001</v>
      </c>
      <c r="D60" s="17">
        <v>1.12669</v>
      </c>
      <c r="E60" s="13">
        <f t="shared" si="8"/>
        <v>100.72794159999999</v>
      </c>
      <c r="F60" s="13">
        <f t="shared" si="3"/>
        <v>36391.308554304895</v>
      </c>
      <c r="G60" s="14">
        <f t="shared" si="4"/>
        <v>36.619257949063623</v>
      </c>
      <c r="H60" s="14">
        <f t="shared" si="5"/>
        <v>49.087477143516921</v>
      </c>
      <c r="I60" s="14">
        <f t="shared" si="6"/>
        <v>0.28581838044229496</v>
      </c>
      <c r="J60" s="14">
        <f t="shared" si="7"/>
        <v>791.1154033544542</v>
      </c>
      <c r="K60" s="14">
        <f t="shared" si="0"/>
        <v>29.021684549257795</v>
      </c>
    </row>
    <row r="61" spans="1:21" x14ac:dyDescent="0.3">
      <c r="A61" s="17">
        <v>123.428</v>
      </c>
      <c r="B61" s="18">
        <f t="shared" si="9"/>
        <v>3500</v>
      </c>
      <c r="C61" s="18">
        <v>0.24195</v>
      </c>
      <c r="D61" s="17">
        <v>1.11975</v>
      </c>
      <c r="E61" s="13">
        <f t="shared" si="8"/>
        <v>100.689600128</v>
      </c>
      <c r="F61" s="13">
        <f t="shared" si="3"/>
        <v>36904.665939752173</v>
      </c>
      <c r="G61" s="14">
        <f t="shared" si="4"/>
        <v>37.135830923890786</v>
      </c>
      <c r="H61" s="14">
        <f t="shared" si="5"/>
        <v>49.779934214330815</v>
      </c>
      <c r="I61" s="14">
        <f t="shared" si="6"/>
        <v>0.28888711341849249</v>
      </c>
      <c r="J61" s="14">
        <f t="shared" si="7"/>
        <v>790.8142701375466</v>
      </c>
      <c r="K61" s="14">
        <f t="shared" si="0"/>
        <v>28.713398730111216</v>
      </c>
    </row>
    <row r="62" spans="1:21" x14ac:dyDescent="0.3">
      <c r="A62" s="17">
        <v>124.205</v>
      </c>
      <c r="B62" s="18">
        <f t="shared" si="9"/>
        <v>3550</v>
      </c>
      <c r="C62" s="18">
        <v>0.24545</v>
      </c>
      <c r="D62" s="17">
        <v>1.10622</v>
      </c>
      <c r="E62" s="13">
        <f t="shared" si="8"/>
        <v>101.32345807999999</v>
      </c>
      <c r="F62" s="13">
        <f t="shared" si="3"/>
        <v>37667.515398952222</v>
      </c>
      <c r="G62" s="14">
        <f t="shared" si="4"/>
        <v>37.903458751317338</v>
      </c>
      <c r="H62" s="14">
        <f t="shared" si="5"/>
        <v>50.80892594010367</v>
      </c>
      <c r="I62" s="14">
        <f t="shared" si="6"/>
        <v>0.28713086769744334</v>
      </c>
      <c r="J62" s="14">
        <f t="shared" si="7"/>
        <v>795.79257885110337</v>
      </c>
      <c r="K62" s="14">
        <f t="shared" si="0"/>
        <v>28.889025210332328</v>
      </c>
    </row>
    <row r="63" spans="1:21" x14ac:dyDescent="0.3">
      <c r="A63" s="17">
        <v>124.066</v>
      </c>
      <c r="B63" s="18">
        <f t="shared" si="9"/>
        <v>3600</v>
      </c>
      <c r="C63" s="18">
        <v>0.25505</v>
      </c>
      <c r="D63" s="17">
        <v>1.09697</v>
      </c>
      <c r="E63" s="13">
        <f t="shared" si="8"/>
        <v>101.21006521599999</v>
      </c>
      <c r="F63" s="13">
        <f t="shared" si="3"/>
        <v>38155.295682231532</v>
      </c>
      <c r="G63" s="14">
        <f t="shared" si="4"/>
        <v>38.394294413058319</v>
      </c>
      <c r="H63" s="14">
        <f t="shared" si="5"/>
        <v>51.466882591230991</v>
      </c>
      <c r="I63" s="14">
        <f t="shared" si="6"/>
        <v>0.29454681152191498</v>
      </c>
      <c r="J63" s="14">
        <f t="shared" si="7"/>
        <v>794.90199337982358</v>
      </c>
      <c r="K63" s="14">
        <f t="shared" si="0"/>
        <v>28.161672613994252</v>
      </c>
    </row>
    <row r="64" spans="1:21" x14ac:dyDescent="0.3">
      <c r="A64" s="17">
        <v>123.967</v>
      </c>
      <c r="B64" s="18">
        <f t="shared" si="9"/>
        <v>3650</v>
      </c>
      <c r="C64" s="18">
        <v>0.25755</v>
      </c>
      <c r="D64" s="17">
        <v>1.0940099999999999</v>
      </c>
      <c r="E64" s="13">
        <f t="shared" si="8"/>
        <v>101.129303392</v>
      </c>
      <c r="F64" s="13">
        <f t="shared" si="3"/>
        <v>38654.36098620687</v>
      </c>
      <c r="G64" s="14">
        <f t="shared" si="4"/>
        <v>38.896485783078148</v>
      </c>
      <c r="H64" s="14">
        <f t="shared" si="5"/>
        <v>52.140061371418433</v>
      </c>
      <c r="I64" s="14">
        <f t="shared" si="6"/>
        <v>0.29359379825948573</v>
      </c>
      <c r="J64" s="14">
        <f t="shared" si="7"/>
        <v>794.2676914974013</v>
      </c>
      <c r="K64" s="14">
        <f t="shared" si="0"/>
        <v>28.253086150834712</v>
      </c>
    </row>
    <row r="65" spans="1:11" x14ac:dyDescent="0.3">
      <c r="A65" s="17">
        <v>123.815</v>
      </c>
      <c r="B65" s="18">
        <f t="shared" si="9"/>
        <v>3700</v>
      </c>
      <c r="C65" s="18">
        <v>0.26445000000000002</v>
      </c>
      <c r="D65" s="17">
        <v>1.09659</v>
      </c>
      <c r="E65" s="13">
        <f t="shared" si="8"/>
        <v>101.00530543999999</v>
      </c>
      <c r="F65" s="13">
        <f t="shared" si="3"/>
        <v>39135.828150413974</v>
      </c>
      <c r="G65" s="14">
        <f t="shared" si="4"/>
        <v>39.380968781368637</v>
      </c>
      <c r="H65" s="14">
        <f t="shared" si="5"/>
        <v>52.789502387893613</v>
      </c>
      <c r="I65" s="14">
        <f t="shared" si="6"/>
        <v>0.29775075024430336</v>
      </c>
      <c r="J65" s="14">
        <f t="shared" si="7"/>
        <v>793.29381385974284</v>
      </c>
      <c r="K65" s="14">
        <f t="shared" si="0"/>
        <v>27.858639713821301</v>
      </c>
    </row>
    <row r="66" spans="1:11" x14ac:dyDescent="0.3">
      <c r="A66" s="17">
        <v>123.767</v>
      </c>
      <c r="B66" s="18">
        <f t="shared" si="9"/>
        <v>3750</v>
      </c>
      <c r="C66" s="18">
        <v>0.2651</v>
      </c>
      <c r="D66" s="17">
        <v>1.0980799999999999</v>
      </c>
      <c r="E66" s="13">
        <f t="shared" si="8"/>
        <v>100.96614819199999</v>
      </c>
      <c r="F66" s="13">
        <f t="shared" si="3"/>
        <v>39649.313677655686</v>
      </c>
      <c r="G66" s="14">
        <f t="shared" si="4"/>
        <v>39.89767070065016</v>
      </c>
      <c r="H66" s="14">
        <f t="shared" si="5"/>
        <v>53.482132306501555</v>
      </c>
      <c r="I66" s="14">
        <f t="shared" si="6"/>
        <v>0.29461704890477358</v>
      </c>
      <c r="J66" s="14">
        <f t="shared" si="7"/>
        <v>792.98627355311373</v>
      </c>
      <c r="K66" s="14">
        <f t="shared" si="0"/>
        <v>28.154958806396614</v>
      </c>
    </row>
    <row r="67" spans="1:11" x14ac:dyDescent="0.3">
      <c r="A67" s="17">
        <v>123.509</v>
      </c>
      <c r="B67" s="18">
        <f t="shared" si="9"/>
        <v>3800</v>
      </c>
      <c r="C67" s="18">
        <v>0.26929999999999998</v>
      </c>
      <c r="D67" s="17">
        <v>1.09907</v>
      </c>
      <c r="E67" s="13">
        <f t="shared" si="8"/>
        <v>100.75567798399999</v>
      </c>
      <c r="F67" s="13">
        <f t="shared" si="3"/>
        <v>40094.217716519139</v>
      </c>
      <c r="G67" s="14">
        <f t="shared" si="4"/>
        <v>40.345361547969077</v>
      </c>
      <c r="H67" s="14">
        <f t="shared" si="5"/>
        <v>54.082254085749433</v>
      </c>
      <c r="I67" s="14">
        <f t="shared" si="6"/>
        <v>0.29596368806369211</v>
      </c>
      <c r="J67" s="14">
        <f t="shared" si="7"/>
        <v>791.33324440498291</v>
      </c>
      <c r="K67" s="14">
        <f t="shared" si="0"/>
        <v>28.026853327327601</v>
      </c>
    </row>
    <row r="68" spans="1:11" x14ac:dyDescent="0.3">
      <c r="A68" s="17">
        <v>122.672</v>
      </c>
      <c r="B68" s="18">
        <f t="shared" si="9"/>
        <v>3850</v>
      </c>
      <c r="C68" s="18">
        <v>0.27374999999999999</v>
      </c>
      <c r="D68" s="17">
        <v>1.1053299999999999</v>
      </c>
      <c r="E68" s="13">
        <f t="shared" si="8"/>
        <v>100.072873472</v>
      </c>
      <c r="F68" s="13">
        <f t="shared" si="3"/>
        <v>40346.486195817866</v>
      </c>
      <c r="G68" s="14">
        <f t="shared" si="4"/>
        <v>40.599210197079145</v>
      </c>
      <c r="H68" s="14">
        <f t="shared" si="5"/>
        <v>54.422533776245501</v>
      </c>
      <c r="I68" s="14">
        <f t="shared" si="6"/>
        <v>0.29897318053919331</v>
      </c>
      <c r="J68" s="14">
        <f t="shared" si="7"/>
        <v>785.97051030814009</v>
      </c>
      <c r="K68" s="14">
        <f t="shared" si="0"/>
        <v>27.744732355645624</v>
      </c>
    </row>
    <row r="69" spans="1:11" x14ac:dyDescent="0.3">
      <c r="A69" s="17">
        <v>122.157</v>
      </c>
      <c r="B69" s="18">
        <f t="shared" si="9"/>
        <v>3900</v>
      </c>
      <c r="C69" s="18">
        <v>0.27589999999999998</v>
      </c>
      <c r="D69" s="17">
        <v>1.11704</v>
      </c>
      <c r="E69" s="13">
        <f t="shared" si="8"/>
        <v>99.652748831999986</v>
      </c>
      <c r="F69" s="13">
        <f t="shared" si="3"/>
        <v>40698.884673283195</v>
      </c>
      <c r="G69" s="14">
        <f t="shared" si="4"/>
        <v>40.953816042810232</v>
      </c>
      <c r="H69" s="14">
        <f t="shared" si="5"/>
        <v>54.897876732989587</v>
      </c>
      <c r="I69" s="14">
        <f t="shared" si="6"/>
        <v>0.29871223690637422</v>
      </c>
      <c r="J69" s="14">
        <f t="shared" si="7"/>
        <v>782.67085910159983</v>
      </c>
      <c r="K69" s="14">
        <f t="shared" si="0"/>
        <v>27.768969097091016</v>
      </c>
    </row>
    <row r="70" spans="1:11" x14ac:dyDescent="0.3">
      <c r="A70" s="17">
        <v>121.184</v>
      </c>
      <c r="B70" s="18">
        <f t="shared" si="9"/>
        <v>3950</v>
      </c>
      <c r="C70" s="18">
        <v>0.28284999999999999</v>
      </c>
      <c r="D70" s="17">
        <v>1.12259</v>
      </c>
      <c r="E70" s="13">
        <f t="shared" si="8"/>
        <v>98.858998783999994</v>
      </c>
      <c r="F70" s="13">
        <f t="shared" si="3"/>
        <v>40892.336068939134</v>
      </c>
      <c r="G70" s="14">
        <f t="shared" si="4"/>
        <v>41.148479187378399</v>
      </c>
      <c r="H70" s="14">
        <f t="shared" si="5"/>
        <v>55.158819286030024</v>
      </c>
      <c r="I70" s="14">
        <f t="shared" si="6"/>
        <v>0.30478815372226231</v>
      </c>
      <c r="J70" s="14">
        <f t="shared" si="7"/>
        <v>776.43676080264163</v>
      </c>
      <c r="K70" s="14">
        <f t="shared" si="0"/>
        <v>27.215397889560947</v>
      </c>
    </row>
    <row r="71" spans="1:11" x14ac:dyDescent="0.3">
      <c r="A71" s="17">
        <v>120.004</v>
      </c>
      <c r="B71" s="18">
        <f t="shared" si="9"/>
        <v>4000</v>
      </c>
      <c r="C71" s="18">
        <v>0.28455000000000003</v>
      </c>
      <c r="D71" s="17">
        <v>1.1246100000000001</v>
      </c>
      <c r="E71" s="13">
        <f t="shared" si="8"/>
        <v>97.896383103999995</v>
      </c>
      <c r="F71" s="13">
        <f t="shared" si="3"/>
        <v>41006.741063005109</v>
      </c>
      <c r="G71" s="14">
        <f t="shared" si="4"/>
        <v>41.263600796212863</v>
      </c>
      <c r="H71" s="14">
        <f t="shared" si="5"/>
        <v>55.31313779653199</v>
      </c>
      <c r="I71" s="14">
        <f t="shared" si="6"/>
        <v>0.30576456626533599</v>
      </c>
      <c r="J71" s="14">
        <f t="shared" si="7"/>
        <v>768.87639493134577</v>
      </c>
      <c r="K71" s="14">
        <f t="shared" si="0"/>
        <v>27.128489664096232</v>
      </c>
    </row>
    <row r="72" spans="1:11" x14ac:dyDescent="0.3">
      <c r="A72" s="17">
        <v>118.73399999999999</v>
      </c>
      <c r="B72" s="18">
        <f t="shared" si="9"/>
        <v>4050</v>
      </c>
      <c r="C72" s="18">
        <v>0.28710000000000002</v>
      </c>
      <c r="D72" s="17">
        <v>1.1222000000000001</v>
      </c>
      <c r="E72" s="13">
        <f t="shared" si="8"/>
        <v>96.860347583999996</v>
      </c>
      <c r="F72" s="13">
        <f t="shared" si="3"/>
        <v>41079.927113196514</v>
      </c>
      <c r="G72" s="14">
        <f t="shared" si="4"/>
        <v>41.337245272234739</v>
      </c>
      <c r="H72" s="14">
        <f t="shared" si="5"/>
        <v>55.411856933290537</v>
      </c>
      <c r="I72" s="14">
        <f t="shared" si="6"/>
        <v>0.30795506367596426</v>
      </c>
      <c r="J72" s="14">
        <f t="shared" si="7"/>
        <v>760.73939098512051</v>
      </c>
      <c r="K72" s="14">
        <f t="shared" si="0"/>
        <v>26.935523568153148</v>
      </c>
    </row>
    <row r="73" spans="1:11" x14ac:dyDescent="0.3">
      <c r="A73" s="17">
        <v>117.44199999999999</v>
      </c>
      <c r="B73" s="18">
        <f t="shared" si="9"/>
        <v>4100</v>
      </c>
      <c r="C73" s="18">
        <v>0.28894999999999998</v>
      </c>
      <c r="D73" s="17">
        <v>1.1239399999999999</v>
      </c>
      <c r="E73" s="13">
        <f t="shared" si="8"/>
        <v>95.806364991999985</v>
      </c>
      <c r="F73" s="13">
        <f t="shared" si="3"/>
        <v>41134.558231554627</v>
      </c>
      <c r="G73" s="14">
        <f t="shared" si="4"/>
        <v>41.392218591268218</v>
      </c>
      <c r="H73" s="14">
        <f t="shared" si="5"/>
        <v>55.485547709474822</v>
      </c>
      <c r="I73" s="14">
        <f t="shared" si="6"/>
        <v>0.30952781551802899</v>
      </c>
      <c r="J73" s="14">
        <f t="shared" si="7"/>
        <v>752.4614310650237</v>
      </c>
      <c r="K73" s="14">
        <f t="shared" si="0"/>
        <v>26.79866060403506</v>
      </c>
    </row>
    <row r="74" spans="1:11" x14ac:dyDescent="0.3">
      <c r="A74" s="17">
        <v>116.5</v>
      </c>
      <c r="B74" s="18">
        <f t="shared" si="9"/>
        <v>4150</v>
      </c>
      <c r="C74" s="18">
        <v>0.29304999999999998</v>
      </c>
      <c r="D74" s="17">
        <v>1.12233</v>
      </c>
      <c r="E74" s="13">
        <f t="shared" si="8"/>
        <v>95.037903999999997</v>
      </c>
      <c r="F74" s="13">
        <f t="shared" si="3"/>
        <v>41302.236040957789</v>
      </c>
      <c r="G74" s="14">
        <f t="shared" si="4"/>
        <v>41.560946707920181</v>
      </c>
      <c r="H74" s="14">
        <f t="shared" si="5"/>
        <v>55.711724809544478</v>
      </c>
      <c r="I74" s="14">
        <f t="shared" si="6"/>
        <v>0.31264535650059655</v>
      </c>
      <c r="J74" s="14">
        <f t="shared" si="7"/>
        <v>746.42595254742992</v>
      </c>
      <c r="K74" s="14">
        <f t="shared" si="0"/>
        <v>26.531437947520615</v>
      </c>
    </row>
    <row r="75" spans="1:11" x14ac:dyDescent="0.3">
      <c r="A75" s="17">
        <v>115.931</v>
      </c>
      <c r="B75" s="18">
        <f t="shared" si="9"/>
        <v>4200</v>
      </c>
      <c r="C75" s="18">
        <v>0.2949</v>
      </c>
      <c r="D75" s="17">
        <v>1.1217900000000001</v>
      </c>
      <c r="E75" s="13">
        <f t="shared" ref="E75:E101" si="10">A75*$L$5</f>
        <v>94.573727455999986</v>
      </c>
      <c r="F75" s="13">
        <f t="shared" si="3"/>
        <v>41595.697835772196</v>
      </c>
      <c r="G75" s="14">
        <f t="shared" si="4"/>
        <v>41.856246700951971</v>
      </c>
      <c r="H75" s="14">
        <f t="shared" si="5"/>
        <v>56.107569304225159</v>
      </c>
      <c r="I75" s="14">
        <f t="shared" si="6"/>
        <v>0.31239939150355317</v>
      </c>
      <c r="J75" s="14">
        <f t="shared" si="7"/>
        <v>742.78031849593219</v>
      </c>
      <c r="K75" s="14">
        <f t="shared" ref="K75:K101" si="11">(G75/(((C75/60)*0.00739)*43400))</f>
        <v>26.5523272489527</v>
      </c>
    </row>
    <row r="76" spans="1:11" x14ac:dyDescent="0.3">
      <c r="A76" s="17">
        <v>115.03400000000001</v>
      </c>
      <c r="B76" s="18">
        <f t="shared" ref="B76:B101" si="12">B75+50</f>
        <v>4250</v>
      </c>
      <c r="C76" s="18">
        <v>0.29715000000000003</v>
      </c>
      <c r="D76" s="17">
        <v>1.12456</v>
      </c>
      <c r="E76" s="13">
        <f t="shared" si="10"/>
        <v>93.841976383999992</v>
      </c>
      <c r="F76" s="13">
        <f t="shared" ref="F76:F101" si="13">(2*(B76*E76*PI())/60)</f>
        <v>41765.212344228843</v>
      </c>
      <c r="G76" s="14">
        <f t="shared" ref="G76:G101" si="14">($K$4*F76)/1000</f>
        <v>42.026823021449466</v>
      </c>
      <c r="H76" s="14">
        <f t="shared" ref="H76:H101" si="15">G76/0.746</f>
        <v>56.336223889342449</v>
      </c>
      <c r="I76" s="14">
        <f t="shared" ref="I76:I101" si="16">((C76)*60*$D$5)/(G76)</f>
        <v>0.31350528193091065</v>
      </c>
      <c r="J76" s="14">
        <f t="shared" ref="J76:J101" si="17">((E76*4*PI())/1.6)</f>
        <v>737.03315901580311</v>
      </c>
      <c r="K76" s="14">
        <f t="shared" si="11"/>
        <v>26.458663868393923</v>
      </c>
    </row>
    <row r="77" spans="1:11" x14ac:dyDescent="0.3">
      <c r="A77" s="17">
        <v>114.39100000000001</v>
      </c>
      <c r="B77" s="18">
        <f t="shared" si="12"/>
        <v>4300</v>
      </c>
      <c r="C77" s="18">
        <v>0.30220000000000002</v>
      </c>
      <c r="D77" s="17">
        <v>1.1227799999999999</v>
      </c>
      <c r="E77" s="13">
        <f t="shared" si="10"/>
        <v>93.317432416000003</v>
      </c>
      <c r="F77" s="13">
        <f t="shared" si="13"/>
        <v>42020.368285295357</v>
      </c>
      <c r="G77" s="14">
        <f t="shared" si="14"/>
        <v>42.28357721893066</v>
      </c>
      <c r="H77" s="14">
        <f t="shared" si="15"/>
        <v>56.680398416797132</v>
      </c>
      <c r="I77" s="14">
        <f t="shared" si="16"/>
        <v>0.3168972182893014</v>
      </c>
      <c r="J77" s="14">
        <f t="shared" si="17"/>
        <v>732.91340032491894</v>
      </c>
      <c r="K77" s="14">
        <f t="shared" si="11"/>
        <v>26.175461306837473</v>
      </c>
    </row>
    <row r="78" spans="1:11" x14ac:dyDescent="0.3">
      <c r="A78" s="17">
        <v>114.01600000000001</v>
      </c>
      <c r="B78" s="18">
        <f t="shared" si="12"/>
        <v>4350</v>
      </c>
      <c r="C78" s="18">
        <v>0.30604999999999999</v>
      </c>
      <c r="D78" s="17">
        <v>1.1194299999999999</v>
      </c>
      <c r="E78" s="13">
        <f t="shared" si="10"/>
        <v>93.011516415999992</v>
      </c>
      <c r="F78" s="13">
        <f t="shared" si="13"/>
        <v>42369.623017404039</v>
      </c>
      <c r="G78" s="14">
        <f t="shared" si="14"/>
        <v>42.635019627381944</v>
      </c>
      <c r="H78" s="14">
        <f t="shared" si="15"/>
        <v>57.151500840994565</v>
      </c>
      <c r="I78" s="14">
        <f t="shared" si="16"/>
        <v>0.31828898212315188</v>
      </c>
      <c r="J78" s="14">
        <f t="shared" si="17"/>
        <v>730.51074167938009</v>
      </c>
      <c r="K78" s="14">
        <f t="shared" si="11"/>
        <v>26.061005380219463</v>
      </c>
    </row>
    <row r="79" spans="1:11" x14ac:dyDescent="0.3">
      <c r="A79" s="17">
        <v>113.871</v>
      </c>
      <c r="B79" s="18">
        <f t="shared" si="12"/>
        <v>4400</v>
      </c>
      <c r="C79" s="18">
        <v>0.30919999999999997</v>
      </c>
      <c r="D79" s="17">
        <v>1.1198600000000001</v>
      </c>
      <c r="E79" s="13">
        <f t="shared" si="10"/>
        <v>92.893228895999997</v>
      </c>
      <c r="F79" s="13">
        <f t="shared" si="13"/>
        <v>42802.127201959942</v>
      </c>
      <c r="G79" s="14">
        <f t="shared" si="14"/>
        <v>43.070232949669268</v>
      </c>
      <c r="H79" s="14">
        <f t="shared" si="15"/>
        <v>57.734896715374354</v>
      </c>
      <c r="I79" s="14">
        <f t="shared" si="16"/>
        <v>0.31831562220759424</v>
      </c>
      <c r="J79" s="14">
        <f t="shared" si="17"/>
        <v>729.5817136697716</v>
      </c>
      <c r="K79" s="14">
        <f t="shared" si="11"/>
        <v>26.058824314209673</v>
      </c>
    </row>
    <row r="80" spans="1:11" x14ac:dyDescent="0.3">
      <c r="A80" s="17">
        <v>113.985</v>
      </c>
      <c r="B80" s="18">
        <f t="shared" si="12"/>
        <v>4450</v>
      </c>
      <c r="C80" s="18">
        <v>0.30990000000000001</v>
      </c>
      <c r="D80" s="17">
        <v>1.11873</v>
      </c>
      <c r="E80" s="13">
        <f t="shared" si="10"/>
        <v>92.986227359999987</v>
      </c>
      <c r="F80" s="13">
        <f t="shared" si="13"/>
        <v>43331.852565948917</v>
      </c>
      <c r="G80" s="14">
        <f t="shared" si="14"/>
        <v>43.603276429464096</v>
      </c>
      <c r="H80" s="14">
        <f t="shared" si="15"/>
        <v>58.449432211077877</v>
      </c>
      <c r="I80" s="14">
        <f t="shared" si="16"/>
        <v>0.31513608896405776</v>
      </c>
      <c r="J80" s="14">
        <f t="shared" si="17"/>
        <v>730.31212189801545</v>
      </c>
      <c r="K80" s="14">
        <f t="shared" si="11"/>
        <v>26.321742149062779</v>
      </c>
    </row>
    <row r="81" spans="1:11" x14ac:dyDescent="0.3">
      <c r="A81" s="17">
        <v>113.306</v>
      </c>
      <c r="B81" s="18">
        <f t="shared" si="12"/>
        <v>4500</v>
      </c>
      <c r="C81" s="18">
        <v>0.31445000000000001</v>
      </c>
      <c r="D81" s="17">
        <v>1.1156299999999999</v>
      </c>
      <c r="E81" s="13">
        <f t="shared" si="10"/>
        <v>92.432315455999998</v>
      </c>
      <c r="F81" s="13">
        <f t="shared" si="13"/>
        <v>43557.702478629581</v>
      </c>
      <c r="G81" s="14">
        <f t="shared" si="14"/>
        <v>43.830541030237796</v>
      </c>
      <c r="H81" s="14">
        <f t="shared" si="15"/>
        <v>58.754076448039939</v>
      </c>
      <c r="I81" s="14">
        <f t="shared" si="16"/>
        <v>0.31810497138014354</v>
      </c>
      <c r="J81" s="14">
        <f t="shared" si="17"/>
        <v>725.96170797715968</v>
      </c>
      <c r="K81" s="14">
        <f t="shared" si="11"/>
        <v>26.076080608194534</v>
      </c>
    </row>
    <row r="82" spans="1:11" x14ac:dyDescent="0.3">
      <c r="A82" s="17">
        <v>113.074</v>
      </c>
      <c r="B82" s="18">
        <f t="shared" si="12"/>
        <v>4550</v>
      </c>
      <c r="C82" s="18">
        <v>0.31709999999999999</v>
      </c>
      <c r="D82" s="17">
        <v>1.1095299999999999</v>
      </c>
      <c r="E82" s="13">
        <f t="shared" si="10"/>
        <v>92.243055423999991</v>
      </c>
      <c r="F82" s="13">
        <f t="shared" si="13"/>
        <v>43951.4992984817</v>
      </c>
      <c r="G82" s="14">
        <f t="shared" si="14"/>
        <v>44.226804531017564</v>
      </c>
      <c r="H82" s="14">
        <f t="shared" si="15"/>
        <v>59.285260765439091</v>
      </c>
      <c r="I82" s="14">
        <f t="shared" si="16"/>
        <v>0.31791159567359556</v>
      </c>
      <c r="J82" s="14">
        <f t="shared" si="17"/>
        <v>724.47526316178619</v>
      </c>
      <c r="K82" s="14">
        <f t="shared" si="11"/>
        <v>26.091941874597627</v>
      </c>
    </row>
    <row r="83" spans="1:11" x14ac:dyDescent="0.3">
      <c r="A83" s="17">
        <v>112.19499999999999</v>
      </c>
      <c r="B83" s="18">
        <f t="shared" si="12"/>
        <v>4600</v>
      </c>
      <c r="C83" s="18">
        <v>0.31940000000000002</v>
      </c>
      <c r="D83" s="17">
        <v>1.1056900000000001</v>
      </c>
      <c r="E83" s="13">
        <f t="shared" si="10"/>
        <v>91.525988319999982</v>
      </c>
      <c r="F83" s="13">
        <f t="shared" si="13"/>
        <v>44089.063786194092</v>
      </c>
      <c r="G83" s="14">
        <f t="shared" si="14"/>
        <v>44.365230700899687</v>
      </c>
      <c r="H83" s="14">
        <f t="shared" si="15"/>
        <v>59.470818633913787</v>
      </c>
      <c r="I83" s="14">
        <f t="shared" si="16"/>
        <v>0.31921835582188923</v>
      </c>
      <c r="J83" s="14">
        <f t="shared" si="17"/>
        <v>718.84343129664285</v>
      </c>
      <c r="K83" s="14">
        <f t="shared" si="11"/>
        <v>25.985131256688351</v>
      </c>
    </row>
    <row r="84" spans="1:11" x14ac:dyDescent="0.3">
      <c r="A84" s="17">
        <v>111.06100000000001</v>
      </c>
      <c r="B84" s="18">
        <f t="shared" si="12"/>
        <v>4650</v>
      </c>
      <c r="C84" s="18">
        <v>0.32055</v>
      </c>
      <c r="D84" s="17">
        <v>1.09782</v>
      </c>
      <c r="E84" s="13">
        <f t="shared" si="10"/>
        <v>90.600898336</v>
      </c>
      <c r="F84" s="13">
        <f t="shared" si="13"/>
        <v>44117.82307625706</v>
      </c>
      <c r="G84" s="14">
        <f t="shared" si="14"/>
        <v>44.394170134602</v>
      </c>
      <c r="H84" s="14">
        <f t="shared" si="15"/>
        <v>59.509611440485251</v>
      </c>
      <c r="I84" s="14">
        <f t="shared" si="16"/>
        <v>0.32015886223136902</v>
      </c>
      <c r="J84" s="14">
        <f t="shared" si="17"/>
        <v>711.5777915525332</v>
      </c>
      <c r="K84" s="14">
        <f t="shared" si="11"/>
        <v>25.908796707246989</v>
      </c>
    </row>
    <row r="85" spans="1:11" x14ac:dyDescent="0.3">
      <c r="A85" s="17">
        <v>109.973</v>
      </c>
      <c r="B85" s="18">
        <f t="shared" si="12"/>
        <v>4700</v>
      </c>
      <c r="C85" s="18">
        <v>0.32069999999999999</v>
      </c>
      <c r="D85" s="17">
        <v>1.09558</v>
      </c>
      <c r="E85" s="13">
        <f t="shared" si="10"/>
        <v>89.713334047999993</v>
      </c>
      <c r="F85" s="13">
        <f t="shared" si="13"/>
        <v>44155.364350631527</v>
      </c>
      <c r="G85" s="14">
        <f t="shared" si="14"/>
        <v>44.431946561575046</v>
      </c>
      <c r="H85" s="14">
        <f t="shared" si="15"/>
        <v>59.560250082540279</v>
      </c>
      <c r="I85" s="14">
        <f t="shared" si="16"/>
        <v>0.3200363499783595</v>
      </c>
      <c r="J85" s="14">
        <f t="shared" si="17"/>
        <v>704.60687793560965</v>
      </c>
      <c r="K85" s="14">
        <f t="shared" si="11"/>
        <v>25.918714783920418</v>
      </c>
    </row>
    <row r="86" spans="1:11" x14ac:dyDescent="0.3">
      <c r="A86" s="17">
        <v>108.654</v>
      </c>
      <c r="B86" s="18">
        <f t="shared" si="12"/>
        <v>4750</v>
      </c>
      <c r="C86" s="18">
        <v>0.32485000000000003</v>
      </c>
      <c r="D86" s="17">
        <v>1.0882700000000001</v>
      </c>
      <c r="E86" s="13">
        <f t="shared" si="10"/>
        <v>88.637325503999989</v>
      </c>
      <c r="F86" s="13">
        <f t="shared" si="13"/>
        <v>44089.875350892151</v>
      </c>
      <c r="G86" s="14">
        <f t="shared" si="14"/>
        <v>44.366047349110517</v>
      </c>
      <c r="H86" s="14">
        <f t="shared" si="15"/>
        <v>59.471913336609269</v>
      </c>
      <c r="I86" s="14">
        <f t="shared" si="16"/>
        <v>0.32465928025226215</v>
      </c>
      <c r="J86" s="14">
        <f t="shared" si="17"/>
        <v>696.15592659303388</v>
      </c>
      <c r="K86" s="14">
        <f t="shared" si="11"/>
        <v>25.549649679290948</v>
      </c>
    </row>
    <row r="87" spans="1:11" x14ac:dyDescent="0.3">
      <c r="A87" s="17">
        <v>107.07599999999999</v>
      </c>
      <c r="B87" s="18">
        <f t="shared" si="12"/>
        <v>4800</v>
      </c>
      <c r="C87" s="18">
        <v>0.32455000000000001</v>
      </c>
      <c r="D87" s="17">
        <v>1.08396</v>
      </c>
      <c r="E87" s="13">
        <f t="shared" si="10"/>
        <v>87.350030975999985</v>
      </c>
      <c r="F87" s="13">
        <f t="shared" si="13"/>
        <v>43906.914496806785</v>
      </c>
      <c r="G87" s="14">
        <f t="shared" si="14"/>
        <v>44.181940457204306</v>
      </c>
      <c r="H87" s="14">
        <f t="shared" si="15"/>
        <v>59.225121256306039</v>
      </c>
      <c r="I87" s="14">
        <f t="shared" si="16"/>
        <v>0.3257110677141723</v>
      </c>
      <c r="J87" s="14">
        <f t="shared" si="17"/>
        <v>686.04553901260601</v>
      </c>
      <c r="K87" s="14">
        <f t="shared" si="11"/>
        <v>25.467144649979321</v>
      </c>
    </row>
    <row r="88" spans="1:11" x14ac:dyDescent="0.3">
      <c r="A88" s="17">
        <v>105.24</v>
      </c>
      <c r="B88" s="18">
        <f t="shared" si="12"/>
        <v>4850</v>
      </c>
      <c r="C88" s="18">
        <v>0.32569999999999999</v>
      </c>
      <c r="D88" s="17">
        <v>1.0822099999999999</v>
      </c>
      <c r="E88" s="13">
        <f t="shared" si="10"/>
        <v>85.852266239999992</v>
      </c>
      <c r="F88" s="13">
        <f t="shared" si="13"/>
        <v>43603.577241035069</v>
      </c>
      <c r="G88" s="14">
        <f t="shared" si="14"/>
        <v>43.876703144891401</v>
      </c>
      <c r="H88" s="14">
        <f t="shared" si="15"/>
        <v>58.815955958299469</v>
      </c>
      <c r="I88" s="14">
        <f t="shared" si="16"/>
        <v>0.32913908668822667</v>
      </c>
      <c r="J88" s="14">
        <f t="shared" si="17"/>
        <v>674.28212228404743</v>
      </c>
      <c r="K88" s="14">
        <f t="shared" si="11"/>
        <v>25.201901600441996</v>
      </c>
    </row>
    <row r="89" spans="1:11" x14ac:dyDescent="0.3">
      <c r="A89" s="17">
        <v>103.63200000000001</v>
      </c>
      <c r="B89" s="18">
        <f t="shared" si="12"/>
        <v>4900</v>
      </c>
      <c r="C89" s="18">
        <v>0.32769999999999999</v>
      </c>
      <c r="D89" s="17">
        <v>1.0846</v>
      </c>
      <c r="E89" s="13">
        <f t="shared" si="10"/>
        <v>84.540498431999993</v>
      </c>
      <c r="F89" s="13">
        <f t="shared" si="13"/>
        <v>43379.995438115795</v>
      </c>
      <c r="G89" s="14">
        <f t="shared" si="14"/>
        <v>43.651720860959514</v>
      </c>
      <c r="H89" s="14">
        <f t="shared" si="15"/>
        <v>58.514371127291575</v>
      </c>
      <c r="I89" s="14">
        <f t="shared" si="16"/>
        <v>0.33286701448224665</v>
      </c>
      <c r="J89" s="14">
        <f t="shared" si="17"/>
        <v>663.97952201197654</v>
      </c>
      <c r="K89" s="14">
        <f t="shared" si="11"/>
        <v>24.919654140192502</v>
      </c>
    </row>
    <row r="90" spans="1:11" x14ac:dyDescent="0.3">
      <c r="A90" s="17">
        <v>102.33499999999999</v>
      </c>
      <c r="B90" s="18">
        <f t="shared" si="12"/>
        <v>4950</v>
      </c>
      <c r="C90" s="18">
        <v>0.32845000000000002</v>
      </c>
      <c r="D90" s="17">
        <v>1.08823</v>
      </c>
      <c r="E90" s="13">
        <f t="shared" si="10"/>
        <v>83.482436959999987</v>
      </c>
      <c r="F90" s="13">
        <f t="shared" si="13"/>
        <v>43274.188758455988</v>
      </c>
      <c r="G90" s="14">
        <f t="shared" si="14"/>
        <v>43.545251425011237</v>
      </c>
      <c r="H90" s="14">
        <f t="shared" si="15"/>
        <v>58.371650703768417</v>
      </c>
      <c r="I90" s="14">
        <f t="shared" si="16"/>
        <v>0.33444457256331578</v>
      </c>
      <c r="J90" s="14">
        <f t="shared" si="17"/>
        <v>655.66952664327243</v>
      </c>
      <c r="K90" s="14">
        <f t="shared" si="11"/>
        <v>24.80210939588703</v>
      </c>
    </row>
    <row r="91" spans="1:11" x14ac:dyDescent="0.3">
      <c r="A91" s="17">
        <v>101.10599999999999</v>
      </c>
      <c r="B91" s="18">
        <f t="shared" si="12"/>
        <v>5000</v>
      </c>
      <c r="C91" s="18">
        <v>0.32869999999999999</v>
      </c>
      <c r="D91" s="17">
        <v>1.08687</v>
      </c>
      <c r="E91" s="13">
        <f t="shared" si="10"/>
        <v>82.479848255999997</v>
      </c>
      <c r="F91" s="13">
        <f t="shared" si="13"/>
        <v>43186.347558375084</v>
      </c>
      <c r="G91" s="14">
        <f t="shared" si="14"/>
        <v>43.456860001561388</v>
      </c>
      <c r="H91" s="14">
        <f t="shared" si="15"/>
        <v>58.253163540967009</v>
      </c>
      <c r="I91" s="14">
        <f t="shared" si="16"/>
        <v>0.33537991468956441</v>
      </c>
      <c r="J91" s="14">
        <f t="shared" si="17"/>
        <v>647.79521337562619</v>
      </c>
      <c r="K91" s="14">
        <f t="shared" si="11"/>
        <v>24.732938712963843</v>
      </c>
    </row>
    <row r="92" spans="1:11" x14ac:dyDescent="0.3">
      <c r="A92" s="17">
        <v>99.314899999999994</v>
      </c>
      <c r="B92" s="18">
        <f t="shared" si="12"/>
        <v>5050</v>
      </c>
      <c r="C92" s="18">
        <v>0.32984999999999998</v>
      </c>
      <c r="D92" s="17">
        <v>1.0891</v>
      </c>
      <c r="E92" s="13">
        <f t="shared" si="10"/>
        <v>81.018711862399996</v>
      </c>
      <c r="F92" s="13">
        <f t="shared" si="13"/>
        <v>42845.511315021053</v>
      </c>
      <c r="G92" s="14">
        <f t="shared" si="14"/>
        <v>43.113888813945366</v>
      </c>
      <c r="H92" s="14">
        <f t="shared" si="15"/>
        <v>57.793416640677435</v>
      </c>
      <c r="I92" s="14">
        <f t="shared" si="16"/>
        <v>0.33923056820773967</v>
      </c>
      <c r="J92" s="14">
        <f t="shared" si="17"/>
        <v>636.31947497556007</v>
      </c>
      <c r="K92" s="14">
        <f t="shared" si="11"/>
        <v>24.45219167423717</v>
      </c>
    </row>
    <row r="93" spans="1:11" x14ac:dyDescent="0.3">
      <c r="A93" s="17">
        <v>97.581500000000005</v>
      </c>
      <c r="B93" s="18">
        <f t="shared" si="12"/>
        <v>5100</v>
      </c>
      <c r="C93" s="18">
        <v>0.32969999999999999</v>
      </c>
      <c r="D93" s="17">
        <v>1.09185</v>
      </c>
      <c r="E93" s="13">
        <f t="shared" si="10"/>
        <v>79.604645743999995</v>
      </c>
      <c r="F93" s="13">
        <f t="shared" si="13"/>
        <v>42514.512944364622</v>
      </c>
      <c r="G93" s="14">
        <f t="shared" si="14"/>
        <v>42.780817121903837</v>
      </c>
      <c r="H93" s="14">
        <f t="shared" si="15"/>
        <v>57.346939841694152</v>
      </c>
      <c r="I93" s="14">
        <f t="shared" si="16"/>
        <v>0.34171619392737368</v>
      </c>
      <c r="J93" s="14">
        <f t="shared" si="17"/>
        <v>625.21342565242094</v>
      </c>
      <c r="K93" s="14">
        <f t="shared" si="11"/>
        <v>24.274327711080009</v>
      </c>
    </row>
    <row r="94" spans="1:11" x14ac:dyDescent="0.3">
      <c r="A94" s="17">
        <v>95.848600000000005</v>
      </c>
      <c r="B94" s="18">
        <f t="shared" si="12"/>
        <v>5150</v>
      </c>
      <c r="C94" s="18">
        <v>0.33095000000000002</v>
      </c>
      <c r="D94" s="17">
        <v>1.0940700000000001</v>
      </c>
      <c r="E94" s="13">
        <f t="shared" si="10"/>
        <v>78.190987513599993</v>
      </c>
      <c r="F94" s="13">
        <f t="shared" si="13"/>
        <v>42168.92648469111</v>
      </c>
      <c r="G94" s="14">
        <f t="shared" si="14"/>
        <v>42.433065963365429</v>
      </c>
      <c r="H94" s="14">
        <f t="shared" si="15"/>
        <v>56.880785473680199</v>
      </c>
      <c r="I94" s="14">
        <f t="shared" si="16"/>
        <v>0.34582283101270767</v>
      </c>
      <c r="J94" s="14">
        <f t="shared" si="17"/>
        <v>614.11057987414245</v>
      </c>
      <c r="K94" s="14">
        <f t="shared" si="11"/>
        <v>23.986070703559854</v>
      </c>
    </row>
    <row r="95" spans="1:11" x14ac:dyDescent="0.3">
      <c r="A95" s="17">
        <v>94.803299999999993</v>
      </c>
      <c r="B95" s="18">
        <f t="shared" si="12"/>
        <v>5200</v>
      </c>
      <c r="C95" s="18">
        <v>0.33379999999999999</v>
      </c>
      <c r="D95" s="17">
        <v>1.0934600000000001</v>
      </c>
      <c r="E95" s="13">
        <f t="shared" si="10"/>
        <v>77.338256860799987</v>
      </c>
      <c r="F95" s="13">
        <f t="shared" si="13"/>
        <v>42113.985263190472</v>
      </c>
      <c r="G95" s="14">
        <f t="shared" si="14"/>
        <v>42.377780598752437</v>
      </c>
      <c r="H95" s="14">
        <f t="shared" si="15"/>
        <v>56.806676405834367</v>
      </c>
      <c r="I95" s="14">
        <f t="shared" si="16"/>
        <v>0.34925594948301081</v>
      </c>
      <c r="J95" s="14">
        <f t="shared" si="17"/>
        <v>607.41324898832409</v>
      </c>
      <c r="K95" s="14">
        <f t="shared" si="11"/>
        <v>23.750292265184545</v>
      </c>
    </row>
    <row r="96" spans="1:11" x14ac:dyDescent="0.3">
      <c r="A96" s="17">
        <v>93.0976</v>
      </c>
      <c r="B96" s="18">
        <f t="shared" si="12"/>
        <v>5250</v>
      </c>
      <c r="C96" s="18">
        <v>0.33129999999999998</v>
      </c>
      <c r="D96" s="17">
        <v>1.0880399999999999</v>
      </c>
      <c r="E96" s="13">
        <f t="shared" si="10"/>
        <v>75.94678773759999</v>
      </c>
      <c r="F96" s="13">
        <f t="shared" si="13"/>
        <v>41753.927323532822</v>
      </c>
      <c r="G96" s="14">
        <f t="shared" si="14"/>
        <v>42.015467313170632</v>
      </c>
      <c r="H96" s="14">
        <f t="shared" si="15"/>
        <v>56.32100176028235</v>
      </c>
      <c r="I96" s="14">
        <f t="shared" si="16"/>
        <v>0.3496293850668456</v>
      </c>
      <c r="J96" s="14">
        <f t="shared" si="17"/>
        <v>596.48467605046881</v>
      </c>
      <c r="K96" s="14">
        <f t="shared" si="11"/>
        <v>23.724924820006564</v>
      </c>
    </row>
    <row r="97" spans="1:11" x14ac:dyDescent="0.3">
      <c r="A97" s="17">
        <v>91.788600000000002</v>
      </c>
      <c r="B97" s="18">
        <f t="shared" si="12"/>
        <v>5300</v>
      </c>
      <c r="C97" s="18">
        <v>0.33239999999999997</v>
      </c>
      <c r="D97" s="17">
        <v>1.0833900000000001</v>
      </c>
      <c r="E97" s="13">
        <f t="shared" si="10"/>
        <v>74.878936953600004</v>
      </c>
      <c r="F97" s="13">
        <f t="shared" si="13"/>
        <v>41558.910889427607</v>
      </c>
      <c r="G97" s="14">
        <f t="shared" si="14"/>
        <v>41.819229327000144</v>
      </c>
      <c r="H97" s="14">
        <f t="shared" si="15"/>
        <v>56.057948159517622</v>
      </c>
      <c r="I97" s="14">
        <f t="shared" si="16"/>
        <v>0.3524363369959132</v>
      </c>
      <c r="J97" s="14">
        <f t="shared" si="17"/>
        <v>588.09779560510754</v>
      </c>
      <c r="K97" s="14">
        <f t="shared" si="11"/>
        <v>23.535969492476664</v>
      </c>
    </row>
    <row r="98" spans="1:11" x14ac:dyDescent="0.3">
      <c r="A98" s="17">
        <v>90.593800000000002</v>
      </c>
      <c r="B98" s="18">
        <f t="shared" si="12"/>
        <v>5350</v>
      </c>
      <c r="C98" s="18">
        <v>0.33079999999999998</v>
      </c>
      <c r="D98" s="17">
        <v>1.0800700000000001</v>
      </c>
      <c r="E98" s="13">
        <f t="shared" si="10"/>
        <v>73.904247788799992</v>
      </c>
      <c r="F98" s="13">
        <f t="shared" si="13"/>
        <v>41404.905809489988</v>
      </c>
      <c r="G98" s="14">
        <f t="shared" si="14"/>
        <v>41.664259583626226</v>
      </c>
      <c r="H98" s="14">
        <f t="shared" si="15"/>
        <v>55.850213919070008</v>
      </c>
      <c r="I98" s="14">
        <f t="shared" si="16"/>
        <v>0.35204446560630337</v>
      </c>
      <c r="J98" s="14">
        <f t="shared" si="17"/>
        <v>580.44260480593437</v>
      </c>
      <c r="K98" s="14">
        <f t="shared" si="11"/>
        <v>23.5621680951303</v>
      </c>
    </row>
    <row r="99" spans="1:11" x14ac:dyDescent="0.3">
      <c r="A99" s="17">
        <v>89.6374</v>
      </c>
      <c r="B99" s="18">
        <f t="shared" si="12"/>
        <v>5400</v>
      </c>
      <c r="C99" s="18">
        <v>0.33879999999999999</v>
      </c>
      <c r="D99" s="17">
        <v>1.0789500000000001</v>
      </c>
      <c r="E99" s="13">
        <f t="shared" si="10"/>
        <v>73.124039622399991</v>
      </c>
      <c r="F99" s="13">
        <f t="shared" si="13"/>
        <v>41350.670222137342</v>
      </c>
      <c r="G99" s="14">
        <f t="shared" si="14"/>
        <v>41.609684273141802</v>
      </c>
      <c r="H99" s="14">
        <f t="shared" si="15"/>
        <v>55.777056666409919</v>
      </c>
      <c r="I99" s="14">
        <f t="shared" si="16"/>
        <v>0.36103114605213782</v>
      </c>
      <c r="J99" s="14">
        <f t="shared" si="17"/>
        <v>574.31486419635189</v>
      </c>
      <c r="K99" s="14">
        <f t="shared" si="11"/>
        <v>22.975665579772823</v>
      </c>
    </row>
    <row r="100" spans="1:11" x14ac:dyDescent="0.3">
      <c r="A100" s="17">
        <v>88.925600000000003</v>
      </c>
      <c r="B100" s="18">
        <f t="shared" si="12"/>
        <v>5450</v>
      </c>
      <c r="C100" s="18">
        <v>0.34379999999999999</v>
      </c>
      <c r="D100" s="17">
        <v>1.0792299999999999</v>
      </c>
      <c r="E100" s="13">
        <f t="shared" si="10"/>
        <v>72.543370265600004</v>
      </c>
      <c r="F100" s="13">
        <f t="shared" si="13"/>
        <v>41402.145635238005</v>
      </c>
      <c r="G100" s="14">
        <f t="shared" si="14"/>
        <v>41.661482120079761</v>
      </c>
      <c r="H100" s="14">
        <f t="shared" si="15"/>
        <v>55.846490777586808</v>
      </c>
      <c r="I100" s="14">
        <f t="shared" si="16"/>
        <v>0.36590373707930907</v>
      </c>
      <c r="J100" s="14">
        <f t="shared" si="17"/>
        <v>569.75429773263295</v>
      </c>
      <c r="K100" s="14">
        <f t="shared" si="11"/>
        <v>22.669707999670209</v>
      </c>
    </row>
    <row r="101" spans="1:11" x14ac:dyDescent="0.3">
      <c r="A101" s="17">
        <v>88.647400000000005</v>
      </c>
      <c r="B101" s="18">
        <f t="shared" si="12"/>
        <v>5500</v>
      </c>
      <c r="C101" s="18">
        <v>0.3488</v>
      </c>
      <c r="D101" s="17">
        <v>1.0836600000000001</v>
      </c>
      <c r="E101" s="13">
        <f t="shared" si="10"/>
        <v>72.316421382399994</v>
      </c>
      <c r="F101" s="13">
        <f t="shared" si="13"/>
        <v>41651.268660622802</v>
      </c>
      <c r="G101" s="14">
        <f t="shared" si="14"/>
        <v>41.912165612650618</v>
      </c>
      <c r="H101" s="14">
        <f t="shared" si="15"/>
        <v>56.182527630898953</v>
      </c>
      <c r="I101" s="14">
        <f t="shared" si="16"/>
        <v>0.3690048408124218</v>
      </c>
      <c r="J101" s="14">
        <f t="shared" si="17"/>
        <v>567.97184537212911</v>
      </c>
      <c r="K101" s="14">
        <f t="shared" si="11"/>
        <v>22.479192569163729</v>
      </c>
    </row>
    <row r="103" spans="1:11" ht="15.6" x14ac:dyDescent="0.3">
      <c r="A103" s="6" t="s">
        <v>31</v>
      </c>
    </row>
    <row r="104" spans="1:11" x14ac:dyDescent="0.3">
      <c r="A104" s="2" t="s">
        <v>27</v>
      </c>
      <c r="B104" s="5" t="s">
        <v>29</v>
      </c>
    </row>
    <row r="105" spans="1:11" x14ac:dyDescent="0.3">
      <c r="B105" s="4" t="s">
        <v>30</v>
      </c>
    </row>
    <row r="106" spans="1:11" x14ac:dyDescent="0.3">
      <c r="A106" s="2" t="s">
        <v>28</v>
      </c>
      <c r="B106" s="5" t="s">
        <v>32</v>
      </c>
    </row>
    <row r="107" spans="1:11" x14ac:dyDescent="0.3">
      <c r="B107" t="s">
        <v>22</v>
      </c>
    </row>
    <row r="108" spans="1:11" x14ac:dyDescent="0.3">
      <c r="A108" s="2" t="s">
        <v>39</v>
      </c>
      <c r="B108" s="5" t="s">
        <v>40</v>
      </c>
    </row>
    <row r="109" spans="1:11" x14ac:dyDescent="0.3">
      <c r="B109" s="21" t="s">
        <v>41</v>
      </c>
    </row>
    <row r="110" spans="1:11" x14ac:dyDescent="0.3">
      <c r="A110" s="2" t="s">
        <v>46</v>
      </c>
      <c r="B110" s="5" t="s">
        <v>47</v>
      </c>
    </row>
  </sheetData>
  <mergeCells count="9">
    <mergeCell ref="B2:C2"/>
    <mergeCell ref="E2:E3"/>
    <mergeCell ref="F2:G2"/>
    <mergeCell ref="H2:J2"/>
    <mergeCell ref="F6:G6"/>
    <mergeCell ref="K2:K3"/>
    <mergeCell ref="K4:K5"/>
    <mergeCell ref="L2:L3"/>
    <mergeCell ref="D2:D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05EBA-00B0-40B6-9907-EE9ED417CBE9}">
  <dimension ref="A1:U110"/>
  <sheetViews>
    <sheetView showFormulas="1" tabSelected="1" topLeftCell="H1" workbookViewId="0">
      <selection activeCell="H1" sqref="A1:XFD1048576"/>
    </sheetView>
  </sheetViews>
  <sheetFormatPr defaultColWidth="8.77734375" defaultRowHeight="14.4" x14ac:dyDescent="0.3"/>
  <cols>
    <col min="1" max="1" width="8.77734375" style="1"/>
    <col min="2" max="2" width="14.6640625" style="1" customWidth="1"/>
    <col min="3" max="3" width="14.44140625" customWidth="1"/>
    <col min="4" max="4" width="12.6640625" style="1" customWidth="1"/>
    <col min="5" max="5" width="10.33203125" customWidth="1"/>
    <col min="6" max="6" width="10.5546875" bestFit="1" customWidth="1"/>
    <col min="7" max="7" width="15.109375" style="1" bestFit="1" customWidth="1"/>
    <col min="8" max="8" width="13.6640625" style="1" bestFit="1" customWidth="1"/>
    <col min="9" max="10" width="15.33203125" style="1" customWidth="1"/>
    <col min="11" max="11" width="18.21875" customWidth="1"/>
    <col min="12" max="12" width="17" customWidth="1"/>
  </cols>
  <sheetData>
    <row r="1" spans="1:12" x14ac:dyDescent="0.3">
      <c r="A1" s="32"/>
      <c r="B1" s="23" t="s">
        <v>61</v>
      </c>
      <c r="C1" s="24"/>
      <c r="D1" s="25"/>
      <c r="E1" s="24"/>
      <c r="F1" s="24"/>
      <c r="G1"/>
      <c r="H1"/>
      <c r="I1"/>
      <c r="J1"/>
    </row>
    <row r="2" spans="1:12" x14ac:dyDescent="0.3">
      <c r="B2" s="41" t="s">
        <v>26</v>
      </c>
      <c r="C2" s="41"/>
      <c r="D2" s="40" t="s">
        <v>34</v>
      </c>
      <c r="E2" s="42" t="s">
        <v>38</v>
      </c>
      <c r="F2" s="41" t="s">
        <v>16</v>
      </c>
      <c r="G2" s="41"/>
      <c r="H2" s="41" t="s">
        <v>17</v>
      </c>
      <c r="I2" s="41"/>
      <c r="J2" s="41"/>
      <c r="K2" s="38" t="s">
        <v>21</v>
      </c>
      <c r="L2" s="40" t="s">
        <v>45</v>
      </c>
    </row>
    <row r="3" spans="1:12" ht="16.2" x14ac:dyDescent="0.3">
      <c r="A3"/>
      <c r="B3" s="33" t="s">
        <v>33</v>
      </c>
      <c r="C3" s="33" t="s">
        <v>24</v>
      </c>
      <c r="D3" s="40"/>
      <c r="E3" s="42"/>
      <c r="F3" s="33" t="s">
        <v>4</v>
      </c>
      <c r="G3" s="33" t="s">
        <v>18</v>
      </c>
      <c r="H3" s="15" t="s">
        <v>4</v>
      </c>
      <c r="I3" s="15" t="s">
        <v>5</v>
      </c>
      <c r="J3" s="15" t="s">
        <v>18</v>
      </c>
      <c r="K3" s="38"/>
      <c r="L3" s="40"/>
    </row>
    <row r="4" spans="1:12" x14ac:dyDescent="0.3">
      <c r="B4" s="8" t="s">
        <v>12</v>
      </c>
      <c r="C4" s="8" t="s">
        <v>12</v>
      </c>
      <c r="D4" s="8" t="s">
        <v>57</v>
      </c>
      <c r="E4" s="12" t="s">
        <v>36</v>
      </c>
      <c r="F4" s="8" t="s">
        <v>43</v>
      </c>
      <c r="G4" s="8" t="s">
        <v>19</v>
      </c>
      <c r="H4" s="16" t="s">
        <v>43</v>
      </c>
      <c r="I4" s="16" t="s">
        <v>11</v>
      </c>
      <c r="J4" s="16" t="s">
        <v>19</v>
      </c>
      <c r="K4" s="39">
        <f>((F5/H5)*(SQRT(J5/G5)))</f>
        <v>1.0062638416647911</v>
      </c>
      <c r="L4" s="8" t="s">
        <v>12</v>
      </c>
    </row>
    <row r="5" spans="1:12" ht="16.2" x14ac:dyDescent="0.3">
      <c r="B5" s="9">
        <v>9.0300000000000005E-2</v>
      </c>
      <c r="C5" s="9">
        <v>7.51E-2</v>
      </c>
      <c r="D5" s="9">
        <v>0.73899999999999999</v>
      </c>
      <c r="E5" s="10" t="s">
        <v>37</v>
      </c>
      <c r="F5" s="9">
        <v>1.01325</v>
      </c>
      <c r="G5" s="9">
        <v>293</v>
      </c>
      <c r="H5" s="18">
        <v>1.0188999999999999</v>
      </c>
      <c r="I5" s="18">
        <v>46</v>
      </c>
      <c r="J5" s="18">
        <v>300</v>
      </c>
      <c r="K5" s="39"/>
      <c r="L5" s="10">
        <v>0.81577599999999995</v>
      </c>
    </row>
    <row r="6" spans="1:12" ht="16.2" x14ac:dyDescent="0.3">
      <c r="B6" s="22" t="s">
        <v>42</v>
      </c>
      <c r="C6" s="20">
        <f>(C5*C5*PI())/4</f>
        <v>4.4296534955432423E-3</v>
      </c>
      <c r="F6" s="37" t="s">
        <v>20</v>
      </c>
      <c r="G6" s="37"/>
      <c r="H6" s="3"/>
      <c r="I6" s="3"/>
      <c r="J6" s="3"/>
      <c r="K6" s="3"/>
    </row>
    <row r="7" spans="1:12" x14ac:dyDescent="0.3">
      <c r="C7" s="1"/>
      <c r="G7" s="3"/>
      <c r="H7" s="3"/>
      <c r="I7" s="3"/>
      <c r="J7" s="3"/>
      <c r="K7" s="3"/>
    </row>
    <row r="8" spans="1:12" x14ac:dyDescent="0.3">
      <c r="C8" s="1"/>
      <c r="G8" s="3"/>
      <c r="H8" s="3"/>
      <c r="I8" s="3"/>
      <c r="J8" s="3"/>
      <c r="K8" s="3"/>
    </row>
    <row r="9" spans="1:12" x14ac:dyDescent="0.3">
      <c r="A9" s="15" t="s">
        <v>3</v>
      </c>
      <c r="B9" s="15" t="s">
        <v>2</v>
      </c>
      <c r="C9" s="15" t="s">
        <v>1</v>
      </c>
      <c r="D9" s="15" t="s">
        <v>0</v>
      </c>
      <c r="E9" s="33" t="s">
        <v>6</v>
      </c>
      <c r="F9" s="11" t="s">
        <v>64</v>
      </c>
      <c r="G9" s="33" t="s">
        <v>15</v>
      </c>
      <c r="H9" s="33" t="s">
        <v>48</v>
      </c>
      <c r="I9" s="33" t="s">
        <v>63</v>
      </c>
      <c r="J9" s="33" t="s">
        <v>25</v>
      </c>
      <c r="K9" s="33" t="s">
        <v>35</v>
      </c>
    </row>
    <row r="10" spans="1:12" x14ac:dyDescent="0.3">
      <c r="A10" s="16" t="s">
        <v>10</v>
      </c>
      <c r="B10" s="16" t="s">
        <v>9</v>
      </c>
      <c r="C10" s="16" t="s">
        <v>8</v>
      </c>
      <c r="D10" s="16" t="s">
        <v>7</v>
      </c>
      <c r="E10" s="8" t="s">
        <v>13</v>
      </c>
      <c r="F10" s="12" t="s">
        <v>14</v>
      </c>
      <c r="G10" s="8" t="s">
        <v>44</v>
      </c>
      <c r="H10" s="8" t="s">
        <v>49</v>
      </c>
      <c r="I10" s="8" t="s">
        <v>23</v>
      </c>
      <c r="J10" s="8" t="s">
        <v>62</v>
      </c>
      <c r="K10" s="8" t="s">
        <v>11</v>
      </c>
    </row>
    <row r="11" spans="1:12" x14ac:dyDescent="0.3">
      <c r="A11" s="17">
        <v>102.27500000000001</v>
      </c>
      <c r="B11" s="18">
        <v>1000</v>
      </c>
      <c r="C11" s="18">
        <v>7.0400000000000004E-2</v>
      </c>
      <c r="D11" s="17">
        <v>1.2658</v>
      </c>
      <c r="E11" s="13">
        <f>A11*$L$5</f>
        <v>83.433490399999997</v>
      </c>
      <c r="F11" s="13">
        <f>(2*(B11*E11*PI())/60)</f>
        <v>8737.1346834664837</v>
      </c>
      <c r="G11" s="14">
        <f>($K$4*F11)/1000</f>
        <v>8.7918627117276724</v>
      </c>
      <c r="H11" s="14">
        <f>G11/0.746</f>
        <v>11.785338755667121</v>
      </c>
      <c r="I11" s="14">
        <f>((C11)*60*$D$5)/(G11)</f>
        <v>0.35504831027856132</v>
      </c>
      <c r="J11" s="14">
        <f>((E11*4*PI())/1.6)</f>
        <v>655.28510125998628</v>
      </c>
      <c r="K11" s="14">
        <f t="shared" ref="K11:K74" si="0">(G11/(((C11/60)*0.00739)*43400))</f>
        <v>23.362823129810302</v>
      </c>
    </row>
    <row r="12" spans="1:12" x14ac:dyDescent="0.3">
      <c r="A12" s="17">
        <v>102.756</v>
      </c>
      <c r="B12" s="18">
        <f t="shared" ref="B12:B75" si="1">B11+50</f>
        <v>1050</v>
      </c>
      <c r="C12" s="18">
        <v>7.2400000000000006E-2</v>
      </c>
      <c r="D12" s="17">
        <v>1.26783</v>
      </c>
      <c r="E12" s="13">
        <f t="shared" ref="E12:E75" si="2">A12*$L$5</f>
        <v>83.825878656</v>
      </c>
      <c r="F12" s="13">
        <f t="shared" ref="F12:F75" si="3">(2*(B12*E12*PI())/60)</f>
        <v>9217.1367598239667</v>
      </c>
      <c r="G12" s="14">
        <f t="shared" ref="G12:G75" si="4">($K$4*F12)/1000</f>
        <v>9.2748714450902305</v>
      </c>
      <c r="H12" s="14">
        <f t="shared" ref="H12:H75" si="5">G12/0.746</f>
        <v>12.432803545697361</v>
      </c>
      <c r="I12" s="14">
        <f t="shared" ref="I12:I75" si="6">((C12)*60*$D$5)/(G12)</f>
        <v>0.34611972996125662</v>
      </c>
      <c r="J12" s="14">
        <f t="shared" ref="J12:J75" si="7">((E12*4*PI())/1.6)</f>
        <v>658.36691141599749</v>
      </c>
      <c r="K12" s="14">
        <f t="shared" si="0"/>
        <v>23.965495629227899</v>
      </c>
    </row>
    <row r="13" spans="1:12" x14ac:dyDescent="0.3">
      <c r="A13" s="17">
        <v>103.68899999999999</v>
      </c>
      <c r="B13" s="18">
        <f t="shared" si="1"/>
        <v>1100</v>
      </c>
      <c r="C13" s="18">
        <v>7.3700000000000002E-2</v>
      </c>
      <c r="D13" s="17">
        <v>1.2734399999999999</v>
      </c>
      <c r="E13" s="13">
        <f t="shared" si="2"/>
        <v>84.586997663999995</v>
      </c>
      <c r="F13" s="13">
        <f t="shared" si="3"/>
        <v>9743.7226498494438</v>
      </c>
      <c r="G13" s="14">
        <f t="shared" si="4"/>
        <v>9.8047557857537395</v>
      </c>
      <c r="H13" s="14">
        <f t="shared" si="5"/>
        <v>13.143104270447372</v>
      </c>
      <c r="I13" s="14">
        <f t="shared" si="6"/>
        <v>0.33329315603639825</v>
      </c>
      <c r="J13" s="14">
        <f t="shared" si="7"/>
        <v>664.34472612609829</v>
      </c>
      <c r="K13" s="14">
        <f t="shared" si="0"/>
        <v>24.887792399403974</v>
      </c>
    </row>
    <row r="14" spans="1:12" x14ac:dyDescent="0.3">
      <c r="A14" s="17">
        <v>104.209</v>
      </c>
      <c r="B14" s="18">
        <f t="shared" si="1"/>
        <v>1150</v>
      </c>
      <c r="C14" s="18">
        <v>7.2800000000000004E-2</v>
      </c>
      <c r="D14" s="17">
        <v>1.2847599999999999</v>
      </c>
      <c r="E14" s="13">
        <f t="shared" si="2"/>
        <v>85.011201184000001</v>
      </c>
      <c r="F14" s="13">
        <f t="shared" si="3"/>
        <v>10237.704995979102</v>
      </c>
      <c r="G14" s="14">
        <f t="shared" si="4"/>
        <v>10.301832359084756</v>
      </c>
      <c r="H14" s="14">
        <f t="shared" si="5"/>
        <v>13.809426754805303</v>
      </c>
      <c r="I14" s="14">
        <f t="shared" si="6"/>
        <v>0.3133376556213715</v>
      </c>
      <c r="J14" s="14">
        <f t="shared" si="7"/>
        <v>667.67641278124586</v>
      </c>
      <c r="K14" s="14">
        <f t="shared" si="0"/>
        <v>26.472818465200369</v>
      </c>
    </row>
    <row r="15" spans="1:12" x14ac:dyDescent="0.3">
      <c r="A15" s="17">
        <v>105.81100000000001</v>
      </c>
      <c r="B15" s="18">
        <f t="shared" si="1"/>
        <v>1200</v>
      </c>
      <c r="C15" s="18">
        <v>7.4399999999999994E-2</v>
      </c>
      <c r="D15" s="17">
        <v>1.2918099999999999</v>
      </c>
      <c r="E15" s="13">
        <f t="shared" si="2"/>
        <v>86.318074335999995</v>
      </c>
      <c r="F15" s="13">
        <f t="shared" si="3"/>
        <v>10847.049128239809</v>
      </c>
      <c r="G15" s="14">
        <f t="shared" si="4"/>
        <v>10.914993326509313</v>
      </c>
      <c r="H15" s="14">
        <f t="shared" si="5"/>
        <v>14.631358346527229</v>
      </c>
      <c r="I15" s="14">
        <f t="shared" si="6"/>
        <v>0.30223527411491402</v>
      </c>
      <c r="J15" s="14">
        <f t="shared" si="7"/>
        <v>677.94057051498805</v>
      </c>
      <c r="K15" s="14">
        <f t="shared" si="0"/>
        <v>27.445277192966525</v>
      </c>
    </row>
    <row r="16" spans="1:12" x14ac:dyDescent="0.3">
      <c r="A16" s="17">
        <v>107.51</v>
      </c>
      <c r="B16" s="18">
        <f t="shared" si="1"/>
        <v>1250</v>
      </c>
      <c r="C16" s="18">
        <v>7.8950000000000006E-2</v>
      </c>
      <c r="D16" s="17">
        <v>1.2972900000000001</v>
      </c>
      <c r="E16" s="13">
        <f t="shared" si="2"/>
        <v>87.704077760000004</v>
      </c>
      <c r="F16" s="13">
        <f t="shared" si="3"/>
        <v>11480.436932528499</v>
      </c>
      <c r="G16" s="14">
        <f t="shared" si="4"/>
        <v>11.552348571716477</v>
      </c>
      <c r="H16" s="14">
        <f t="shared" si="5"/>
        <v>15.485721946000639</v>
      </c>
      <c r="I16" s="14">
        <f t="shared" si="6"/>
        <v>0.30302435719180049</v>
      </c>
      <c r="J16" s="14">
        <f t="shared" si="7"/>
        <v>688.82621595170986</v>
      </c>
      <c r="K16" s="14">
        <f t="shared" si="0"/>
        <v>27.37380899821768</v>
      </c>
    </row>
    <row r="17" spans="1:11" x14ac:dyDescent="0.3">
      <c r="A17" s="17">
        <v>109.488</v>
      </c>
      <c r="B17" s="18">
        <f t="shared" si="1"/>
        <v>1300</v>
      </c>
      <c r="C17" s="18">
        <v>7.9000000000000001E-2</v>
      </c>
      <c r="D17" s="17">
        <v>1.29895</v>
      </c>
      <c r="E17" s="13">
        <f t="shared" si="2"/>
        <v>89.317682687999991</v>
      </c>
      <c r="F17" s="13">
        <f t="shared" si="3"/>
        <v>12159.323616625685</v>
      </c>
      <c r="G17" s="14">
        <f t="shared" si="4"/>
        <v>12.235487694511182</v>
      </c>
      <c r="H17" s="14">
        <f t="shared" si="5"/>
        <v>16.401458035537779</v>
      </c>
      <c r="I17" s="14">
        <f t="shared" si="6"/>
        <v>0.28628691290919095</v>
      </c>
      <c r="J17" s="14">
        <f t="shared" si="7"/>
        <v>701.49943942071252</v>
      </c>
      <c r="K17" s="14">
        <f t="shared" si="0"/>
        <v>28.974188136246227</v>
      </c>
    </row>
    <row r="18" spans="1:11" x14ac:dyDescent="0.3">
      <c r="A18" s="17">
        <v>111.797</v>
      </c>
      <c r="B18" s="18">
        <f t="shared" si="1"/>
        <v>1350</v>
      </c>
      <c r="C18" s="18">
        <v>7.9600000000000004E-2</v>
      </c>
      <c r="D18" s="17">
        <v>1.2946899999999999</v>
      </c>
      <c r="E18" s="13">
        <f t="shared" si="2"/>
        <v>91.201309471999991</v>
      </c>
      <c r="F18" s="13">
        <f t="shared" si="3"/>
        <v>12893.281372575198</v>
      </c>
      <c r="G18" s="14">
        <f t="shared" si="4"/>
        <v>12.97404284563261</v>
      </c>
      <c r="H18" s="14">
        <f t="shared" si="5"/>
        <v>17.391478345352024</v>
      </c>
      <c r="I18" s="14">
        <f t="shared" si="6"/>
        <v>0.27204041500357051</v>
      </c>
      <c r="J18" s="14">
        <f t="shared" si="7"/>
        <v>716.29340958751095</v>
      </c>
      <c r="K18" s="14">
        <f t="shared" si="0"/>
        <v>30.491538823255972</v>
      </c>
    </row>
    <row r="19" spans="1:11" x14ac:dyDescent="0.3">
      <c r="A19" s="17">
        <v>114.268</v>
      </c>
      <c r="B19" s="18">
        <f t="shared" si="1"/>
        <v>1400</v>
      </c>
      <c r="C19" s="18">
        <v>8.3500000000000005E-2</v>
      </c>
      <c r="D19" s="17">
        <v>1.2855000000000001</v>
      </c>
      <c r="E19" s="13">
        <f t="shared" si="2"/>
        <v>93.217091967999991</v>
      </c>
      <c r="F19" s="13">
        <f t="shared" si="3"/>
        <v>13666.339461398069</v>
      </c>
      <c r="G19" s="14">
        <f t="shared" si="4"/>
        <v>13.751943247921554</v>
      </c>
      <c r="H19" s="14">
        <f t="shared" si="5"/>
        <v>18.434240278715219</v>
      </c>
      <c r="I19" s="14">
        <f t="shared" si="6"/>
        <v>0.26922667824124225</v>
      </c>
      <c r="J19" s="14">
        <f t="shared" si="7"/>
        <v>732.12532828918211</v>
      </c>
      <c r="K19" s="14">
        <f t="shared" si="0"/>
        <v>30.810211416504991</v>
      </c>
    </row>
    <row r="20" spans="1:11" x14ac:dyDescent="0.3">
      <c r="A20" s="17">
        <v>115.783</v>
      </c>
      <c r="B20" s="18">
        <f t="shared" si="1"/>
        <v>1450</v>
      </c>
      <c r="C20" s="18">
        <v>8.4699999999999998E-2</v>
      </c>
      <c r="D20" s="17">
        <v>1.2781800000000001</v>
      </c>
      <c r="E20" s="13">
        <f t="shared" si="2"/>
        <v>94.452992607999988</v>
      </c>
      <c r="F20" s="13">
        <f t="shared" si="3"/>
        <v>14342.08667153175</v>
      </c>
      <c r="G20" s="14">
        <f t="shared" si="4"/>
        <v>14.431923231584936</v>
      </c>
      <c r="H20" s="14">
        <f t="shared" si="5"/>
        <v>19.34574159729884</v>
      </c>
      <c r="I20" s="14">
        <f t="shared" si="6"/>
        <v>0.26022851838490235</v>
      </c>
      <c r="J20" s="14">
        <f t="shared" si="7"/>
        <v>741.83206921715941</v>
      </c>
      <c r="K20" s="14">
        <f t="shared" si="0"/>
        <v>31.875564319614877</v>
      </c>
    </row>
    <row r="21" spans="1:11" x14ac:dyDescent="0.3">
      <c r="A21" s="17">
        <v>116.985</v>
      </c>
      <c r="B21" s="18">
        <f t="shared" si="1"/>
        <v>1500</v>
      </c>
      <c r="C21" s="18">
        <v>8.8650000000000007E-2</v>
      </c>
      <c r="D21" s="17">
        <v>1.2795000000000001</v>
      </c>
      <c r="E21" s="13">
        <f t="shared" si="2"/>
        <v>95.43355536</v>
      </c>
      <c r="F21" s="13">
        <f t="shared" si="3"/>
        <v>14990.667821246541</v>
      </c>
      <c r="G21" s="14">
        <f t="shared" si="4"/>
        <v>15.084566990928307</v>
      </c>
      <c r="H21" s="14">
        <f t="shared" si="5"/>
        <v>20.220599183550011</v>
      </c>
      <c r="I21" s="14">
        <f t="shared" si="6"/>
        <v>0.26058030053921372</v>
      </c>
      <c r="J21" s="14">
        <f t="shared" si="7"/>
        <v>749.53339106232704</v>
      </c>
      <c r="K21" s="14">
        <f t="shared" si="0"/>
        <v>31.832532460863312</v>
      </c>
    </row>
    <row r="22" spans="1:11" x14ac:dyDescent="0.3">
      <c r="A22" s="17">
        <v>117.788</v>
      </c>
      <c r="B22" s="18">
        <f t="shared" si="1"/>
        <v>1550</v>
      </c>
      <c r="C22" s="18">
        <v>9.3200000000000005E-2</v>
      </c>
      <c r="D22" s="17">
        <v>1.27766</v>
      </c>
      <c r="E22" s="13">
        <f t="shared" si="2"/>
        <v>96.088623487999996</v>
      </c>
      <c r="F22" s="13">
        <f t="shared" si="3"/>
        <v>15596.684538245248</v>
      </c>
      <c r="G22" s="14">
        <f t="shared" si="4"/>
        <v>15.694379700688513</v>
      </c>
      <c r="H22" s="14">
        <f t="shared" si="5"/>
        <v>21.038042494220527</v>
      </c>
      <c r="I22" s="14">
        <f t="shared" si="6"/>
        <v>0.26331005613549086</v>
      </c>
      <c r="J22" s="14">
        <f t="shared" si="7"/>
        <v>754.67828410864092</v>
      </c>
      <c r="K22" s="14">
        <f t="shared" si="0"/>
        <v>31.502522149430305</v>
      </c>
    </row>
    <row r="23" spans="1:11" x14ac:dyDescent="0.3">
      <c r="A23" s="17">
        <v>118.471</v>
      </c>
      <c r="B23" s="18">
        <f t="shared" si="1"/>
        <v>1600</v>
      </c>
      <c r="C23" s="18">
        <v>9.5899999999999999E-2</v>
      </c>
      <c r="D23" s="17">
        <v>1.2823500000000001</v>
      </c>
      <c r="E23" s="13">
        <f t="shared" si="2"/>
        <v>96.645798495999998</v>
      </c>
      <c r="F23" s="13">
        <f t="shared" si="3"/>
        <v>16193.15896295216</v>
      </c>
      <c r="G23" s="14">
        <f t="shared" si="4"/>
        <v>16.294590346748887</v>
      </c>
      <c r="H23" s="14">
        <f t="shared" si="5"/>
        <v>21.842614405829607</v>
      </c>
      <c r="I23" s="14">
        <f t="shared" si="6"/>
        <v>0.26095814067816708</v>
      </c>
      <c r="J23" s="14">
        <f t="shared" si="7"/>
        <v>759.05432638838261</v>
      </c>
      <c r="K23" s="14">
        <f t="shared" si="0"/>
        <v>31.78644227775197</v>
      </c>
    </row>
    <row r="24" spans="1:11" x14ac:dyDescent="0.3">
      <c r="A24" s="17">
        <v>118.77200000000001</v>
      </c>
      <c r="B24" s="18">
        <f t="shared" si="1"/>
        <v>1650</v>
      </c>
      <c r="C24" s="18">
        <v>9.8750000000000004E-2</v>
      </c>
      <c r="D24" s="17">
        <v>1.2902800000000001</v>
      </c>
      <c r="E24" s="13">
        <f t="shared" si="2"/>
        <v>96.891347072000002</v>
      </c>
      <c r="F24" s="13">
        <f t="shared" si="3"/>
        <v>16741.622928679779</v>
      </c>
      <c r="G24" s="14">
        <f t="shared" si="4"/>
        <v>16.846489803916665</v>
      </c>
      <c r="H24" s="14">
        <f t="shared" si="5"/>
        <v>22.582426010612153</v>
      </c>
      <c r="I24" s="14">
        <f t="shared" si="6"/>
        <v>0.2599102276476622</v>
      </c>
      <c r="J24" s="14">
        <f t="shared" si="7"/>
        <v>760.98286039453524</v>
      </c>
      <c r="K24" s="14">
        <f t="shared" si="0"/>
        <v>31.914599708714647</v>
      </c>
    </row>
    <row r="25" spans="1:11" x14ac:dyDescent="0.3">
      <c r="A25" s="17">
        <v>118.65600000000001</v>
      </c>
      <c r="B25" s="18">
        <f t="shared" si="1"/>
        <v>1700</v>
      </c>
      <c r="C25" s="18">
        <v>0.10005</v>
      </c>
      <c r="D25" s="17">
        <v>1.29942</v>
      </c>
      <c r="E25" s="13">
        <f t="shared" si="2"/>
        <v>96.796717055999991</v>
      </c>
      <c r="F25" s="13">
        <f t="shared" si="3"/>
        <v>17232.098461035235</v>
      </c>
      <c r="G25" s="14">
        <f t="shared" si="4"/>
        <v>17.340037597347251</v>
      </c>
      <c r="H25" s="14">
        <f t="shared" si="5"/>
        <v>23.244018227007039</v>
      </c>
      <c r="I25" s="14">
        <f t="shared" si="6"/>
        <v>0.25583664251562349</v>
      </c>
      <c r="J25" s="14">
        <f t="shared" si="7"/>
        <v>760.23963798684838</v>
      </c>
      <c r="K25" s="14">
        <f t="shared" si="0"/>
        <v>32.422763189872143</v>
      </c>
    </row>
    <row r="26" spans="1:11" x14ac:dyDescent="0.3">
      <c r="A26" s="17">
        <v>118.861</v>
      </c>
      <c r="B26" s="18">
        <f t="shared" si="1"/>
        <v>1750</v>
      </c>
      <c r="C26" s="18">
        <v>0.10305</v>
      </c>
      <c r="D26" s="17">
        <v>1.31053</v>
      </c>
      <c r="E26" s="13">
        <f t="shared" si="2"/>
        <v>96.963951135999991</v>
      </c>
      <c r="F26" s="13">
        <f t="shared" si="3"/>
        <v>17769.572132194007</v>
      </c>
      <c r="G26" s="14">
        <f t="shared" si="4"/>
        <v>17.880877918481154</v>
      </c>
      <c r="H26" s="14">
        <f t="shared" si="5"/>
        <v>23.969005252655702</v>
      </c>
      <c r="I26" s="14">
        <f t="shared" si="6"/>
        <v>0.25553762073826197</v>
      </c>
      <c r="J26" s="14">
        <f t="shared" si="7"/>
        <v>761.55309137974314</v>
      </c>
      <c r="K26" s="14">
        <f t="shared" si="0"/>
        <v>32.460703248357461</v>
      </c>
    </row>
    <row r="27" spans="1:11" x14ac:dyDescent="0.3">
      <c r="A27" s="17">
        <v>119.584</v>
      </c>
      <c r="B27" s="18">
        <f t="shared" si="1"/>
        <v>1800</v>
      </c>
      <c r="C27" s="18">
        <v>0.10929999999999999</v>
      </c>
      <c r="D27" s="17">
        <v>1.3149</v>
      </c>
      <c r="E27" s="13">
        <f t="shared" si="2"/>
        <v>97.553757183999991</v>
      </c>
      <c r="F27" s="13">
        <f t="shared" si="3"/>
        <v>18388.45001396021</v>
      </c>
      <c r="G27" s="14">
        <f t="shared" si="4"/>
        <v>18.503632353308582</v>
      </c>
      <c r="H27" s="14">
        <f t="shared" si="5"/>
        <v>24.803796720252791</v>
      </c>
      <c r="I27" s="14">
        <f t="shared" si="6"/>
        <v>0.26191408840510366</v>
      </c>
      <c r="J27" s="14">
        <f t="shared" si="7"/>
        <v>766.18541724834211</v>
      </c>
      <c r="K27" s="14">
        <f t="shared" si="0"/>
        <v>31.67042645963447</v>
      </c>
    </row>
    <row r="28" spans="1:11" x14ac:dyDescent="0.3">
      <c r="A28" s="17">
        <v>119.934</v>
      </c>
      <c r="B28" s="18">
        <f t="shared" si="1"/>
        <v>1850</v>
      </c>
      <c r="C28" s="18">
        <v>0.11415</v>
      </c>
      <c r="D28" s="17">
        <v>1.3184899999999999</v>
      </c>
      <c r="E28" s="13">
        <f t="shared" si="2"/>
        <v>97.839278783999987</v>
      </c>
      <c r="F28" s="13">
        <f t="shared" si="3"/>
        <v>18954.554833387512</v>
      </c>
      <c r="G28" s="14">
        <f t="shared" si="4"/>
        <v>19.073283163690451</v>
      </c>
      <c r="H28" s="14">
        <f t="shared" si="5"/>
        <v>25.567403704678888</v>
      </c>
      <c r="I28" s="14">
        <f t="shared" si="6"/>
        <v>0.26536653163286217</v>
      </c>
      <c r="J28" s="14">
        <f t="shared" si="7"/>
        <v>768.42789865084512</v>
      </c>
      <c r="K28" s="14">
        <f t="shared" si="0"/>
        <v>31.25839126937143</v>
      </c>
    </row>
    <row r="29" spans="1:11" x14ac:dyDescent="0.3">
      <c r="A29" s="17">
        <v>120.176</v>
      </c>
      <c r="B29" s="18">
        <f t="shared" si="1"/>
        <v>1900</v>
      </c>
      <c r="C29" s="18">
        <v>0.11745</v>
      </c>
      <c r="D29" s="17">
        <v>1.3189200000000001</v>
      </c>
      <c r="E29" s="13">
        <f t="shared" si="2"/>
        <v>98.036696575999997</v>
      </c>
      <c r="F29" s="13">
        <f t="shared" si="3"/>
        <v>19506.119830540305</v>
      </c>
      <c r="G29" s="14">
        <f t="shared" si="4"/>
        <v>19.62830307665325</v>
      </c>
      <c r="H29" s="14">
        <f t="shared" si="5"/>
        <v>26.311398226076744</v>
      </c>
      <c r="I29" s="14">
        <f t="shared" si="6"/>
        <v>0.26531753558433185</v>
      </c>
      <c r="J29" s="14">
        <f t="shared" si="7"/>
        <v>769.97841436343299</v>
      </c>
      <c r="K29" s="14">
        <f t="shared" si="0"/>
        <v>31.264163739902788</v>
      </c>
    </row>
    <row r="30" spans="1:11" x14ac:dyDescent="0.3">
      <c r="A30" s="17">
        <v>120.94799999999999</v>
      </c>
      <c r="B30" s="18">
        <f t="shared" si="1"/>
        <v>1950</v>
      </c>
      <c r="C30" s="18">
        <v>0.12055</v>
      </c>
      <c r="D30" s="17">
        <v>1.31484</v>
      </c>
      <c r="E30" s="13">
        <f t="shared" si="2"/>
        <v>98.666475647999988</v>
      </c>
      <c r="F30" s="13">
        <f t="shared" si="3"/>
        <v>20148.041878337946</v>
      </c>
      <c r="G30" s="14">
        <f t="shared" si="4"/>
        <v>20.274246022519439</v>
      </c>
      <c r="H30" s="14">
        <f t="shared" si="5"/>
        <v>27.177273488631954</v>
      </c>
      <c r="I30" s="14">
        <f t="shared" si="6"/>
        <v>0.26364418159190145</v>
      </c>
      <c r="J30" s="14">
        <f t="shared" si="7"/>
        <v>774.92468762838234</v>
      </c>
      <c r="K30" s="14">
        <f t="shared" si="0"/>
        <v>31.462597905596404</v>
      </c>
    </row>
    <row r="31" spans="1:11" x14ac:dyDescent="0.3">
      <c r="A31" s="17">
        <v>122.157</v>
      </c>
      <c r="B31" s="18">
        <f t="shared" si="1"/>
        <v>2000</v>
      </c>
      <c r="C31" s="18">
        <v>0.12554999999999999</v>
      </c>
      <c r="D31" s="17">
        <v>1.31653</v>
      </c>
      <c r="E31" s="13">
        <f t="shared" si="2"/>
        <v>99.652748831999986</v>
      </c>
      <c r="F31" s="13">
        <f t="shared" si="3"/>
        <v>20871.222909376</v>
      </c>
      <c r="G31" s="14">
        <f t="shared" si="4"/>
        <v>21.001956945030891</v>
      </c>
      <c r="H31" s="14">
        <f t="shared" si="5"/>
        <v>28.152757298969021</v>
      </c>
      <c r="I31" s="14">
        <f t="shared" si="6"/>
        <v>0.26506515628854943</v>
      </c>
      <c r="J31" s="14">
        <f t="shared" si="7"/>
        <v>782.67085910159983</v>
      </c>
      <c r="K31" s="14">
        <f t="shared" si="0"/>
        <v>31.293931619387163</v>
      </c>
    </row>
    <row r="32" spans="1:11" x14ac:dyDescent="0.3">
      <c r="A32" s="17">
        <v>122.845</v>
      </c>
      <c r="B32" s="18">
        <f t="shared" si="1"/>
        <v>2050</v>
      </c>
      <c r="C32" s="18">
        <v>0.12784999999999999</v>
      </c>
      <c r="D32" s="17">
        <v>1.32098</v>
      </c>
      <c r="E32" s="13">
        <f t="shared" si="2"/>
        <v>100.21400272</v>
      </c>
      <c r="F32" s="13">
        <f t="shared" si="3"/>
        <v>21513.490940018601</v>
      </c>
      <c r="G32" s="14">
        <f t="shared" si="4"/>
        <v>21.648248040923793</v>
      </c>
      <c r="H32" s="14">
        <f t="shared" si="5"/>
        <v>29.019099250568086</v>
      </c>
      <c r="I32" s="14">
        <f t="shared" si="6"/>
        <v>0.2618627146771223</v>
      </c>
      <c r="J32" s="14">
        <f t="shared" si="7"/>
        <v>787.0789368299487</v>
      </c>
      <c r="K32" s="14">
        <f t="shared" si="0"/>
        <v>31.676639745386115</v>
      </c>
    </row>
    <row r="33" spans="1:21" x14ac:dyDescent="0.3">
      <c r="A33" s="17">
        <v>123.79600000000001</v>
      </c>
      <c r="B33" s="18">
        <f t="shared" si="1"/>
        <v>2100</v>
      </c>
      <c r="C33" s="18">
        <v>0.13089999999999999</v>
      </c>
      <c r="D33" s="17">
        <v>1.32287</v>
      </c>
      <c r="E33" s="13">
        <f t="shared" si="2"/>
        <v>100.989805696</v>
      </c>
      <c r="F33" s="13">
        <f t="shared" si="3"/>
        <v>22208.818216340998</v>
      </c>
      <c r="G33" s="14">
        <f t="shared" si="4"/>
        <v>22.347930737210287</v>
      </c>
      <c r="H33" s="14">
        <f t="shared" si="5"/>
        <v>29.957011712078135</v>
      </c>
      <c r="I33" s="14">
        <f t="shared" si="6"/>
        <v>0.25971558925300886</v>
      </c>
      <c r="J33" s="14">
        <f t="shared" si="7"/>
        <v>793.17207915503559</v>
      </c>
      <c r="K33" s="14">
        <f t="shared" si="0"/>
        <v>31.938517435298458</v>
      </c>
    </row>
    <row r="34" spans="1:21" x14ac:dyDescent="0.3">
      <c r="A34" s="17">
        <v>124.794</v>
      </c>
      <c r="B34" s="18">
        <f t="shared" si="1"/>
        <v>2150</v>
      </c>
      <c r="C34" s="18">
        <v>0.13435</v>
      </c>
      <c r="D34" s="17">
        <v>1.3216399999999999</v>
      </c>
      <c r="E34" s="13">
        <f t="shared" si="2"/>
        <v>101.80395014399998</v>
      </c>
      <c r="F34" s="13">
        <f t="shared" si="3"/>
        <v>22920.902167981523</v>
      </c>
      <c r="G34" s="14">
        <f t="shared" si="4"/>
        <v>23.064475069975927</v>
      </c>
      <c r="H34" s="14">
        <f t="shared" si="5"/>
        <v>30.917526903452984</v>
      </c>
      <c r="I34" s="14">
        <f t="shared" si="6"/>
        <v>0.25827940943492794</v>
      </c>
      <c r="J34" s="14">
        <f t="shared" si="7"/>
        <v>799.56635469702974</v>
      </c>
      <c r="K34" s="14">
        <f t="shared" si="0"/>
        <v>32.116113683719341</v>
      </c>
    </row>
    <row r="35" spans="1:21" x14ac:dyDescent="0.3">
      <c r="A35" s="17">
        <v>125.137</v>
      </c>
      <c r="B35" s="18">
        <f t="shared" si="1"/>
        <v>2200</v>
      </c>
      <c r="C35" s="18">
        <v>0.13769999999999999</v>
      </c>
      <c r="D35" s="17">
        <v>1.3165199999999999</v>
      </c>
      <c r="E35" s="13">
        <f t="shared" si="2"/>
        <v>102.08376131199999</v>
      </c>
      <c r="F35" s="13">
        <f t="shared" si="3"/>
        <v>23518.410269830161</v>
      </c>
      <c r="G35" s="14">
        <f t="shared" si="4"/>
        <v>23.665725867967971</v>
      </c>
      <c r="H35" s="14">
        <f t="shared" si="5"/>
        <v>31.723493120600498</v>
      </c>
      <c r="I35" s="14">
        <f t="shared" si="6"/>
        <v>0.25799411495187113</v>
      </c>
      <c r="J35" s="14">
        <f t="shared" si="7"/>
        <v>801.76398647148267</v>
      </c>
      <c r="K35" s="14">
        <f t="shared" si="0"/>
        <v>32.151628253704388</v>
      </c>
    </row>
    <row r="36" spans="1:21" x14ac:dyDescent="0.3">
      <c r="A36" s="17">
        <v>126.02800000000001</v>
      </c>
      <c r="B36" s="18">
        <f t="shared" si="1"/>
        <v>2250</v>
      </c>
      <c r="C36" s="18">
        <v>0.14105000000000001</v>
      </c>
      <c r="D36" s="17">
        <v>1.3046500000000001</v>
      </c>
      <c r="E36" s="13">
        <f t="shared" si="2"/>
        <v>102.810617728</v>
      </c>
      <c r="F36" s="13">
        <f t="shared" si="3"/>
        <v>24224.181102398499</v>
      </c>
      <c r="G36" s="14">
        <f t="shared" si="4"/>
        <v>24.375917537283147</v>
      </c>
      <c r="H36" s="14">
        <f t="shared" si="5"/>
        <v>32.675492677323255</v>
      </c>
      <c r="I36" s="14">
        <f t="shared" si="6"/>
        <v>0.25657114200662273</v>
      </c>
      <c r="J36" s="14">
        <f t="shared" si="7"/>
        <v>807.47270341328328</v>
      </c>
      <c r="K36" s="14">
        <f t="shared" si="0"/>
        <v>32.329944867150815</v>
      </c>
    </row>
    <row r="37" spans="1:21" x14ac:dyDescent="0.3">
      <c r="A37" s="17">
        <v>126.66</v>
      </c>
      <c r="B37" s="18">
        <f t="shared" si="1"/>
        <v>2300</v>
      </c>
      <c r="C37" s="18">
        <v>0.14495</v>
      </c>
      <c r="D37" s="17">
        <v>1.2964599999999999</v>
      </c>
      <c r="E37" s="13">
        <f t="shared" si="2"/>
        <v>103.32618815999999</v>
      </c>
      <c r="F37" s="13">
        <f t="shared" si="3"/>
        <v>24886.674179595098</v>
      </c>
      <c r="G37" s="14">
        <f t="shared" si="4"/>
        <v>25.042560366219327</v>
      </c>
      <c r="H37" s="14">
        <f t="shared" si="5"/>
        <v>33.569115772411969</v>
      </c>
      <c r="I37" s="14">
        <f t="shared" si="6"/>
        <v>0.25664640140669032</v>
      </c>
      <c r="J37" s="14">
        <f t="shared" si="7"/>
        <v>811.52198411723145</v>
      </c>
      <c r="K37" s="14">
        <f t="shared" si="0"/>
        <v>32.320464382555734</v>
      </c>
    </row>
    <row r="38" spans="1:21" x14ac:dyDescent="0.3">
      <c r="A38" s="17">
        <v>126.822</v>
      </c>
      <c r="B38" s="18">
        <f t="shared" si="1"/>
        <v>2350</v>
      </c>
      <c r="C38" s="18">
        <v>0.14985000000000001</v>
      </c>
      <c r="D38" s="17">
        <v>1.2822899999999999</v>
      </c>
      <c r="E38" s="13">
        <f t="shared" si="2"/>
        <v>103.458343872</v>
      </c>
      <c r="F38" s="13">
        <f t="shared" si="3"/>
        <v>25460.211223099275</v>
      </c>
      <c r="G38" s="14">
        <f t="shared" si="4"/>
        <v>25.619689954952907</v>
      </c>
      <c r="H38" s="14">
        <f t="shared" si="5"/>
        <v>34.342747928891299</v>
      </c>
      <c r="I38" s="14">
        <f t="shared" si="6"/>
        <v>0.25934541017798257</v>
      </c>
      <c r="J38" s="14">
        <f t="shared" si="7"/>
        <v>812.55993265210441</v>
      </c>
      <c r="K38" s="14">
        <f t="shared" si="0"/>
        <v>31.984105174189995</v>
      </c>
    </row>
    <row r="39" spans="1:21" x14ac:dyDescent="0.3">
      <c r="A39" s="17">
        <v>126.69</v>
      </c>
      <c r="B39" s="18">
        <f t="shared" si="1"/>
        <v>2400</v>
      </c>
      <c r="C39" s="18">
        <v>0.1537</v>
      </c>
      <c r="D39" s="17">
        <v>1.2730399999999999</v>
      </c>
      <c r="E39" s="13">
        <f t="shared" si="2"/>
        <v>103.35066144</v>
      </c>
      <c r="F39" s="13">
        <f t="shared" si="3"/>
        <v>25974.854297883991</v>
      </c>
      <c r="G39" s="14">
        <f t="shared" si="4"/>
        <v>26.137556672471955</v>
      </c>
      <c r="H39" s="14">
        <f t="shared" si="5"/>
        <v>35.036939239238549</v>
      </c>
      <c r="I39" s="14">
        <f t="shared" si="6"/>
        <v>0.26073814340793416</v>
      </c>
      <c r="J39" s="14">
        <f t="shared" si="7"/>
        <v>811.71419680887459</v>
      </c>
      <c r="K39" s="14">
        <f t="shared" si="0"/>
        <v>31.813262022803929</v>
      </c>
    </row>
    <row r="40" spans="1:21" x14ac:dyDescent="0.3">
      <c r="A40" s="17">
        <v>126.55200000000001</v>
      </c>
      <c r="B40" s="18">
        <f t="shared" si="1"/>
        <v>2450</v>
      </c>
      <c r="C40" s="18">
        <v>0.15565000000000001</v>
      </c>
      <c r="D40" s="17">
        <v>1.2698400000000001</v>
      </c>
      <c r="E40" s="13">
        <f t="shared" si="2"/>
        <v>103.238084352</v>
      </c>
      <c r="F40" s="13">
        <f t="shared" si="3"/>
        <v>26487.113935292338</v>
      </c>
      <c r="G40" s="14">
        <f t="shared" si="4"/>
        <v>26.653025023140291</v>
      </c>
      <c r="H40" s="14">
        <f t="shared" si="5"/>
        <v>35.727915580617015</v>
      </c>
      <c r="I40" s="14">
        <f t="shared" si="6"/>
        <v>0.25893950101378976</v>
      </c>
      <c r="J40" s="14">
        <f t="shared" si="7"/>
        <v>810.83001842731642</v>
      </c>
      <c r="K40" s="14">
        <f t="shared" si="0"/>
        <v>32.034242914271665</v>
      </c>
    </row>
    <row r="41" spans="1:21" x14ac:dyDescent="0.3">
      <c r="A41" s="17">
        <v>126.438</v>
      </c>
      <c r="B41" s="18">
        <f t="shared" si="1"/>
        <v>2500</v>
      </c>
      <c r="C41" s="18">
        <v>0.15959999999999999</v>
      </c>
      <c r="D41" s="17">
        <v>1.2744599999999999</v>
      </c>
      <c r="E41" s="13">
        <f t="shared" si="2"/>
        <v>103.145085888</v>
      </c>
      <c r="F41" s="13">
        <f t="shared" si="3"/>
        <v>27003.320339969083</v>
      </c>
      <c r="G41" s="14">
        <f t="shared" si="4"/>
        <v>27.172464863002283</v>
      </c>
      <c r="H41" s="14">
        <f t="shared" si="5"/>
        <v>36.424215634051315</v>
      </c>
      <c r="I41" s="14">
        <f t="shared" si="6"/>
        <v>0.26043511457937346</v>
      </c>
      <c r="J41" s="14">
        <f t="shared" si="7"/>
        <v>810.09961019907246</v>
      </c>
      <c r="K41" s="14">
        <f t="shared" si="0"/>
        <v>31.850278288982299</v>
      </c>
    </row>
    <row r="42" spans="1:21" x14ac:dyDescent="0.3">
      <c r="A42" s="17">
        <v>126.239</v>
      </c>
      <c r="B42" s="18">
        <f t="shared" si="1"/>
        <v>2550</v>
      </c>
      <c r="C42" s="18">
        <v>0.16259999999999999</v>
      </c>
      <c r="D42" s="17">
        <v>1.2787599999999999</v>
      </c>
      <c r="E42" s="13">
        <f t="shared" si="2"/>
        <v>102.982746464</v>
      </c>
      <c r="F42" s="13">
        <f t="shared" si="3"/>
        <v>27500.036377713222</v>
      </c>
      <c r="G42" s="14">
        <f t="shared" si="4"/>
        <v>27.672292251359213</v>
      </c>
      <c r="H42" s="14">
        <f t="shared" si="5"/>
        <v>37.094225538015031</v>
      </c>
      <c r="I42" s="14">
        <f t="shared" si="6"/>
        <v>0.2605380116150614</v>
      </c>
      <c r="J42" s="14">
        <f t="shared" si="7"/>
        <v>808.82459934450662</v>
      </c>
      <c r="K42" s="14">
        <f t="shared" si="0"/>
        <v>31.837699321324358</v>
      </c>
    </row>
    <row r="43" spans="1:21" x14ac:dyDescent="0.3">
      <c r="A43" s="17">
        <v>126.161</v>
      </c>
      <c r="B43" s="18">
        <f t="shared" si="1"/>
        <v>2600</v>
      </c>
      <c r="C43" s="18">
        <v>0.16805</v>
      </c>
      <c r="D43" s="17">
        <v>1.27634</v>
      </c>
      <c r="E43" s="13">
        <f t="shared" si="2"/>
        <v>102.919115936</v>
      </c>
      <c r="F43" s="13">
        <f t="shared" si="3"/>
        <v>28021.928006669459</v>
      </c>
      <c r="G43" s="14">
        <f t="shared" si="4"/>
        <v>28.197452926845415</v>
      </c>
      <c r="H43" s="14">
        <f t="shared" si="5"/>
        <v>37.798194271910745</v>
      </c>
      <c r="I43" s="14">
        <f t="shared" si="6"/>
        <v>0.26425567654395998</v>
      </c>
      <c r="J43" s="14">
        <f t="shared" si="7"/>
        <v>808.32484634623449</v>
      </c>
      <c r="K43" s="14">
        <f t="shared" si="0"/>
        <v>31.389792582927317</v>
      </c>
    </row>
    <row r="44" spans="1:21" x14ac:dyDescent="0.3">
      <c r="A44" s="17">
        <v>125.84699999999999</v>
      </c>
      <c r="B44" s="18">
        <f t="shared" si="1"/>
        <v>2650</v>
      </c>
      <c r="C44" s="18">
        <v>0.17144999999999999</v>
      </c>
      <c r="D44" s="17">
        <v>1.28027</v>
      </c>
      <c r="E44" s="13">
        <f t="shared" si="2"/>
        <v>102.66296227199999</v>
      </c>
      <c r="F44" s="13">
        <f t="shared" si="3"/>
        <v>28489.726712804175</v>
      </c>
      <c r="G44" s="14">
        <f t="shared" si="4"/>
        <v>28.668181850006349</v>
      </c>
      <c r="H44" s="14">
        <f t="shared" si="5"/>
        <v>38.429198190357035</v>
      </c>
      <c r="I44" s="14">
        <f t="shared" si="6"/>
        <v>0.26517527479679759</v>
      </c>
      <c r="J44" s="14">
        <f t="shared" si="7"/>
        <v>806.31302017370308</v>
      </c>
      <c r="K44" s="14">
        <f t="shared" si="0"/>
        <v>31.280936286131492</v>
      </c>
    </row>
    <row r="45" spans="1:21" x14ac:dyDescent="0.3">
      <c r="A45" s="17">
        <v>124.911</v>
      </c>
      <c r="B45" s="18">
        <f t="shared" si="1"/>
        <v>2700</v>
      </c>
      <c r="C45" s="18">
        <v>0.17465</v>
      </c>
      <c r="D45" s="17">
        <v>1.2837099999999999</v>
      </c>
      <c r="E45" s="13">
        <f t="shared" si="2"/>
        <v>101.89939593599999</v>
      </c>
      <c r="F45" s="13">
        <f t="shared" si="3"/>
        <v>28811.375430999768</v>
      </c>
      <c r="G45" s="14">
        <f t="shared" si="4"/>
        <v>28.991845324844402</v>
      </c>
      <c r="H45" s="14">
        <f t="shared" si="5"/>
        <v>38.863063438129224</v>
      </c>
      <c r="I45" s="14">
        <f t="shared" si="6"/>
        <v>0.2671089374695248</v>
      </c>
      <c r="J45" s="14">
        <f t="shared" si="7"/>
        <v>800.31598419443787</v>
      </c>
      <c r="K45" s="14">
        <f t="shared" si="0"/>
        <v>31.054486435978678</v>
      </c>
    </row>
    <row r="46" spans="1:21" x14ac:dyDescent="0.3">
      <c r="A46" s="17">
        <v>123.92700000000001</v>
      </c>
      <c r="B46" s="18">
        <f t="shared" si="1"/>
        <v>2750</v>
      </c>
      <c r="C46" s="18">
        <v>0.1784</v>
      </c>
      <c r="D46" s="17">
        <v>1.2811999999999999</v>
      </c>
      <c r="E46" s="13">
        <f t="shared" si="2"/>
        <v>101.096672352</v>
      </c>
      <c r="F46" s="13">
        <f t="shared" si="3"/>
        <v>29113.751623313274</v>
      </c>
      <c r="G46" s="14">
        <f t="shared" si="4"/>
        <v>29.296115553749761</v>
      </c>
      <c r="H46" s="14">
        <f t="shared" si="5"/>
        <v>39.270932377680644</v>
      </c>
      <c r="I46" s="14">
        <f t="shared" si="6"/>
        <v>0.27001040412634247</v>
      </c>
      <c r="J46" s="14">
        <f t="shared" si="7"/>
        <v>794.01140790854379</v>
      </c>
      <c r="K46" s="14">
        <f t="shared" si="0"/>
        <v>30.720782417312694</v>
      </c>
      <c r="T46" t="s">
        <v>58</v>
      </c>
    </row>
    <row r="47" spans="1:21" x14ac:dyDescent="0.3">
      <c r="A47" s="17">
        <v>123.68899999999999</v>
      </c>
      <c r="B47" s="18">
        <f t="shared" si="1"/>
        <v>2800</v>
      </c>
      <c r="C47" s="18">
        <v>0.18004999999999999</v>
      </c>
      <c r="D47" s="17">
        <v>1.2744800000000001</v>
      </c>
      <c r="E47" s="13">
        <f t="shared" si="2"/>
        <v>100.90251766399999</v>
      </c>
      <c r="F47" s="13">
        <f t="shared" si="3"/>
        <v>29586.163434047423</v>
      </c>
      <c r="G47" s="14">
        <f t="shared" si="4"/>
        <v>29.771486477266929</v>
      </c>
      <c r="H47" s="14">
        <f t="shared" si="5"/>
        <v>39.908158816711705</v>
      </c>
      <c r="I47" s="14">
        <f t="shared" si="6"/>
        <v>0.26815647939164944</v>
      </c>
      <c r="J47" s="14">
        <f t="shared" si="7"/>
        <v>792.48652055484172</v>
      </c>
      <c r="K47" s="14">
        <f t="shared" si="0"/>
        <v>30.933173400822721</v>
      </c>
      <c r="T47" t="s">
        <v>59</v>
      </c>
      <c r="U47" t="s">
        <v>60</v>
      </c>
    </row>
    <row r="48" spans="1:21" x14ac:dyDescent="0.3">
      <c r="A48" s="17">
        <v>123.389</v>
      </c>
      <c r="B48" s="18">
        <f t="shared" si="1"/>
        <v>2850</v>
      </c>
      <c r="C48" s="18">
        <v>0.18310000000000001</v>
      </c>
      <c r="D48" s="17">
        <v>1.2603599999999999</v>
      </c>
      <c r="E48" s="13">
        <f t="shared" si="2"/>
        <v>100.65778486399999</v>
      </c>
      <c r="F48" s="13">
        <f t="shared" si="3"/>
        <v>30041.446958259603</v>
      </c>
      <c r="G48" s="14">
        <f t="shared" si="4"/>
        <v>30.229621825387362</v>
      </c>
      <c r="H48" s="14">
        <f t="shared" si="5"/>
        <v>40.522281267275282</v>
      </c>
      <c r="I48" s="14">
        <f t="shared" si="6"/>
        <v>0.26856617813133921</v>
      </c>
      <c r="J48" s="14">
        <f t="shared" si="7"/>
        <v>790.56439363841059</v>
      </c>
      <c r="K48" s="14">
        <f t="shared" si="0"/>
        <v>30.885984725595257</v>
      </c>
      <c r="T48">
        <v>2350</v>
      </c>
      <c r="U48">
        <v>103.458</v>
      </c>
    </row>
    <row r="49" spans="1:21" x14ac:dyDescent="0.3">
      <c r="A49" s="17">
        <v>122.51900000000001</v>
      </c>
      <c r="B49" s="18">
        <f t="shared" si="1"/>
        <v>2900</v>
      </c>
      <c r="C49" s="18">
        <v>0.18790000000000001</v>
      </c>
      <c r="D49" s="17">
        <v>1.2531000000000001</v>
      </c>
      <c r="E49" s="13">
        <f t="shared" si="2"/>
        <v>99.948059743999991</v>
      </c>
      <c r="F49" s="13">
        <f t="shared" si="3"/>
        <v>30352.955389122726</v>
      </c>
      <c r="G49" s="14">
        <f t="shared" si="4"/>
        <v>30.543081495738658</v>
      </c>
      <c r="H49" s="14">
        <f t="shared" si="5"/>
        <v>40.942468492947263</v>
      </c>
      <c r="I49" s="14">
        <f t="shared" si="6"/>
        <v>0.27277817404122767</v>
      </c>
      <c r="J49" s="14">
        <f t="shared" si="7"/>
        <v>784.99022558076013</v>
      </c>
      <c r="K49" s="14">
        <f t="shared" si="0"/>
        <v>30.409071050979108</v>
      </c>
      <c r="T49">
        <v>2350</v>
      </c>
      <c r="U49">
        <v>0</v>
      </c>
    </row>
    <row r="50" spans="1:21" x14ac:dyDescent="0.3">
      <c r="A50" s="17">
        <v>121.837</v>
      </c>
      <c r="B50" s="18">
        <f t="shared" si="1"/>
        <v>2950</v>
      </c>
      <c r="C50" s="18">
        <v>0.19255</v>
      </c>
      <c r="D50" s="17">
        <v>1.23943</v>
      </c>
      <c r="E50" s="13">
        <f t="shared" si="2"/>
        <v>99.391700512</v>
      </c>
      <c r="F50" s="13">
        <f t="shared" si="3"/>
        <v>30704.409888702448</v>
      </c>
      <c r="G50" s="14">
        <f t="shared" si="4"/>
        <v>30.896737450656129</v>
      </c>
      <c r="H50" s="14">
        <f t="shared" si="5"/>
        <v>41.416538137608754</v>
      </c>
      <c r="I50" s="14">
        <f t="shared" si="6"/>
        <v>0.27632907887556563</v>
      </c>
      <c r="J50" s="14">
        <f t="shared" si="7"/>
        <v>780.62059039074006</v>
      </c>
      <c r="K50" s="14">
        <f t="shared" si="0"/>
        <v>30.018306105639166</v>
      </c>
      <c r="T50" t="s">
        <v>59</v>
      </c>
      <c r="U50" t="s">
        <v>60</v>
      </c>
    </row>
    <row r="51" spans="1:21" x14ac:dyDescent="0.3">
      <c r="A51" s="17">
        <v>121.709</v>
      </c>
      <c r="B51" s="18">
        <f t="shared" si="1"/>
        <v>3000</v>
      </c>
      <c r="C51" s="18">
        <v>0.19900000000000001</v>
      </c>
      <c r="D51" s="17">
        <v>1.2273499999999999</v>
      </c>
      <c r="E51" s="13">
        <f t="shared" si="2"/>
        <v>99.287281183999994</v>
      </c>
      <c r="F51" s="13">
        <f t="shared" si="3"/>
        <v>31192.01931625585</v>
      </c>
      <c r="G51" s="14">
        <f t="shared" si="4"/>
        <v>31.387401186457982</v>
      </c>
      <c r="H51" s="14">
        <f t="shared" si="5"/>
        <v>42.074264325010702</v>
      </c>
      <c r="I51" s="14">
        <f t="shared" si="6"/>
        <v>0.28112107617902904</v>
      </c>
      <c r="J51" s="14">
        <f t="shared" si="7"/>
        <v>779.80048290639616</v>
      </c>
      <c r="K51" s="14">
        <f t="shared" si="0"/>
        <v>29.506613265429792</v>
      </c>
      <c r="T51">
        <v>4700</v>
      </c>
      <c r="U51">
        <v>59.56</v>
      </c>
    </row>
    <row r="52" spans="1:21" x14ac:dyDescent="0.3">
      <c r="A52" s="17">
        <v>121.123</v>
      </c>
      <c r="B52" s="18">
        <f t="shared" si="1"/>
        <v>3050</v>
      </c>
      <c r="C52" s="18">
        <v>0.20605000000000001</v>
      </c>
      <c r="D52" s="17">
        <v>1.2193000000000001</v>
      </c>
      <c r="E52" s="13">
        <f t="shared" si="2"/>
        <v>98.809236447999993</v>
      </c>
      <c r="F52" s="13">
        <f t="shared" si="3"/>
        <v>31559.201085405115</v>
      </c>
      <c r="G52" s="14">
        <f t="shared" si="4"/>
        <v>31.756882924071398</v>
      </c>
      <c r="H52" s="14">
        <f t="shared" si="5"/>
        <v>42.56954815559169</v>
      </c>
      <c r="I52" s="14">
        <f t="shared" si="6"/>
        <v>0.28769375828994886</v>
      </c>
      <c r="J52" s="14">
        <f t="shared" si="7"/>
        <v>776.04592832963397</v>
      </c>
      <c r="K52" s="14">
        <f t="shared" si="0"/>
        <v>28.832502049683281</v>
      </c>
      <c r="T52">
        <v>4700</v>
      </c>
      <c r="U52">
        <v>0</v>
      </c>
    </row>
    <row r="53" spans="1:21" x14ac:dyDescent="0.3">
      <c r="A53" s="17">
        <v>121.124</v>
      </c>
      <c r="B53" s="18">
        <f t="shared" si="1"/>
        <v>3100</v>
      </c>
      <c r="C53" s="18">
        <v>0.21004999999999999</v>
      </c>
      <c r="D53" s="17">
        <v>1.20692</v>
      </c>
      <c r="E53" s="13">
        <f t="shared" si="2"/>
        <v>98.810052223999989</v>
      </c>
      <c r="F53" s="13">
        <f t="shared" si="3"/>
        <v>32076.829864000025</v>
      </c>
      <c r="G53" s="14">
        <f t="shared" si="4"/>
        <v>32.277754047376561</v>
      </c>
      <c r="H53" s="14">
        <f t="shared" si="5"/>
        <v>43.267766819539624</v>
      </c>
      <c r="I53" s="14">
        <f t="shared" si="6"/>
        <v>0.2885460055966001</v>
      </c>
      <c r="J53" s="14">
        <f t="shared" si="7"/>
        <v>776.05233541935547</v>
      </c>
      <c r="K53" s="14">
        <f t="shared" si="0"/>
        <v>28.747342589010614</v>
      </c>
    </row>
    <row r="54" spans="1:21" x14ac:dyDescent="0.3">
      <c r="A54" s="17">
        <v>120.851</v>
      </c>
      <c r="B54" s="18">
        <f t="shared" si="1"/>
        <v>3150</v>
      </c>
      <c r="C54" s="18">
        <v>0.21604999999999999</v>
      </c>
      <c r="D54" s="17">
        <v>1.1927399999999999</v>
      </c>
      <c r="E54" s="13">
        <f t="shared" si="2"/>
        <v>98.587345375999988</v>
      </c>
      <c r="F54" s="13">
        <f t="shared" si="3"/>
        <v>32520.734396866927</v>
      </c>
      <c r="G54" s="14">
        <f t="shared" si="4"/>
        <v>32.724439127951626</v>
      </c>
      <c r="H54" s="14">
        <f t="shared" si="5"/>
        <v>43.866540385994135</v>
      </c>
      <c r="I54" s="14">
        <f t="shared" si="6"/>
        <v>0.29273708748815563</v>
      </c>
      <c r="J54" s="14">
        <f t="shared" si="7"/>
        <v>774.30319992540296</v>
      </c>
      <c r="K54" s="14">
        <f t="shared" si="0"/>
        <v>28.335770321249971</v>
      </c>
    </row>
    <row r="55" spans="1:21" x14ac:dyDescent="0.3">
      <c r="A55" s="17">
        <v>120.596</v>
      </c>
      <c r="B55" s="18">
        <f t="shared" si="1"/>
        <v>3200</v>
      </c>
      <c r="C55" s="18">
        <v>0.21795</v>
      </c>
      <c r="D55" s="17">
        <v>1.1848099999999999</v>
      </c>
      <c r="E55" s="13">
        <f t="shared" si="2"/>
        <v>98.379322496</v>
      </c>
      <c r="F55" s="13">
        <f t="shared" si="3"/>
        <v>32967.227393981295</v>
      </c>
      <c r="G55" s="14">
        <f t="shared" si="4"/>
        <v>33.173728886504357</v>
      </c>
      <c r="H55" s="14">
        <f t="shared" si="5"/>
        <v>44.468805477887877</v>
      </c>
      <c r="I55" s="14">
        <f t="shared" si="6"/>
        <v>0.29131193038511388</v>
      </c>
      <c r="J55" s="14">
        <f t="shared" si="7"/>
        <v>772.66939204643654</v>
      </c>
      <c r="K55" s="14">
        <f t="shared" si="0"/>
        <v>28.474394662141549</v>
      </c>
    </row>
    <row r="56" spans="1:21" x14ac:dyDescent="0.3">
      <c r="A56" s="17">
        <v>120.84</v>
      </c>
      <c r="B56" s="18">
        <f t="shared" si="1"/>
        <v>3250</v>
      </c>
      <c r="C56" s="18">
        <v>0.22305</v>
      </c>
      <c r="D56" s="17">
        <v>1.17378</v>
      </c>
      <c r="E56" s="13">
        <f t="shared" si="2"/>
        <v>98.578371840000003</v>
      </c>
      <c r="F56" s="13">
        <f t="shared" si="3"/>
        <v>33550.084617333589</v>
      </c>
      <c r="G56" s="14">
        <f t="shared" si="4"/>
        <v>33.76023703521691</v>
      </c>
      <c r="H56" s="14">
        <f t="shared" si="5"/>
        <v>45.255009430585673</v>
      </c>
      <c r="I56" s="14">
        <f t="shared" si="6"/>
        <v>0.29294927608722743</v>
      </c>
      <c r="J56" s="14">
        <f t="shared" si="7"/>
        <v>774.23272193846742</v>
      </c>
      <c r="K56" s="14">
        <f t="shared" si="0"/>
        <v>28.315246196772204</v>
      </c>
    </row>
    <row r="57" spans="1:21" x14ac:dyDescent="0.3">
      <c r="A57" s="17">
        <v>121.633</v>
      </c>
      <c r="B57" s="18">
        <f t="shared" si="1"/>
        <v>3300</v>
      </c>
      <c r="C57" s="18">
        <v>0.22550000000000001</v>
      </c>
      <c r="D57" s="17">
        <v>1.1611800000000001</v>
      </c>
      <c r="E57" s="13">
        <f t="shared" si="2"/>
        <v>99.225282207999996</v>
      </c>
      <c r="F57" s="13">
        <f t="shared" si="3"/>
        <v>34289.795939852949</v>
      </c>
      <c r="G57" s="14">
        <f t="shared" si="4"/>
        <v>34.504581792338186</v>
      </c>
      <c r="H57" s="14">
        <f t="shared" si="5"/>
        <v>46.252790606351454</v>
      </c>
      <c r="I57" s="14">
        <f t="shared" si="6"/>
        <v>0.28977803760021881</v>
      </c>
      <c r="J57" s="14">
        <f t="shared" si="7"/>
        <v>779.31354408756704</v>
      </c>
      <c r="K57" s="14">
        <f t="shared" si="0"/>
        <v>28.625119226667621</v>
      </c>
    </row>
    <row r="58" spans="1:21" x14ac:dyDescent="0.3">
      <c r="A58" s="17">
        <v>122.181</v>
      </c>
      <c r="B58" s="18">
        <f t="shared" si="1"/>
        <v>3350</v>
      </c>
      <c r="C58" s="18">
        <v>0.22850000000000001</v>
      </c>
      <c r="D58" s="17">
        <v>1.1510400000000001</v>
      </c>
      <c r="E58" s="13">
        <f t="shared" si="2"/>
        <v>99.672327455999991</v>
      </c>
      <c r="F58" s="13">
        <f t="shared" si="3"/>
        <v>34966.166773386183</v>
      </c>
      <c r="G58" s="14">
        <f t="shared" si="4"/>
        <v>35.185189305679359</v>
      </c>
      <c r="H58" s="14">
        <f t="shared" si="5"/>
        <v>47.165133117532655</v>
      </c>
      <c r="I58" s="14">
        <f t="shared" si="6"/>
        <v>0.28795326101498653</v>
      </c>
      <c r="J58" s="14">
        <f t="shared" si="7"/>
        <v>782.82462925491438</v>
      </c>
      <c r="K58" s="14">
        <f t="shared" si="0"/>
        <v>28.806518274312328</v>
      </c>
    </row>
    <row r="59" spans="1:21" x14ac:dyDescent="0.3">
      <c r="A59" s="17">
        <v>122.93300000000001</v>
      </c>
      <c r="B59" s="18">
        <f t="shared" si="1"/>
        <v>3400</v>
      </c>
      <c r="C59" s="18">
        <v>0.23419999999999999</v>
      </c>
      <c r="D59" s="17">
        <v>1.14117</v>
      </c>
      <c r="E59" s="13">
        <f t="shared" si="2"/>
        <v>100.285791008</v>
      </c>
      <c r="F59" s="13">
        <f t="shared" si="3"/>
        <v>35706.471819553066</v>
      </c>
      <c r="G59" s="14">
        <f t="shared" si="4"/>
        <v>35.930131505439071</v>
      </c>
      <c r="H59" s="14">
        <f t="shared" si="5"/>
        <v>48.163715154744061</v>
      </c>
      <c r="I59" s="14">
        <f t="shared" si="6"/>
        <v>0.28901725557080177</v>
      </c>
      <c r="J59" s="14">
        <f t="shared" si="7"/>
        <v>787.64276072543532</v>
      </c>
      <c r="K59" s="14">
        <f t="shared" si="0"/>
        <v>28.700469316940119</v>
      </c>
    </row>
    <row r="60" spans="1:21" x14ac:dyDescent="0.3">
      <c r="A60" s="17">
        <v>123.47499999999999</v>
      </c>
      <c r="B60" s="18">
        <f t="shared" si="1"/>
        <v>3450</v>
      </c>
      <c r="C60" s="18">
        <v>0.23605000000000001</v>
      </c>
      <c r="D60" s="17">
        <v>1.12669</v>
      </c>
      <c r="E60" s="13">
        <f t="shared" si="2"/>
        <v>100.72794159999999</v>
      </c>
      <c r="F60" s="13">
        <f t="shared" si="3"/>
        <v>36391.308554304895</v>
      </c>
      <c r="G60" s="14">
        <f t="shared" si="4"/>
        <v>36.619257949063623</v>
      </c>
      <c r="H60" s="14">
        <f t="shared" si="5"/>
        <v>49.087477143516921</v>
      </c>
      <c r="I60" s="14">
        <f t="shared" si="6"/>
        <v>0.28581838044229496</v>
      </c>
      <c r="J60" s="14">
        <f t="shared" si="7"/>
        <v>791.1154033544542</v>
      </c>
      <c r="K60" s="14">
        <f t="shared" si="0"/>
        <v>29.021684549257795</v>
      </c>
    </row>
    <row r="61" spans="1:21" x14ac:dyDescent="0.3">
      <c r="A61" s="17">
        <v>123.428</v>
      </c>
      <c r="B61" s="18">
        <f t="shared" si="1"/>
        <v>3500</v>
      </c>
      <c r="C61" s="18">
        <v>0.24195</v>
      </c>
      <c r="D61" s="17">
        <v>1.11975</v>
      </c>
      <c r="E61" s="13">
        <f t="shared" si="2"/>
        <v>100.689600128</v>
      </c>
      <c r="F61" s="13">
        <f t="shared" si="3"/>
        <v>36904.665939752173</v>
      </c>
      <c r="G61" s="14">
        <f t="shared" si="4"/>
        <v>37.135830923890786</v>
      </c>
      <c r="H61" s="14">
        <f t="shared" si="5"/>
        <v>49.779934214330815</v>
      </c>
      <c r="I61" s="14">
        <f t="shared" si="6"/>
        <v>0.28888711341849249</v>
      </c>
      <c r="J61" s="14">
        <f t="shared" si="7"/>
        <v>790.8142701375466</v>
      </c>
      <c r="K61" s="14">
        <f t="shared" si="0"/>
        <v>28.713398730111216</v>
      </c>
    </row>
    <row r="62" spans="1:21" x14ac:dyDescent="0.3">
      <c r="A62" s="17">
        <v>124.205</v>
      </c>
      <c r="B62" s="18">
        <f t="shared" si="1"/>
        <v>3550</v>
      </c>
      <c r="C62" s="18">
        <v>0.24545</v>
      </c>
      <c r="D62" s="17">
        <v>1.10622</v>
      </c>
      <c r="E62" s="13">
        <f t="shared" si="2"/>
        <v>101.32345807999999</v>
      </c>
      <c r="F62" s="13">
        <f t="shared" si="3"/>
        <v>37667.515398952222</v>
      </c>
      <c r="G62" s="14">
        <f t="shared" si="4"/>
        <v>37.903458751317338</v>
      </c>
      <c r="H62" s="14">
        <f t="shared" si="5"/>
        <v>50.80892594010367</v>
      </c>
      <c r="I62" s="14">
        <f t="shared" si="6"/>
        <v>0.28713086769744334</v>
      </c>
      <c r="J62" s="14">
        <f t="shared" si="7"/>
        <v>795.79257885110337</v>
      </c>
      <c r="K62" s="14">
        <f t="shared" si="0"/>
        <v>28.889025210332328</v>
      </c>
    </row>
    <row r="63" spans="1:21" x14ac:dyDescent="0.3">
      <c r="A63" s="17">
        <v>124.066</v>
      </c>
      <c r="B63" s="18">
        <f t="shared" si="1"/>
        <v>3600</v>
      </c>
      <c r="C63" s="18">
        <v>0.25505</v>
      </c>
      <c r="D63" s="17">
        <v>1.09697</v>
      </c>
      <c r="E63" s="13">
        <f t="shared" si="2"/>
        <v>101.21006521599999</v>
      </c>
      <c r="F63" s="13">
        <f t="shared" si="3"/>
        <v>38155.295682231532</v>
      </c>
      <c r="G63" s="14">
        <f t="shared" si="4"/>
        <v>38.394294413058319</v>
      </c>
      <c r="H63" s="14">
        <f t="shared" si="5"/>
        <v>51.466882591230991</v>
      </c>
      <c r="I63" s="14">
        <f t="shared" si="6"/>
        <v>0.29454681152191498</v>
      </c>
      <c r="J63" s="14">
        <f t="shared" si="7"/>
        <v>794.90199337982358</v>
      </c>
      <c r="K63" s="14">
        <f t="shared" si="0"/>
        <v>28.161672613994252</v>
      </c>
    </row>
    <row r="64" spans="1:21" x14ac:dyDescent="0.3">
      <c r="A64" s="17">
        <v>123.967</v>
      </c>
      <c r="B64" s="18">
        <f t="shared" si="1"/>
        <v>3650</v>
      </c>
      <c r="C64" s="18">
        <v>0.25755</v>
      </c>
      <c r="D64" s="17">
        <v>1.0940099999999999</v>
      </c>
      <c r="E64" s="13">
        <f t="shared" si="2"/>
        <v>101.129303392</v>
      </c>
      <c r="F64" s="13">
        <f t="shared" si="3"/>
        <v>38654.36098620687</v>
      </c>
      <c r="G64" s="14">
        <f t="shared" si="4"/>
        <v>38.896485783078148</v>
      </c>
      <c r="H64" s="14">
        <f t="shared" si="5"/>
        <v>52.140061371418433</v>
      </c>
      <c r="I64" s="14">
        <f t="shared" si="6"/>
        <v>0.29359379825948573</v>
      </c>
      <c r="J64" s="14">
        <f t="shared" si="7"/>
        <v>794.2676914974013</v>
      </c>
      <c r="K64" s="14">
        <f t="shared" si="0"/>
        <v>28.253086150834712</v>
      </c>
    </row>
    <row r="65" spans="1:11" x14ac:dyDescent="0.3">
      <c r="A65" s="17">
        <v>123.815</v>
      </c>
      <c r="B65" s="18">
        <f t="shared" si="1"/>
        <v>3700</v>
      </c>
      <c r="C65" s="18">
        <v>0.26445000000000002</v>
      </c>
      <c r="D65" s="17">
        <v>1.09659</v>
      </c>
      <c r="E65" s="13">
        <f t="shared" si="2"/>
        <v>101.00530543999999</v>
      </c>
      <c r="F65" s="13">
        <f t="shared" si="3"/>
        <v>39135.828150413974</v>
      </c>
      <c r="G65" s="14">
        <f t="shared" si="4"/>
        <v>39.380968781368637</v>
      </c>
      <c r="H65" s="14">
        <f t="shared" si="5"/>
        <v>52.789502387893613</v>
      </c>
      <c r="I65" s="14">
        <f t="shared" si="6"/>
        <v>0.29775075024430336</v>
      </c>
      <c r="J65" s="14">
        <f t="shared" si="7"/>
        <v>793.29381385974284</v>
      </c>
      <c r="K65" s="14">
        <f t="shared" si="0"/>
        <v>27.858639713821301</v>
      </c>
    </row>
    <row r="66" spans="1:11" x14ac:dyDescent="0.3">
      <c r="A66" s="17">
        <v>123.767</v>
      </c>
      <c r="B66" s="18">
        <f t="shared" si="1"/>
        <v>3750</v>
      </c>
      <c r="C66" s="18">
        <v>0.2651</v>
      </c>
      <c r="D66" s="17">
        <v>1.0980799999999999</v>
      </c>
      <c r="E66" s="13">
        <f t="shared" si="2"/>
        <v>100.96614819199999</v>
      </c>
      <c r="F66" s="13">
        <f t="shared" si="3"/>
        <v>39649.313677655686</v>
      </c>
      <c r="G66" s="14">
        <f t="shared" si="4"/>
        <v>39.89767070065016</v>
      </c>
      <c r="H66" s="14">
        <f t="shared" si="5"/>
        <v>53.482132306501555</v>
      </c>
      <c r="I66" s="14">
        <f t="shared" si="6"/>
        <v>0.29461704890477358</v>
      </c>
      <c r="J66" s="14">
        <f t="shared" si="7"/>
        <v>792.98627355311373</v>
      </c>
      <c r="K66" s="14">
        <f t="shared" si="0"/>
        <v>28.154958806396614</v>
      </c>
    </row>
    <row r="67" spans="1:11" x14ac:dyDescent="0.3">
      <c r="A67" s="17">
        <v>123.509</v>
      </c>
      <c r="B67" s="18">
        <f t="shared" si="1"/>
        <v>3800</v>
      </c>
      <c r="C67" s="18">
        <v>0.26929999999999998</v>
      </c>
      <c r="D67" s="17">
        <v>1.09907</v>
      </c>
      <c r="E67" s="13">
        <f t="shared" si="2"/>
        <v>100.75567798399999</v>
      </c>
      <c r="F67" s="13">
        <f t="shared" si="3"/>
        <v>40094.217716519139</v>
      </c>
      <c r="G67" s="14">
        <f t="shared" si="4"/>
        <v>40.345361547969077</v>
      </c>
      <c r="H67" s="14">
        <f t="shared" si="5"/>
        <v>54.082254085749433</v>
      </c>
      <c r="I67" s="14">
        <f t="shared" si="6"/>
        <v>0.29596368806369211</v>
      </c>
      <c r="J67" s="14">
        <f t="shared" si="7"/>
        <v>791.33324440498291</v>
      </c>
      <c r="K67" s="14">
        <f t="shared" si="0"/>
        <v>28.026853327327601</v>
      </c>
    </row>
    <row r="68" spans="1:11" x14ac:dyDescent="0.3">
      <c r="A68" s="17">
        <v>122.672</v>
      </c>
      <c r="B68" s="18">
        <f t="shared" si="1"/>
        <v>3850</v>
      </c>
      <c r="C68" s="18">
        <v>0.27374999999999999</v>
      </c>
      <c r="D68" s="17">
        <v>1.1053299999999999</v>
      </c>
      <c r="E68" s="13">
        <f t="shared" si="2"/>
        <v>100.072873472</v>
      </c>
      <c r="F68" s="13">
        <f t="shared" si="3"/>
        <v>40346.486195817866</v>
      </c>
      <c r="G68" s="14">
        <f t="shared" si="4"/>
        <v>40.599210197079145</v>
      </c>
      <c r="H68" s="14">
        <f t="shared" si="5"/>
        <v>54.422533776245501</v>
      </c>
      <c r="I68" s="14">
        <f t="shared" si="6"/>
        <v>0.29897318053919331</v>
      </c>
      <c r="J68" s="14">
        <f t="shared" si="7"/>
        <v>785.97051030814009</v>
      </c>
      <c r="K68" s="14">
        <f t="shared" si="0"/>
        <v>27.744732355645624</v>
      </c>
    </row>
    <row r="69" spans="1:11" x14ac:dyDescent="0.3">
      <c r="A69" s="17">
        <v>122.157</v>
      </c>
      <c r="B69" s="18">
        <f t="shared" si="1"/>
        <v>3900</v>
      </c>
      <c r="C69" s="18">
        <v>0.27589999999999998</v>
      </c>
      <c r="D69" s="17">
        <v>1.11704</v>
      </c>
      <c r="E69" s="13">
        <f t="shared" si="2"/>
        <v>99.652748831999986</v>
      </c>
      <c r="F69" s="13">
        <f t="shared" si="3"/>
        <v>40698.884673283195</v>
      </c>
      <c r="G69" s="14">
        <f t="shared" si="4"/>
        <v>40.953816042810232</v>
      </c>
      <c r="H69" s="14">
        <f t="shared" si="5"/>
        <v>54.897876732989587</v>
      </c>
      <c r="I69" s="14">
        <f t="shared" si="6"/>
        <v>0.29871223690637422</v>
      </c>
      <c r="J69" s="14">
        <f t="shared" si="7"/>
        <v>782.67085910159983</v>
      </c>
      <c r="K69" s="14">
        <f t="shared" si="0"/>
        <v>27.768969097091016</v>
      </c>
    </row>
    <row r="70" spans="1:11" x14ac:dyDescent="0.3">
      <c r="A70" s="17">
        <v>121.184</v>
      </c>
      <c r="B70" s="18">
        <f t="shared" si="1"/>
        <v>3950</v>
      </c>
      <c r="C70" s="18">
        <v>0.28284999999999999</v>
      </c>
      <c r="D70" s="17">
        <v>1.12259</v>
      </c>
      <c r="E70" s="13">
        <f t="shared" si="2"/>
        <v>98.858998783999994</v>
      </c>
      <c r="F70" s="13">
        <f t="shared" si="3"/>
        <v>40892.336068939134</v>
      </c>
      <c r="G70" s="14">
        <f t="shared" si="4"/>
        <v>41.148479187378399</v>
      </c>
      <c r="H70" s="14">
        <f t="shared" si="5"/>
        <v>55.158819286030024</v>
      </c>
      <c r="I70" s="14">
        <f t="shared" si="6"/>
        <v>0.30478815372226231</v>
      </c>
      <c r="J70" s="14">
        <f t="shared" si="7"/>
        <v>776.43676080264163</v>
      </c>
      <c r="K70" s="14">
        <f t="shared" si="0"/>
        <v>27.215397889560947</v>
      </c>
    </row>
    <row r="71" spans="1:11" x14ac:dyDescent="0.3">
      <c r="A71" s="17">
        <v>120.004</v>
      </c>
      <c r="B71" s="18">
        <f t="shared" si="1"/>
        <v>4000</v>
      </c>
      <c r="C71" s="18">
        <v>0.28455000000000003</v>
      </c>
      <c r="D71" s="17">
        <v>1.1246100000000001</v>
      </c>
      <c r="E71" s="13">
        <f t="shared" si="2"/>
        <v>97.896383103999995</v>
      </c>
      <c r="F71" s="13">
        <f t="shared" si="3"/>
        <v>41006.741063005109</v>
      </c>
      <c r="G71" s="14">
        <f t="shared" si="4"/>
        <v>41.263600796212863</v>
      </c>
      <c r="H71" s="14">
        <f t="shared" si="5"/>
        <v>55.31313779653199</v>
      </c>
      <c r="I71" s="14">
        <f t="shared" si="6"/>
        <v>0.30576456626533599</v>
      </c>
      <c r="J71" s="14">
        <f t="shared" si="7"/>
        <v>768.87639493134577</v>
      </c>
      <c r="K71" s="14">
        <f t="shared" si="0"/>
        <v>27.128489664096232</v>
      </c>
    </row>
    <row r="72" spans="1:11" x14ac:dyDescent="0.3">
      <c r="A72" s="17">
        <v>118.73399999999999</v>
      </c>
      <c r="B72" s="18">
        <f t="shared" si="1"/>
        <v>4050</v>
      </c>
      <c r="C72" s="18">
        <v>0.28710000000000002</v>
      </c>
      <c r="D72" s="17">
        <v>1.1222000000000001</v>
      </c>
      <c r="E72" s="13">
        <f t="shared" si="2"/>
        <v>96.860347583999996</v>
      </c>
      <c r="F72" s="13">
        <f t="shared" si="3"/>
        <v>41079.927113196514</v>
      </c>
      <c r="G72" s="14">
        <f t="shared" si="4"/>
        <v>41.337245272234739</v>
      </c>
      <c r="H72" s="14">
        <f t="shared" si="5"/>
        <v>55.411856933290537</v>
      </c>
      <c r="I72" s="14">
        <f t="shared" si="6"/>
        <v>0.30795506367596426</v>
      </c>
      <c r="J72" s="14">
        <f t="shared" si="7"/>
        <v>760.73939098512051</v>
      </c>
      <c r="K72" s="14">
        <f t="shared" si="0"/>
        <v>26.935523568153148</v>
      </c>
    </row>
    <row r="73" spans="1:11" x14ac:dyDescent="0.3">
      <c r="A73" s="17">
        <v>117.44199999999999</v>
      </c>
      <c r="B73" s="18">
        <f t="shared" si="1"/>
        <v>4100</v>
      </c>
      <c r="C73" s="18">
        <v>0.28894999999999998</v>
      </c>
      <c r="D73" s="17">
        <v>1.1239399999999999</v>
      </c>
      <c r="E73" s="13">
        <f t="shared" si="2"/>
        <v>95.806364991999985</v>
      </c>
      <c r="F73" s="13">
        <f t="shared" si="3"/>
        <v>41134.558231554627</v>
      </c>
      <c r="G73" s="14">
        <f t="shared" si="4"/>
        <v>41.392218591268218</v>
      </c>
      <c r="H73" s="14">
        <f t="shared" si="5"/>
        <v>55.485547709474822</v>
      </c>
      <c r="I73" s="14">
        <f t="shared" si="6"/>
        <v>0.30952781551802899</v>
      </c>
      <c r="J73" s="14">
        <f t="shared" si="7"/>
        <v>752.4614310650237</v>
      </c>
      <c r="K73" s="14">
        <f t="shared" si="0"/>
        <v>26.79866060403506</v>
      </c>
    </row>
    <row r="74" spans="1:11" x14ac:dyDescent="0.3">
      <c r="A74" s="17">
        <v>116.5</v>
      </c>
      <c r="B74" s="18">
        <f t="shared" si="1"/>
        <v>4150</v>
      </c>
      <c r="C74" s="18">
        <v>0.29304999999999998</v>
      </c>
      <c r="D74" s="17">
        <v>1.12233</v>
      </c>
      <c r="E74" s="13">
        <f t="shared" si="2"/>
        <v>95.037903999999997</v>
      </c>
      <c r="F74" s="13">
        <f t="shared" si="3"/>
        <v>41302.236040957789</v>
      </c>
      <c r="G74" s="14">
        <f t="shared" si="4"/>
        <v>41.560946707920181</v>
      </c>
      <c r="H74" s="14">
        <f t="shared" si="5"/>
        <v>55.711724809544478</v>
      </c>
      <c r="I74" s="14">
        <f t="shared" si="6"/>
        <v>0.31264535650059655</v>
      </c>
      <c r="J74" s="14">
        <f t="shared" si="7"/>
        <v>746.42595254742992</v>
      </c>
      <c r="K74" s="14">
        <f t="shared" si="0"/>
        <v>26.531437947520615</v>
      </c>
    </row>
    <row r="75" spans="1:11" x14ac:dyDescent="0.3">
      <c r="A75" s="17">
        <v>115.931</v>
      </c>
      <c r="B75" s="18">
        <f t="shared" si="1"/>
        <v>4200</v>
      </c>
      <c r="C75" s="18">
        <v>0.2949</v>
      </c>
      <c r="D75" s="17">
        <v>1.1217900000000001</v>
      </c>
      <c r="E75" s="13">
        <f t="shared" si="2"/>
        <v>94.573727455999986</v>
      </c>
      <c r="F75" s="13">
        <f t="shared" si="3"/>
        <v>41595.697835772196</v>
      </c>
      <c r="G75" s="14">
        <f t="shared" si="4"/>
        <v>41.856246700951971</v>
      </c>
      <c r="H75" s="14">
        <f t="shared" si="5"/>
        <v>56.107569304225159</v>
      </c>
      <c r="I75" s="14">
        <f t="shared" si="6"/>
        <v>0.31239939150355317</v>
      </c>
      <c r="J75" s="14">
        <f t="shared" si="7"/>
        <v>742.78031849593219</v>
      </c>
      <c r="K75" s="14">
        <f t="shared" ref="K75:K101" si="8">(G75/(((C75/60)*0.00739)*43400))</f>
        <v>26.5523272489527</v>
      </c>
    </row>
    <row r="76" spans="1:11" x14ac:dyDescent="0.3">
      <c r="A76" s="17">
        <v>115.03400000000001</v>
      </c>
      <c r="B76" s="18">
        <f t="shared" ref="B76:B101" si="9">B75+50</f>
        <v>4250</v>
      </c>
      <c r="C76" s="18">
        <v>0.29715000000000003</v>
      </c>
      <c r="D76" s="17">
        <v>1.12456</v>
      </c>
      <c r="E76" s="13">
        <f t="shared" ref="E76:E102" si="10">A76*$L$5</f>
        <v>93.841976383999992</v>
      </c>
      <c r="F76" s="13">
        <f t="shared" ref="F76:F101" si="11">(2*(B76*E76*PI())/60)</f>
        <v>41765.212344228843</v>
      </c>
      <c r="G76" s="14">
        <f t="shared" ref="G76:G101" si="12">($K$4*F76)/1000</f>
        <v>42.026823021449466</v>
      </c>
      <c r="H76" s="14">
        <f t="shared" ref="H76:H101" si="13">G76/0.746</f>
        <v>56.336223889342449</v>
      </c>
      <c r="I76" s="14">
        <f t="shared" ref="I76:I101" si="14">((C76)*60*$D$5)/(G76)</f>
        <v>0.31350528193091065</v>
      </c>
      <c r="J76" s="14">
        <f t="shared" ref="J76:J101" si="15">((E76*4*PI())/1.6)</f>
        <v>737.03315901580311</v>
      </c>
      <c r="K76" s="14">
        <f t="shared" si="8"/>
        <v>26.458663868393923</v>
      </c>
    </row>
    <row r="77" spans="1:11" x14ac:dyDescent="0.3">
      <c r="A77" s="17">
        <v>114.39100000000001</v>
      </c>
      <c r="B77" s="18">
        <f t="shared" si="9"/>
        <v>4300</v>
      </c>
      <c r="C77" s="18">
        <v>0.30220000000000002</v>
      </c>
      <c r="D77" s="17">
        <v>1.1227799999999999</v>
      </c>
      <c r="E77" s="13">
        <f t="shared" si="10"/>
        <v>93.317432416000003</v>
      </c>
      <c r="F77" s="13">
        <f t="shared" si="11"/>
        <v>42020.368285295357</v>
      </c>
      <c r="G77" s="14">
        <f t="shared" si="12"/>
        <v>42.28357721893066</v>
      </c>
      <c r="H77" s="14">
        <f t="shared" si="13"/>
        <v>56.680398416797132</v>
      </c>
      <c r="I77" s="14">
        <f t="shared" si="14"/>
        <v>0.3168972182893014</v>
      </c>
      <c r="J77" s="14">
        <f t="shared" si="15"/>
        <v>732.91340032491894</v>
      </c>
      <c r="K77" s="14">
        <f t="shared" si="8"/>
        <v>26.175461306837473</v>
      </c>
    </row>
    <row r="78" spans="1:11" x14ac:dyDescent="0.3">
      <c r="A78" s="17">
        <v>114.01600000000001</v>
      </c>
      <c r="B78" s="18">
        <f t="shared" si="9"/>
        <v>4350</v>
      </c>
      <c r="C78" s="18">
        <v>0.30604999999999999</v>
      </c>
      <c r="D78" s="17">
        <v>1.1194299999999999</v>
      </c>
      <c r="E78" s="13">
        <f t="shared" si="10"/>
        <v>93.011516415999992</v>
      </c>
      <c r="F78" s="13">
        <f t="shared" si="11"/>
        <v>42369.623017404039</v>
      </c>
      <c r="G78" s="14">
        <f t="shared" si="12"/>
        <v>42.635019627381944</v>
      </c>
      <c r="H78" s="14">
        <f t="shared" si="13"/>
        <v>57.151500840994565</v>
      </c>
      <c r="I78" s="14">
        <f t="shared" si="14"/>
        <v>0.31828898212315188</v>
      </c>
      <c r="J78" s="14">
        <f t="shared" si="15"/>
        <v>730.51074167938009</v>
      </c>
      <c r="K78" s="14">
        <f t="shared" si="8"/>
        <v>26.061005380219463</v>
      </c>
    </row>
    <row r="79" spans="1:11" x14ac:dyDescent="0.3">
      <c r="A79" s="17">
        <v>113.871</v>
      </c>
      <c r="B79" s="18">
        <f t="shared" si="9"/>
        <v>4400</v>
      </c>
      <c r="C79" s="18">
        <v>0.30919999999999997</v>
      </c>
      <c r="D79" s="17">
        <v>1.1198600000000001</v>
      </c>
      <c r="E79" s="13">
        <f t="shared" si="10"/>
        <v>92.893228895999997</v>
      </c>
      <c r="F79" s="13">
        <f t="shared" si="11"/>
        <v>42802.127201959942</v>
      </c>
      <c r="G79" s="14">
        <f t="shared" si="12"/>
        <v>43.070232949669268</v>
      </c>
      <c r="H79" s="14">
        <f t="shared" si="13"/>
        <v>57.734896715374354</v>
      </c>
      <c r="I79" s="14">
        <f t="shared" si="14"/>
        <v>0.31831562220759424</v>
      </c>
      <c r="J79" s="14">
        <f t="shared" si="15"/>
        <v>729.5817136697716</v>
      </c>
      <c r="K79" s="14">
        <f t="shared" si="8"/>
        <v>26.058824314209673</v>
      </c>
    </row>
    <row r="80" spans="1:11" x14ac:dyDescent="0.3">
      <c r="A80" s="17">
        <v>113.985</v>
      </c>
      <c r="B80" s="18">
        <f t="shared" si="9"/>
        <v>4450</v>
      </c>
      <c r="C80" s="18">
        <v>0.30990000000000001</v>
      </c>
      <c r="D80" s="17">
        <v>1.11873</v>
      </c>
      <c r="E80" s="13">
        <f t="shared" si="10"/>
        <v>92.986227359999987</v>
      </c>
      <c r="F80" s="13">
        <f t="shared" si="11"/>
        <v>43331.852565948917</v>
      </c>
      <c r="G80" s="14">
        <f t="shared" si="12"/>
        <v>43.603276429464096</v>
      </c>
      <c r="H80" s="14">
        <f t="shared" si="13"/>
        <v>58.449432211077877</v>
      </c>
      <c r="I80" s="14">
        <f t="shared" si="14"/>
        <v>0.31513608896405776</v>
      </c>
      <c r="J80" s="14">
        <f t="shared" si="15"/>
        <v>730.31212189801545</v>
      </c>
      <c r="K80" s="14">
        <f t="shared" si="8"/>
        <v>26.321742149062779</v>
      </c>
    </row>
    <row r="81" spans="1:11" x14ac:dyDescent="0.3">
      <c r="A81" s="17">
        <v>113.306</v>
      </c>
      <c r="B81" s="18">
        <f t="shared" si="9"/>
        <v>4500</v>
      </c>
      <c r="C81" s="18">
        <v>0.31445000000000001</v>
      </c>
      <c r="D81" s="17">
        <v>1.1156299999999999</v>
      </c>
      <c r="E81" s="13">
        <f t="shared" si="10"/>
        <v>92.432315455999998</v>
      </c>
      <c r="F81" s="13">
        <f t="shared" si="11"/>
        <v>43557.702478629581</v>
      </c>
      <c r="G81" s="14">
        <f t="shared" si="12"/>
        <v>43.830541030237796</v>
      </c>
      <c r="H81" s="14">
        <f t="shared" si="13"/>
        <v>58.754076448039939</v>
      </c>
      <c r="I81" s="14">
        <f t="shared" si="14"/>
        <v>0.31810497138014354</v>
      </c>
      <c r="J81" s="14">
        <f t="shared" si="15"/>
        <v>725.96170797715968</v>
      </c>
      <c r="K81" s="14">
        <f t="shared" si="8"/>
        <v>26.076080608194534</v>
      </c>
    </row>
    <row r="82" spans="1:11" x14ac:dyDescent="0.3">
      <c r="A82" s="17">
        <v>113.074</v>
      </c>
      <c r="B82" s="18">
        <f t="shared" si="9"/>
        <v>4550</v>
      </c>
      <c r="C82" s="18">
        <v>0.31709999999999999</v>
      </c>
      <c r="D82" s="17">
        <v>1.1095299999999999</v>
      </c>
      <c r="E82" s="13">
        <f t="shared" si="10"/>
        <v>92.243055423999991</v>
      </c>
      <c r="F82" s="13">
        <f t="shared" si="11"/>
        <v>43951.4992984817</v>
      </c>
      <c r="G82" s="14">
        <f t="shared" si="12"/>
        <v>44.226804531017564</v>
      </c>
      <c r="H82" s="14">
        <f t="shared" si="13"/>
        <v>59.285260765439091</v>
      </c>
      <c r="I82" s="14">
        <f t="shared" si="14"/>
        <v>0.31791159567359556</v>
      </c>
      <c r="J82" s="14">
        <f t="shared" si="15"/>
        <v>724.47526316178619</v>
      </c>
      <c r="K82" s="14">
        <f t="shared" si="8"/>
        <v>26.091941874597627</v>
      </c>
    </row>
    <row r="83" spans="1:11" x14ac:dyDescent="0.3">
      <c r="A83" s="17">
        <v>112.19499999999999</v>
      </c>
      <c r="B83" s="18">
        <f t="shared" si="9"/>
        <v>4600</v>
      </c>
      <c r="C83" s="18">
        <v>0.31940000000000002</v>
      </c>
      <c r="D83" s="17">
        <v>1.1056900000000001</v>
      </c>
      <c r="E83" s="13">
        <f t="shared" si="10"/>
        <v>91.525988319999982</v>
      </c>
      <c r="F83" s="13">
        <f t="shared" si="11"/>
        <v>44089.063786194092</v>
      </c>
      <c r="G83" s="14">
        <f t="shared" si="12"/>
        <v>44.365230700899687</v>
      </c>
      <c r="H83" s="14">
        <f t="shared" si="13"/>
        <v>59.470818633913787</v>
      </c>
      <c r="I83" s="14">
        <f t="shared" si="14"/>
        <v>0.31921835582188923</v>
      </c>
      <c r="J83" s="14">
        <f t="shared" si="15"/>
        <v>718.84343129664285</v>
      </c>
      <c r="K83" s="14">
        <f t="shared" si="8"/>
        <v>25.985131256688351</v>
      </c>
    </row>
    <row r="84" spans="1:11" x14ac:dyDescent="0.3">
      <c r="A84" s="17">
        <v>111.06100000000001</v>
      </c>
      <c r="B84" s="18">
        <f t="shared" si="9"/>
        <v>4650</v>
      </c>
      <c r="C84" s="18">
        <v>0.32055</v>
      </c>
      <c r="D84" s="17">
        <v>1.09782</v>
      </c>
      <c r="E84" s="13">
        <f t="shared" si="10"/>
        <v>90.600898336</v>
      </c>
      <c r="F84" s="13">
        <f t="shared" si="11"/>
        <v>44117.82307625706</v>
      </c>
      <c r="G84" s="14">
        <f t="shared" si="12"/>
        <v>44.394170134602</v>
      </c>
      <c r="H84" s="14">
        <f t="shared" si="13"/>
        <v>59.509611440485251</v>
      </c>
      <c r="I84" s="14">
        <f t="shared" si="14"/>
        <v>0.32015886223136902</v>
      </c>
      <c r="J84" s="14">
        <f t="shared" si="15"/>
        <v>711.5777915525332</v>
      </c>
      <c r="K84" s="14">
        <f t="shared" si="8"/>
        <v>25.908796707246989</v>
      </c>
    </row>
    <row r="85" spans="1:11" x14ac:dyDescent="0.3">
      <c r="A85" s="17">
        <v>109.973</v>
      </c>
      <c r="B85" s="18">
        <f t="shared" si="9"/>
        <v>4700</v>
      </c>
      <c r="C85" s="18">
        <v>0.32069999999999999</v>
      </c>
      <c r="D85" s="17">
        <v>1.09558</v>
      </c>
      <c r="E85" s="13">
        <f t="shared" si="10"/>
        <v>89.713334047999993</v>
      </c>
      <c r="F85" s="13">
        <f t="shared" si="11"/>
        <v>44155.364350631527</v>
      </c>
      <c r="G85" s="14">
        <f t="shared" si="12"/>
        <v>44.431946561575046</v>
      </c>
      <c r="H85" s="14">
        <f t="shared" si="13"/>
        <v>59.560250082540279</v>
      </c>
      <c r="I85" s="14">
        <f t="shared" si="14"/>
        <v>0.3200363499783595</v>
      </c>
      <c r="J85" s="14">
        <f t="shared" si="15"/>
        <v>704.60687793560965</v>
      </c>
      <c r="K85" s="14">
        <f t="shared" si="8"/>
        <v>25.918714783920418</v>
      </c>
    </row>
    <row r="86" spans="1:11" x14ac:dyDescent="0.3">
      <c r="A86" s="17">
        <v>108.654</v>
      </c>
      <c r="B86" s="18">
        <f t="shared" si="9"/>
        <v>4750</v>
      </c>
      <c r="C86" s="18">
        <v>0.32485000000000003</v>
      </c>
      <c r="D86" s="17">
        <v>1.0882700000000001</v>
      </c>
      <c r="E86" s="13">
        <f t="shared" si="10"/>
        <v>88.637325503999989</v>
      </c>
      <c r="F86" s="13">
        <f t="shared" si="11"/>
        <v>44089.875350892151</v>
      </c>
      <c r="G86" s="14">
        <f t="shared" si="12"/>
        <v>44.366047349110517</v>
      </c>
      <c r="H86" s="14">
        <f t="shared" si="13"/>
        <v>59.471913336609269</v>
      </c>
      <c r="I86" s="14">
        <f t="shared" si="14"/>
        <v>0.32465928025226215</v>
      </c>
      <c r="J86" s="14">
        <f t="shared" si="15"/>
        <v>696.15592659303388</v>
      </c>
      <c r="K86" s="14">
        <f t="shared" si="8"/>
        <v>25.549649679290948</v>
      </c>
    </row>
    <row r="87" spans="1:11" x14ac:dyDescent="0.3">
      <c r="A87" s="17">
        <v>107.07599999999999</v>
      </c>
      <c r="B87" s="18">
        <f t="shared" si="9"/>
        <v>4800</v>
      </c>
      <c r="C87" s="18">
        <v>0.32455000000000001</v>
      </c>
      <c r="D87" s="17">
        <v>1.08396</v>
      </c>
      <c r="E87" s="13">
        <f t="shared" si="10"/>
        <v>87.350030975999985</v>
      </c>
      <c r="F87" s="13">
        <f t="shared" si="11"/>
        <v>43906.914496806785</v>
      </c>
      <c r="G87" s="14">
        <f t="shared" si="12"/>
        <v>44.181940457204306</v>
      </c>
      <c r="H87" s="14">
        <f t="shared" si="13"/>
        <v>59.225121256306039</v>
      </c>
      <c r="I87" s="14">
        <f t="shared" si="14"/>
        <v>0.3257110677141723</v>
      </c>
      <c r="J87" s="14">
        <f t="shared" si="15"/>
        <v>686.04553901260601</v>
      </c>
      <c r="K87" s="14">
        <f t="shared" si="8"/>
        <v>25.467144649979321</v>
      </c>
    </row>
    <row r="88" spans="1:11" x14ac:dyDescent="0.3">
      <c r="A88" s="17">
        <v>105.24</v>
      </c>
      <c r="B88" s="18">
        <f t="shared" si="9"/>
        <v>4850</v>
      </c>
      <c r="C88" s="18">
        <v>0.32569999999999999</v>
      </c>
      <c r="D88" s="17">
        <v>1.0822099999999999</v>
      </c>
      <c r="E88" s="13">
        <f t="shared" si="10"/>
        <v>85.852266239999992</v>
      </c>
      <c r="F88" s="13">
        <f t="shared" si="11"/>
        <v>43603.577241035069</v>
      </c>
      <c r="G88" s="14">
        <f t="shared" si="12"/>
        <v>43.876703144891401</v>
      </c>
      <c r="H88" s="14">
        <f t="shared" si="13"/>
        <v>58.815955958299469</v>
      </c>
      <c r="I88" s="14">
        <f t="shared" si="14"/>
        <v>0.32913908668822667</v>
      </c>
      <c r="J88" s="14">
        <f t="shared" si="15"/>
        <v>674.28212228404743</v>
      </c>
      <c r="K88" s="14">
        <f t="shared" si="8"/>
        <v>25.201901600441996</v>
      </c>
    </row>
    <row r="89" spans="1:11" x14ac:dyDescent="0.3">
      <c r="A89" s="17">
        <v>103.63200000000001</v>
      </c>
      <c r="B89" s="18">
        <f t="shared" si="9"/>
        <v>4900</v>
      </c>
      <c r="C89" s="18">
        <v>0.32769999999999999</v>
      </c>
      <c r="D89" s="17">
        <v>1.0846</v>
      </c>
      <c r="E89" s="13">
        <f t="shared" si="10"/>
        <v>84.540498431999993</v>
      </c>
      <c r="F89" s="13">
        <f t="shared" si="11"/>
        <v>43379.995438115795</v>
      </c>
      <c r="G89" s="14">
        <f t="shared" si="12"/>
        <v>43.651720860959514</v>
      </c>
      <c r="H89" s="14">
        <f t="shared" si="13"/>
        <v>58.514371127291575</v>
      </c>
      <c r="I89" s="14">
        <f t="shared" si="14"/>
        <v>0.33286701448224665</v>
      </c>
      <c r="J89" s="14">
        <f t="shared" si="15"/>
        <v>663.97952201197654</v>
      </c>
      <c r="K89" s="14">
        <f t="shared" si="8"/>
        <v>24.919654140192502</v>
      </c>
    </row>
    <row r="90" spans="1:11" x14ac:dyDescent="0.3">
      <c r="A90" s="17">
        <v>102.33499999999999</v>
      </c>
      <c r="B90" s="18">
        <f t="shared" si="9"/>
        <v>4950</v>
      </c>
      <c r="C90" s="18">
        <v>0.32845000000000002</v>
      </c>
      <c r="D90" s="17">
        <v>1.08823</v>
      </c>
      <c r="E90" s="13">
        <f t="shared" si="10"/>
        <v>83.482436959999987</v>
      </c>
      <c r="F90" s="13">
        <f t="shared" si="11"/>
        <v>43274.188758455988</v>
      </c>
      <c r="G90" s="14">
        <f t="shared" si="12"/>
        <v>43.545251425011237</v>
      </c>
      <c r="H90" s="14">
        <f t="shared" si="13"/>
        <v>58.371650703768417</v>
      </c>
      <c r="I90" s="14">
        <f t="shared" si="14"/>
        <v>0.33444457256331578</v>
      </c>
      <c r="J90" s="14">
        <f t="shared" si="15"/>
        <v>655.66952664327243</v>
      </c>
      <c r="K90" s="14">
        <f t="shared" si="8"/>
        <v>24.80210939588703</v>
      </c>
    </row>
    <row r="91" spans="1:11" x14ac:dyDescent="0.3">
      <c r="A91" s="17">
        <v>101.10599999999999</v>
      </c>
      <c r="B91" s="18">
        <f t="shared" si="9"/>
        <v>5000</v>
      </c>
      <c r="C91" s="18">
        <v>0.32869999999999999</v>
      </c>
      <c r="D91" s="17">
        <v>1.08687</v>
      </c>
      <c r="E91" s="13">
        <f t="shared" si="10"/>
        <v>82.479848255999997</v>
      </c>
      <c r="F91" s="13">
        <f t="shared" si="11"/>
        <v>43186.347558375084</v>
      </c>
      <c r="G91" s="14">
        <f t="shared" si="12"/>
        <v>43.456860001561388</v>
      </c>
      <c r="H91" s="14">
        <f t="shared" si="13"/>
        <v>58.253163540967009</v>
      </c>
      <c r="I91" s="14">
        <f t="shared" si="14"/>
        <v>0.33537991468956441</v>
      </c>
      <c r="J91" s="14">
        <f t="shared" si="15"/>
        <v>647.79521337562619</v>
      </c>
      <c r="K91" s="14">
        <f t="shared" si="8"/>
        <v>24.732938712963843</v>
      </c>
    </row>
    <row r="92" spans="1:11" x14ac:dyDescent="0.3">
      <c r="A92" s="17">
        <v>99.314899999999994</v>
      </c>
      <c r="B92" s="18">
        <f t="shared" si="9"/>
        <v>5050</v>
      </c>
      <c r="C92" s="18">
        <v>0.32984999999999998</v>
      </c>
      <c r="D92" s="17">
        <v>1.0891</v>
      </c>
      <c r="E92" s="13">
        <f t="shared" si="10"/>
        <v>81.018711862399996</v>
      </c>
      <c r="F92" s="13">
        <f t="shared" si="11"/>
        <v>42845.511315021053</v>
      </c>
      <c r="G92" s="14">
        <f t="shared" si="12"/>
        <v>43.113888813945366</v>
      </c>
      <c r="H92" s="14">
        <f t="shared" si="13"/>
        <v>57.793416640677435</v>
      </c>
      <c r="I92" s="14">
        <f t="shared" si="14"/>
        <v>0.33923056820773967</v>
      </c>
      <c r="J92" s="14">
        <f t="shared" si="15"/>
        <v>636.31947497556007</v>
      </c>
      <c r="K92" s="14">
        <f t="shared" si="8"/>
        <v>24.45219167423717</v>
      </c>
    </row>
    <row r="93" spans="1:11" x14ac:dyDescent="0.3">
      <c r="A93" s="17">
        <v>97.581500000000005</v>
      </c>
      <c r="B93" s="18">
        <f t="shared" si="9"/>
        <v>5100</v>
      </c>
      <c r="C93" s="18">
        <v>0.32969999999999999</v>
      </c>
      <c r="D93" s="17">
        <v>1.09185</v>
      </c>
      <c r="E93" s="13">
        <f t="shared" si="10"/>
        <v>79.604645743999995</v>
      </c>
      <c r="F93" s="13">
        <f t="shared" si="11"/>
        <v>42514.512944364622</v>
      </c>
      <c r="G93" s="14">
        <f t="shared" si="12"/>
        <v>42.780817121903837</v>
      </c>
      <c r="H93" s="14">
        <f t="shared" si="13"/>
        <v>57.346939841694152</v>
      </c>
      <c r="I93" s="14">
        <f t="shared" si="14"/>
        <v>0.34171619392737368</v>
      </c>
      <c r="J93" s="14">
        <f t="shared" si="15"/>
        <v>625.21342565242094</v>
      </c>
      <c r="K93" s="14">
        <f t="shared" si="8"/>
        <v>24.274327711080009</v>
      </c>
    </row>
    <row r="94" spans="1:11" x14ac:dyDescent="0.3">
      <c r="A94" s="17">
        <v>95.848600000000005</v>
      </c>
      <c r="B94" s="18">
        <f t="shared" si="9"/>
        <v>5150</v>
      </c>
      <c r="C94" s="18">
        <v>0.33095000000000002</v>
      </c>
      <c r="D94" s="17">
        <v>1.0940700000000001</v>
      </c>
      <c r="E94" s="13">
        <f t="shared" si="10"/>
        <v>78.190987513599993</v>
      </c>
      <c r="F94" s="13">
        <f t="shared" si="11"/>
        <v>42168.92648469111</v>
      </c>
      <c r="G94" s="14">
        <f t="shared" si="12"/>
        <v>42.433065963365429</v>
      </c>
      <c r="H94" s="14">
        <f t="shared" si="13"/>
        <v>56.880785473680199</v>
      </c>
      <c r="I94" s="14">
        <f t="shared" si="14"/>
        <v>0.34582283101270767</v>
      </c>
      <c r="J94" s="14">
        <f t="shared" si="15"/>
        <v>614.11057987414245</v>
      </c>
      <c r="K94" s="14">
        <f t="shared" si="8"/>
        <v>23.986070703559854</v>
      </c>
    </row>
    <row r="95" spans="1:11" x14ac:dyDescent="0.3">
      <c r="A95" s="17">
        <v>94.803299999999993</v>
      </c>
      <c r="B95" s="18">
        <f t="shared" si="9"/>
        <v>5200</v>
      </c>
      <c r="C95" s="18">
        <v>0.33379999999999999</v>
      </c>
      <c r="D95" s="17">
        <v>1.0934600000000001</v>
      </c>
      <c r="E95" s="13">
        <f t="shared" si="10"/>
        <v>77.338256860799987</v>
      </c>
      <c r="F95" s="13">
        <f t="shared" si="11"/>
        <v>42113.985263190472</v>
      </c>
      <c r="G95" s="14">
        <f t="shared" si="12"/>
        <v>42.377780598752437</v>
      </c>
      <c r="H95" s="14">
        <f t="shared" si="13"/>
        <v>56.806676405834367</v>
      </c>
      <c r="I95" s="14">
        <f t="shared" si="14"/>
        <v>0.34925594948301081</v>
      </c>
      <c r="J95" s="14">
        <f t="shared" si="15"/>
        <v>607.41324898832409</v>
      </c>
      <c r="K95" s="14">
        <f t="shared" si="8"/>
        <v>23.750292265184545</v>
      </c>
    </row>
    <row r="96" spans="1:11" x14ac:dyDescent="0.3">
      <c r="A96" s="17">
        <v>93.0976</v>
      </c>
      <c r="B96" s="18">
        <f t="shared" si="9"/>
        <v>5250</v>
      </c>
      <c r="C96" s="18">
        <v>0.33129999999999998</v>
      </c>
      <c r="D96" s="17">
        <v>1.0880399999999999</v>
      </c>
      <c r="E96" s="13">
        <f t="shared" si="10"/>
        <v>75.94678773759999</v>
      </c>
      <c r="F96" s="13">
        <f t="shared" si="11"/>
        <v>41753.927323532822</v>
      </c>
      <c r="G96" s="14">
        <f t="shared" si="12"/>
        <v>42.015467313170632</v>
      </c>
      <c r="H96" s="14">
        <f t="shared" si="13"/>
        <v>56.32100176028235</v>
      </c>
      <c r="I96" s="14">
        <f t="shared" si="14"/>
        <v>0.3496293850668456</v>
      </c>
      <c r="J96" s="14">
        <f t="shared" si="15"/>
        <v>596.48467605046881</v>
      </c>
      <c r="K96" s="14">
        <f t="shared" si="8"/>
        <v>23.724924820006564</v>
      </c>
    </row>
    <row r="97" spans="1:11" x14ac:dyDescent="0.3">
      <c r="A97" s="17">
        <v>91.788600000000002</v>
      </c>
      <c r="B97" s="18">
        <f t="shared" si="9"/>
        <v>5300</v>
      </c>
      <c r="C97" s="18">
        <v>0.33239999999999997</v>
      </c>
      <c r="D97" s="17">
        <v>1.0833900000000001</v>
      </c>
      <c r="E97" s="13">
        <f t="shared" si="10"/>
        <v>74.878936953600004</v>
      </c>
      <c r="F97" s="13">
        <f t="shared" si="11"/>
        <v>41558.910889427607</v>
      </c>
      <c r="G97" s="14">
        <f t="shared" si="12"/>
        <v>41.819229327000144</v>
      </c>
      <c r="H97" s="14">
        <f t="shared" si="13"/>
        <v>56.057948159517622</v>
      </c>
      <c r="I97" s="14">
        <f t="shared" si="14"/>
        <v>0.3524363369959132</v>
      </c>
      <c r="J97" s="14">
        <f t="shared" si="15"/>
        <v>588.09779560510754</v>
      </c>
      <c r="K97" s="14">
        <f t="shared" si="8"/>
        <v>23.535969492476664</v>
      </c>
    </row>
    <row r="98" spans="1:11" x14ac:dyDescent="0.3">
      <c r="A98" s="17">
        <v>90.593800000000002</v>
      </c>
      <c r="B98" s="18">
        <f t="shared" si="9"/>
        <v>5350</v>
      </c>
      <c r="C98" s="18">
        <v>0.33079999999999998</v>
      </c>
      <c r="D98" s="17">
        <v>1.0800700000000001</v>
      </c>
      <c r="E98" s="13">
        <f t="shared" si="10"/>
        <v>73.904247788799992</v>
      </c>
      <c r="F98" s="13">
        <f t="shared" si="11"/>
        <v>41404.905809489988</v>
      </c>
      <c r="G98" s="14">
        <f t="shared" si="12"/>
        <v>41.664259583626226</v>
      </c>
      <c r="H98" s="14">
        <f t="shared" si="13"/>
        <v>55.850213919070008</v>
      </c>
      <c r="I98" s="14">
        <f t="shared" si="14"/>
        <v>0.35204446560630337</v>
      </c>
      <c r="J98" s="14">
        <f t="shared" si="15"/>
        <v>580.44260480593437</v>
      </c>
      <c r="K98" s="14">
        <f t="shared" si="8"/>
        <v>23.5621680951303</v>
      </c>
    </row>
    <row r="99" spans="1:11" x14ac:dyDescent="0.3">
      <c r="A99" s="17">
        <v>89.6374</v>
      </c>
      <c r="B99" s="18">
        <f t="shared" si="9"/>
        <v>5400</v>
      </c>
      <c r="C99" s="18">
        <v>0.33879999999999999</v>
      </c>
      <c r="D99" s="17">
        <v>1.0789500000000001</v>
      </c>
      <c r="E99" s="13">
        <f t="shared" si="10"/>
        <v>73.124039622399991</v>
      </c>
      <c r="F99" s="13">
        <f t="shared" si="11"/>
        <v>41350.670222137342</v>
      </c>
      <c r="G99" s="14">
        <f t="shared" si="12"/>
        <v>41.609684273141802</v>
      </c>
      <c r="H99" s="14">
        <f t="shared" si="13"/>
        <v>55.777056666409919</v>
      </c>
      <c r="I99" s="14">
        <f t="shared" si="14"/>
        <v>0.36103114605213782</v>
      </c>
      <c r="J99" s="14">
        <f t="shared" si="15"/>
        <v>574.31486419635189</v>
      </c>
      <c r="K99" s="14">
        <f t="shared" si="8"/>
        <v>22.975665579772823</v>
      </c>
    </row>
    <row r="100" spans="1:11" x14ac:dyDescent="0.3">
      <c r="A100" s="17">
        <v>88.925600000000003</v>
      </c>
      <c r="B100" s="18">
        <f t="shared" si="9"/>
        <v>5450</v>
      </c>
      <c r="C100" s="18">
        <v>0.34379999999999999</v>
      </c>
      <c r="D100" s="17">
        <v>1.0792299999999999</v>
      </c>
      <c r="E100" s="13">
        <f t="shared" si="10"/>
        <v>72.543370265600004</v>
      </c>
      <c r="F100" s="13">
        <f t="shared" si="11"/>
        <v>41402.145635238005</v>
      </c>
      <c r="G100" s="14">
        <f t="shared" si="12"/>
        <v>41.661482120079761</v>
      </c>
      <c r="H100" s="14">
        <f t="shared" si="13"/>
        <v>55.846490777586808</v>
      </c>
      <c r="I100" s="14">
        <f t="shared" si="14"/>
        <v>0.36590373707930907</v>
      </c>
      <c r="J100" s="14">
        <f t="shared" si="15"/>
        <v>569.75429773263295</v>
      </c>
      <c r="K100" s="14">
        <f t="shared" si="8"/>
        <v>22.669707999670209</v>
      </c>
    </row>
    <row r="101" spans="1:11" x14ac:dyDescent="0.3">
      <c r="A101" s="17">
        <v>88.647400000000005</v>
      </c>
      <c r="B101" s="18">
        <f t="shared" si="9"/>
        <v>5500</v>
      </c>
      <c r="C101" s="18">
        <v>0.3488</v>
      </c>
      <c r="D101" s="17">
        <v>1.0836600000000001</v>
      </c>
      <c r="E101" s="13">
        <f t="shared" si="10"/>
        <v>72.316421382399994</v>
      </c>
      <c r="F101" s="13">
        <f t="shared" si="11"/>
        <v>41651.268660622802</v>
      </c>
      <c r="G101" s="14">
        <f t="shared" si="12"/>
        <v>41.912165612650618</v>
      </c>
      <c r="H101" s="14">
        <f t="shared" si="13"/>
        <v>56.182527630898953</v>
      </c>
      <c r="I101" s="14">
        <f t="shared" si="14"/>
        <v>0.3690048408124218</v>
      </c>
      <c r="J101" s="14">
        <f t="shared" si="15"/>
        <v>567.97184537212911</v>
      </c>
      <c r="K101" s="14">
        <f t="shared" si="8"/>
        <v>22.479192569163729</v>
      </c>
    </row>
    <row r="103" spans="1:11" ht="15.6" x14ac:dyDescent="0.3">
      <c r="A103" s="6" t="s">
        <v>31</v>
      </c>
    </row>
    <row r="104" spans="1:11" x14ac:dyDescent="0.3">
      <c r="A104" s="2" t="s">
        <v>27</v>
      </c>
      <c r="B104" s="5" t="s">
        <v>29</v>
      </c>
    </row>
    <row r="105" spans="1:11" x14ac:dyDescent="0.3">
      <c r="B105" s="4" t="s">
        <v>30</v>
      </c>
    </row>
    <row r="106" spans="1:11" x14ac:dyDescent="0.3">
      <c r="A106" s="2" t="s">
        <v>28</v>
      </c>
      <c r="B106" s="5" t="s">
        <v>32</v>
      </c>
    </row>
    <row r="107" spans="1:11" x14ac:dyDescent="0.3">
      <c r="B107" t="s">
        <v>22</v>
      </c>
    </row>
    <row r="108" spans="1:11" x14ac:dyDescent="0.3">
      <c r="A108" s="2" t="s">
        <v>39</v>
      </c>
      <c r="B108" s="5" t="s">
        <v>40</v>
      </c>
    </row>
    <row r="109" spans="1:11" x14ac:dyDescent="0.3">
      <c r="B109" s="21" t="s">
        <v>41</v>
      </c>
    </row>
    <row r="110" spans="1:11" x14ac:dyDescent="0.3">
      <c r="A110" s="2" t="s">
        <v>46</v>
      </c>
      <c r="B110" s="5" t="s">
        <v>47</v>
      </c>
    </row>
  </sheetData>
  <mergeCells count="9">
    <mergeCell ref="L2:L3"/>
    <mergeCell ref="K4:K5"/>
    <mergeCell ref="F6:G6"/>
    <mergeCell ref="B2:C2"/>
    <mergeCell ref="D2:D3"/>
    <mergeCell ref="E2:E3"/>
    <mergeCell ref="F2:G2"/>
    <mergeCell ref="H2:J2"/>
    <mergeCell ref="K2:K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04B30D91798945B11EFDAB2454204F" ma:contentTypeVersion="1" ma:contentTypeDescription="Create a new document." ma:contentTypeScope="" ma:versionID="2ccc0f94062d88c6a139637efbda150f">
  <xsd:schema xmlns:xsd="http://www.w3.org/2001/XMLSchema" xmlns:xs="http://www.w3.org/2001/XMLSchema" xmlns:p="http://schemas.microsoft.com/office/2006/metadata/properties" xmlns:ns2="5cabe889-0a66-44fc-9dd7-fc69e8f90b49" targetNamespace="http://schemas.microsoft.com/office/2006/metadata/properties" ma:root="true" ma:fieldsID="400af380f31f1faf9e9c0d71f9ed9cd4" ns2:_="">
    <xsd:import namespace="5cabe889-0a66-44fc-9dd7-fc69e8f90b49"/>
    <xsd:element name="properties">
      <xsd:complexType>
        <xsd:sequence>
          <xsd:element name="documentManagement">
            <xsd:complexType>
              <xsd:all>
                <xsd:element ref="ns2:Reference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be889-0a66-44fc-9dd7-fc69e8f90b49" elementFormDefault="qualified">
    <xsd:import namespace="http://schemas.microsoft.com/office/2006/documentManagement/types"/>
    <xsd:import namespace="http://schemas.microsoft.com/office/infopath/2007/PartnerControls"/>
    <xsd:element name="ReferenceId" ma:index="8" nillable="true" ma:displayName="ReferenceId" ma:indexed="true" ma:internalName="ReferenceId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ferenceId xmlns="5cabe889-0a66-44fc-9dd7-fc69e8f90b4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B190C7-0661-480E-965B-6A97F8BAD4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abe889-0a66-44fc-9dd7-fc69e8f90b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48767-F962-4922-8A49-92923A49ADD6}">
  <ds:schemaRefs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3dd0737-4109-497d-84c9-f033b60ea3e4"/>
    <ds:schemaRef ds:uri="http://purl.org/dc/dcmitype/"/>
    <ds:schemaRef ds:uri="5cabe889-0a66-44fc-9dd7-fc69e8f90b49"/>
  </ds:schemaRefs>
</ds:datastoreItem>
</file>

<file path=customXml/itemProps3.xml><?xml version="1.0" encoding="utf-8"?>
<ds:datastoreItem xmlns:ds="http://schemas.openxmlformats.org/officeDocument/2006/customXml" ds:itemID="{8660F6FA-EE3E-4E08-86DC-420EEBDA92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Title Page</vt:lpstr>
      <vt:lpstr>Civic Coupe CRX 1600 88</vt:lpstr>
      <vt:lpstr>FORMULA VIEW</vt:lpstr>
      <vt:lpstr>'Title Page'!_Hlk3738211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Mark Fall</dc:creator>
  <cp:lastModifiedBy>lewis cox</cp:lastModifiedBy>
  <dcterms:created xsi:type="dcterms:W3CDTF">2019-10-18T15:00:30Z</dcterms:created>
  <dcterms:modified xsi:type="dcterms:W3CDTF">2020-11-26T13:53:50Z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0x0101005504B30D91798945B11EFDAB2454204F</vt:lpwstr>
  </property>
  <property fmtid="{D5CDD505-2E9C-101B-9397-08002B2CF9AE}" pid="3" name="Order">
    <vt:r8>37238600</vt:r8>
  </property>
  <property fmtid="{D5CDD505-2E9C-101B-9397-08002B2CF9AE}" pid="4" name="ComplianceAssetId">
    <vt:lpwstr/>
  </property>
  <property fmtid="{D5CDD505-2E9C-101B-9397-08002B2CF9AE}" pid="5" name="_SourceUrl">
    <vt:lpwstr/>
  </property>
  <property fmtid="{D5CDD505-2E9C-101B-9397-08002B2CF9AE}" pid="6" name="_SharedFileIndex">
    <vt:lpwstr/>
  </property>
</Properties>
</file>