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harry\Downloads\"/>
    </mc:Choice>
  </mc:AlternateContent>
  <xr:revisionPtr revIDLastSave="0" documentId="13_ncr:1_{17905A89-3DA2-43EE-8F75-EBF464ABE9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  <sheet name="Calculation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  <c r="F9" i="1" s="1"/>
  <c r="H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F7" i="1"/>
  <c r="F8" i="1"/>
  <c r="F10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J23" i="1" s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J87" i="1" s="1"/>
  <c r="H88" i="1"/>
  <c r="H89" i="1"/>
  <c r="H90" i="1"/>
  <c r="H91" i="1"/>
  <c r="H92" i="1"/>
  <c r="H93" i="1"/>
  <c r="H94" i="1"/>
  <c r="H95" i="1"/>
  <c r="H96" i="1"/>
  <c r="H9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7" i="1"/>
  <c r="J9" i="1"/>
  <c r="J17" i="1"/>
  <c r="J25" i="1"/>
  <c r="J33" i="1"/>
  <c r="J41" i="1"/>
  <c r="J49" i="1"/>
  <c r="J57" i="1"/>
  <c r="J65" i="1"/>
  <c r="J73" i="1"/>
  <c r="J81" i="1"/>
  <c r="J89" i="1"/>
  <c r="J97" i="1"/>
  <c r="G8" i="1"/>
  <c r="G9" i="1"/>
  <c r="G10" i="1"/>
  <c r="G11" i="1"/>
  <c r="G12" i="1"/>
  <c r="G13" i="1"/>
  <c r="G14" i="1"/>
  <c r="G15" i="1"/>
  <c r="G16" i="1"/>
  <c r="G17" i="1"/>
  <c r="G18" i="1"/>
  <c r="J18" i="1" s="1"/>
  <c r="G19" i="1"/>
  <c r="G20" i="1"/>
  <c r="G21" i="1"/>
  <c r="G22" i="1"/>
  <c r="G23" i="1"/>
  <c r="G24" i="1"/>
  <c r="G25" i="1"/>
  <c r="G26" i="1"/>
  <c r="J26" i="1" s="1"/>
  <c r="G27" i="1"/>
  <c r="G28" i="1"/>
  <c r="G29" i="1"/>
  <c r="G30" i="1"/>
  <c r="G31" i="1"/>
  <c r="G32" i="1"/>
  <c r="G33" i="1"/>
  <c r="G34" i="1"/>
  <c r="J34" i="1" s="1"/>
  <c r="G35" i="1"/>
  <c r="G36" i="1"/>
  <c r="G37" i="1"/>
  <c r="G38" i="1"/>
  <c r="G39" i="1"/>
  <c r="G40" i="1"/>
  <c r="G41" i="1"/>
  <c r="G42" i="1"/>
  <c r="J42" i="1" s="1"/>
  <c r="G43" i="1"/>
  <c r="G44" i="1"/>
  <c r="G45" i="1"/>
  <c r="G46" i="1"/>
  <c r="G47" i="1"/>
  <c r="G48" i="1"/>
  <c r="G49" i="1"/>
  <c r="G50" i="1"/>
  <c r="J50" i="1" s="1"/>
  <c r="G51" i="1"/>
  <c r="G52" i="1"/>
  <c r="G53" i="1"/>
  <c r="G54" i="1"/>
  <c r="G55" i="1"/>
  <c r="G56" i="1"/>
  <c r="G57" i="1"/>
  <c r="G58" i="1"/>
  <c r="J58" i="1" s="1"/>
  <c r="G59" i="1"/>
  <c r="G60" i="1"/>
  <c r="G61" i="1"/>
  <c r="G62" i="1"/>
  <c r="G63" i="1"/>
  <c r="G64" i="1"/>
  <c r="G65" i="1"/>
  <c r="G66" i="1"/>
  <c r="J66" i="1" s="1"/>
  <c r="G67" i="1"/>
  <c r="G68" i="1"/>
  <c r="G69" i="1"/>
  <c r="G70" i="1"/>
  <c r="G71" i="1"/>
  <c r="G72" i="1"/>
  <c r="G73" i="1"/>
  <c r="G74" i="1"/>
  <c r="J74" i="1" s="1"/>
  <c r="G75" i="1"/>
  <c r="G76" i="1"/>
  <c r="G77" i="1"/>
  <c r="G78" i="1"/>
  <c r="G79" i="1"/>
  <c r="G80" i="1"/>
  <c r="G81" i="1"/>
  <c r="G82" i="1"/>
  <c r="J82" i="1" s="1"/>
  <c r="G83" i="1"/>
  <c r="G84" i="1"/>
  <c r="G85" i="1"/>
  <c r="G86" i="1"/>
  <c r="G87" i="1"/>
  <c r="G88" i="1"/>
  <c r="G89" i="1"/>
  <c r="G90" i="1"/>
  <c r="J90" i="1" s="1"/>
  <c r="G91" i="1"/>
  <c r="G92" i="1"/>
  <c r="G93" i="1"/>
  <c r="G94" i="1"/>
  <c r="G95" i="1"/>
  <c r="G96" i="1"/>
  <c r="G97" i="1"/>
  <c r="G7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F11" i="1" l="1"/>
  <c r="L7" i="1"/>
  <c r="J32" i="1"/>
  <c r="J56" i="1"/>
  <c r="J40" i="1"/>
  <c r="J95" i="1"/>
  <c r="J39" i="1"/>
  <c r="J24" i="1"/>
  <c r="J21" i="1"/>
  <c r="J48" i="1"/>
  <c r="J63" i="1"/>
  <c r="J47" i="1"/>
  <c r="J96" i="1"/>
  <c r="J7" i="1"/>
  <c r="J64" i="1"/>
  <c r="J88" i="1"/>
  <c r="J79" i="1"/>
  <c r="J72" i="1"/>
  <c r="J8" i="1"/>
  <c r="J31" i="1"/>
  <c r="J15" i="1"/>
  <c r="J80" i="1"/>
  <c r="J16" i="1"/>
  <c r="J85" i="1"/>
  <c r="J71" i="1"/>
  <c r="J55" i="1"/>
  <c r="J53" i="1" l="1"/>
  <c r="J94" i="1"/>
  <c r="J78" i="1"/>
  <c r="J59" i="1"/>
  <c r="J44" i="1"/>
  <c r="J76" i="1"/>
  <c r="J62" i="1"/>
  <c r="J54" i="1"/>
  <c r="J35" i="1"/>
  <c r="J67" i="1"/>
  <c r="J45" i="1"/>
  <c r="J36" i="1"/>
  <c r="J37" i="1"/>
  <c r="J86" i="1"/>
  <c r="J27" i="1"/>
  <c r="J91" i="1"/>
  <c r="J12" i="1"/>
  <c r="J10" i="1"/>
  <c r="J52" i="1"/>
  <c r="J84" i="1"/>
  <c r="J13" i="1"/>
  <c r="J14" i="1"/>
  <c r="J70" i="1"/>
  <c r="J93" i="1"/>
  <c r="J30" i="1"/>
  <c r="J20" i="1"/>
  <c r="J22" i="1"/>
  <c r="J38" i="1"/>
  <c r="J46" i="1"/>
  <c r="J11" i="1"/>
  <c r="J43" i="1"/>
  <c r="J75" i="1"/>
  <c r="J68" i="1"/>
  <c r="J29" i="1"/>
  <c r="J69" i="1"/>
  <c r="J28" i="1"/>
  <c r="J61" i="1"/>
  <c r="J77" i="1"/>
  <c r="J60" i="1"/>
  <c r="J92" i="1"/>
  <c r="J19" i="1"/>
  <c r="J51" i="1"/>
  <c r="J83" i="1"/>
</calcChain>
</file>

<file path=xl/sharedStrings.xml><?xml version="1.0" encoding="utf-8"?>
<sst xmlns="http://schemas.openxmlformats.org/spreadsheetml/2006/main" count="47" uniqueCount="44">
  <si>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</si>
  <si>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</si>
  <si>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</si>
  <si>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</si>
  <si>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</si>
  <si>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</si>
  <si>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</si>
  <si>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</si>
  <si>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</si>
  <si>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</si>
  <si>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</si>
  <si>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</si>
  <si>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</si>
  <si>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 xml:space="preserve"> Corrected Power</t>
  </si>
  <si>
    <t>Torque</t>
  </si>
  <si>
    <t>BMEP - Brake Mean Effective Pressure</t>
  </si>
  <si>
    <t>SFC - Specific Fuel Consumption</t>
  </si>
  <si>
    <t>Overall Thermal Efficiency</t>
  </si>
  <si>
    <t>Calculation/Equation</t>
  </si>
  <si>
    <t>Brake Power 
If N is in rpm :
P = (2*π*N*T) / 60 (P in watts)
P_kW = (2*π*N*T) / 60000 (P in kilowatts)
P = power (W)
P_kW = power (kW)
N = speed(RPM)
T = torque (N·m)
Pcorrected = Cf * P_measured</t>
  </si>
  <si>
    <t>Starting from P = (2*π*N*T) / 60, rearrange:
T = (60*P) / (2*π*N)
If P is in kW and N in rpm:
T = (9549*P_kW) / N
T = torque (N·m)
P = power (W)
P_kW = power (kW)
N = speed (rpm)</t>
  </si>
  <si>
    <t>BMEP = (2*Pb) / (Vd*N)
Vd = total displacement volume per cycle (m^3)
BMEP = brake mean effective pressure (Pa)
Pb = brake power (W) 
N = engine speed (rev/s) (N(rev/s) = N(rpm) / 60)</t>
  </si>
  <si>
    <t>BSFC(L/min per kW) = (60 * mdotf) / (rho * Pb)
Where:
mdotf in kg/s
rho in kg/L
P_b in kW</t>
  </si>
  <si>
    <t>verall = Pb / (mdotf * CV)
etaoverall = overall (brake) thermal efficiency Pb = brake power (W)
mdotf = fuel mass flow rate (kg/s)
CV = calorific value of fuel (J/kg)</t>
  </si>
  <si>
    <t>Brake Power - Corrected Power</t>
  </si>
  <si>
    <t>Arm Length</t>
  </si>
  <si>
    <t>m</t>
  </si>
  <si>
    <t>kg/L</t>
  </si>
  <si>
    <t>Fuel density</t>
  </si>
  <si>
    <t>LHV</t>
  </si>
  <si>
    <t>Engine displacement Vd</t>
  </si>
  <si>
    <t>Brake Power</t>
  </si>
  <si>
    <t>Fuel mass flow rate</t>
  </si>
  <si>
    <t>SFC</t>
  </si>
  <si>
    <t>BEMP</t>
  </si>
  <si>
    <t>ROH</t>
  </si>
  <si>
    <t>Corrected Power</t>
  </si>
  <si>
    <t>CF</t>
  </si>
  <si>
    <t>Nm</t>
  </si>
  <si>
    <t>Kw</t>
  </si>
  <si>
    <t>g/kwh</t>
  </si>
  <si>
    <t>Bar</t>
  </si>
  <si>
    <t>J/kg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</si>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</sst>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42424"/>
      <name val="Aptos Narrow"/>
      <charset val="1"/>
    </font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General</c:formatCode>
                <c:ptCount val="91"/>
                <c:pt idx="0">
                  <c:v>360.17299881561019</c:v>
                </c:pt>
                <c:pt idx="1">
                  <c:v>351.11554535096309</c:v>
                </c:pt>
                <c:pt idx="2">
                  <c:v>338.10383550386706</c:v>
                </c:pt>
                <c:pt idx="3">
                  <c:v>317.86030182331729</c:v>
                </c:pt>
                <c:pt idx="4">
                  <c:v>306.59767100544798</c:v>
                </c:pt>
                <c:pt idx="5">
                  <c:v>307.39814353239461</c:v>
                </c:pt>
                <c:pt idx="6">
                  <c:v>290.41911469249686</c:v>
                </c:pt>
                <c:pt idx="7">
                  <c:v>275.96698599693485</c:v>
                </c:pt>
                <c:pt idx="8">
                  <c:v>273.11263638245458</c:v>
                </c:pt>
                <c:pt idx="9">
                  <c:v>263.98459908314311</c:v>
                </c:pt>
                <c:pt idx="10">
                  <c:v>264.34145878302087</c:v>
                </c:pt>
                <c:pt idx="11">
                  <c:v>267.11061506593205</c:v>
                </c:pt>
                <c:pt idx="12">
                  <c:v>264.7247525827097</c:v>
                </c:pt>
                <c:pt idx="13">
                  <c:v>263.66171420801993</c:v>
                </c:pt>
                <c:pt idx="14">
                  <c:v>259.52933185197952</c:v>
                </c:pt>
                <c:pt idx="15">
                  <c:v>259.22599406062665</c:v>
                </c:pt>
                <c:pt idx="16">
                  <c:v>265.69449824704361</c:v>
                </c:pt>
                <c:pt idx="17">
                  <c:v>269.19677327436824</c:v>
                </c:pt>
                <c:pt idx="18">
                  <c:v>269.14707002774418</c:v>
                </c:pt>
                <c:pt idx="19">
                  <c:v>267.44956321504912</c:v>
                </c:pt>
                <c:pt idx="20">
                  <c:v>268.89104794520102</c:v>
                </c:pt>
                <c:pt idx="21">
                  <c:v>265.64238300207074</c:v>
                </c:pt>
                <c:pt idx="22">
                  <c:v>263.46426644596204</c:v>
                </c:pt>
                <c:pt idx="23">
                  <c:v>262.00735712702783</c:v>
                </c:pt>
                <c:pt idx="24">
                  <c:v>261.71794476669993</c:v>
                </c:pt>
                <c:pt idx="25">
                  <c:v>260.2744329456707</c:v>
                </c:pt>
                <c:pt idx="26">
                  <c:v>260.35077862322123</c:v>
                </c:pt>
                <c:pt idx="27">
                  <c:v>263.08874428829728</c:v>
                </c:pt>
                <c:pt idx="28">
                  <c:v>264.50157992068841</c:v>
                </c:pt>
                <c:pt idx="29">
                  <c:v>262.67697632128636</c:v>
                </c:pt>
                <c:pt idx="30">
                  <c:v>264.19417724124833</c:v>
                </c:pt>
                <c:pt idx="31">
                  <c:v>264.29855946991984</c:v>
                </c:pt>
                <c:pt idx="32">
                  <c:v>268.06988434957503</c:v>
                </c:pt>
                <c:pt idx="33">
                  <c:v>269.00275587956554</c:v>
                </c:pt>
                <c:pt idx="34">
                  <c:v>270.9643286102949</c:v>
                </c:pt>
                <c:pt idx="35">
                  <c:v>273.9076743930973</c:v>
                </c:pt>
                <c:pt idx="36">
                  <c:v>272.02699052010848</c:v>
                </c:pt>
                <c:pt idx="37">
                  <c:v>272.44260276050829</c:v>
                </c:pt>
                <c:pt idx="38">
                  <c:v>276.71539368485702</c:v>
                </c:pt>
                <c:pt idx="39">
                  <c:v>280.31755149174523</c:v>
                </c:pt>
                <c:pt idx="40">
                  <c:v>285.17871542110061</c:v>
                </c:pt>
                <c:pt idx="41">
                  <c:v>291.84626616734806</c:v>
                </c:pt>
                <c:pt idx="42">
                  <c:v>292.7108146225379</c:v>
                </c:pt>
                <c:pt idx="43">
                  <c:v>296.96238966025334</c:v>
                </c:pt>
                <c:pt idx="44">
                  <c:v>295.51666215578155</c:v>
                </c:pt>
                <c:pt idx="45">
                  <c:v>297.17764094248651</c:v>
                </c:pt>
                <c:pt idx="46">
                  <c:v>293.96062950274961</c:v>
                </c:pt>
                <c:pt idx="47">
                  <c:v>292.10951449714378</c:v>
                </c:pt>
                <c:pt idx="48">
                  <c:v>293.18886651431239</c:v>
                </c:pt>
                <c:pt idx="49">
                  <c:v>289.94381953192567</c:v>
                </c:pt>
                <c:pt idx="50">
                  <c:v>293.05684591905089</c:v>
                </c:pt>
                <c:pt idx="51">
                  <c:v>291.27525093691719</c:v>
                </c:pt>
                <c:pt idx="52">
                  <c:v>298.79823484919774</c:v>
                </c:pt>
                <c:pt idx="53">
                  <c:v>297.83146600478096</c:v>
                </c:pt>
                <c:pt idx="54">
                  <c:v>302.04841851225672</c:v>
                </c:pt>
                <c:pt idx="55">
                  <c:v>298.86948602285719</c:v>
                </c:pt>
                <c:pt idx="56">
                  <c:v>300.23556227262083</c:v>
                </c:pt>
                <c:pt idx="57">
                  <c:v>303.2884930948062</c:v>
                </c:pt>
                <c:pt idx="58">
                  <c:v>303.02378305948577</c:v>
                </c:pt>
                <c:pt idx="59">
                  <c:v>309.18739831064897</c:v>
                </c:pt>
                <c:pt idx="60">
                  <c:v>310.17790417573565</c:v>
                </c:pt>
                <c:pt idx="61">
                  <c:v>312.40001873998972</c:v>
                </c:pt>
                <c:pt idx="62">
                  <c:v>313.99547133320107</c:v>
                </c:pt>
                <c:pt idx="63">
                  <c:v>317.15801021063135</c:v>
                </c:pt>
                <c:pt idx="64">
                  <c:v>316.9084950093922</c:v>
                </c:pt>
                <c:pt idx="65">
                  <c:v>318.03034761381753</c:v>
                </c:pt>
                <c:pt idx="66">
                  <c:v>321.47124242904647</c:v>
                </c:pt>
                <c:pt idx="67">
                  <c:v>322.88309467328816</c:v>
                </c:pt>
                <c:pt idx="68">
                  <c:v>322.91011927479889</c:v>
                </c:pt>
                <c:pt idx="69">
                  <c:v>319.68469335385885</c:v>
                </c:pt>
                <c:pt idx="70">
                  <c:v>322.69642796004121</c:v>
                </c:pt>
                <c:pt idx="71">
                  <c:v>322.50026111144865</c:v>
                </c:pt>
                <c:pt idx="72">
                  <c:v>323.82588274579581</c:v>
                </c:pt>
                <c:pt idx="73">
                  <c:v>324.77996421612272</c:v>
                </c:pt>
                <c:pt idx="74">
                  <c:v>324.65568364843472</c:v>
                </c:pt>
                <c:pt idx="75">
                  <c:v>329.34534027223498</c:v>
                </c:pt>
                <c:pt idx="76">
                  <c:v>330.41230900101345</c:v>
                </c:pt>
                <c:pt idx="77">
                  <c:v>333.88980724037492</c:v>
                </c:pt>
                <c:pt idx="78">
                  <c:v>337.67154311706952</c:v>
                </c:pt>
                <c:pt idx="79">
                  <c:v>339.27187132147276</c:v>
                </c:pt>
                <c:pt idx="80">
                  <c:v>340.22071396845001</c:v>
                </c:pt>
                <c:pt idx="81">
                  <c:v>344.12694696517372</c:v>
                </c:pt>
                <c:pt idx="82">
                  <c:v>346.64844965496644</c:v>
                </c:pt>
                <c:pt idx="83">
                  <c:v>350.81436102886266</c:v>
                </c:pt>
                <c:pt idx="84">
                  <c:v>354.29703236947063</c:v>
                </c:pt>
                <c:pt idx="85">
                  <c:v>354.67585803966944</c:v>
                </c:pt>
                <c:pt idx="86">
                  <c:v>357.52332489011098</c:v>
                </c:pt>
                <c:pt idx="87">
                  <c:v>357.12579731580695</c:v>
                </c:pt>
                <c:pt idx="88">
                  <c:v>366.24218951334842</c:v>
                </c:pt>
                <c:pt idx="89">
                  <c:v>371.18511043833877</c:v>
                </c:pt>
                <c:pt idx="90">
                  <c:v>374.33097481470253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F0-4D84-BDAF-D703B2995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078751"/>
        <c:axId val="900079231"/>
      </c:scatterChart>
      <c:valAx>
        <c:axId val="900078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0079231"/>
        <c:crosses val="autoZero"/>
        <c:crossBetween val="midCat"/>
      </c:valAx>
      <c:valAx>
        <c:axId val="900079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SFC (</a:t>
                </a:r>
                <a:r>
                  <a:rPr lang="en-GB" sz="1000" b="0" i="0" u="none" strike="noStrike" baseline="0">
                    <a:effectLst/>
                  </a:rPr>
                  <a:t>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00787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Torque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BsC'!$G$7:$G$97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EA0-46D0-BB07-25E0A882F9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0072031"/>
        <c:axId val="900067711"/>
      </c:scatterChart>
      <c:valAx>
        <c:axId val="9000720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0067711"/>
        <c:crosses val="autoZero"/>
        <c:crossBetween val="midCat"/>
      </c:valAx>
      <c:valAx>
        <c:axId val="900067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00720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vs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General</c:formatCode>
                <c:ptCount val="91"/>
                <c:pt idx="0">
                  <c:v>8.7371346834664827</c:v>
                </c:pt>
                <c:pt idx="1">
                  <c:v>9.2171367598239655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10.84704912823981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12.893281372575197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15.596684538245249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18.954554833387515</c:v>
                </c:pt>
                <c:pt idx="18">
                  <c:v>19.506119830540303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24.886674179595101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27.500036377713229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29.586163434047421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30.70440988870245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36.904665939752178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39.135828150413978</c:v>
                </c:pt>
                <c:pt idx="55">
                  <c:v>39.649313677655698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</c:v>
                </c:pt>
                <c:pt idx="60">
                  <c:v>41.006741063005101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41.302236040957794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42.020368285295362</c:v>
                </c:pt>
                <c:pt idx="67">
                  <c:v>42.369623017404045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43.557702478629587</c:v>
                </c:pt>
                <c:pt idx="71">
                  <c:v>43.9514992984817</c:v>
                </c:pt>
                <c:pt idx="72">
                  <c:v>44.089063786194096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43.379995438115799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41.753927323532814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E79-4190-BEA8-53F8FB2E2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363199"/>
        <c:axId val="190364639"/>
      </c:scatterChart>
      <c:valAx>
        <c:axId val="1903631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364639"/>
        <c:crosses val="autoZero"/>
        <c:crossBetween val="midCat"/>
      </c:valAx>
      <c:valAx>
        <c:axId val="190364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3631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312420</xdr:colOff>
      <xdr:row>5</xdr:row>
      <xdr:rowOff>19050</xdr:rowOff>
    </xdr:from>
    <xdr:to>
      <xdr:col>14</xdr:col>
      <xdr:colOff>1059180</xdr:colOff>
      <xdr:row>20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C50D56-8057-9DE6-238D-E07C591BC5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350520</xdr:colOff>
      <xdr:row>20</xdr:row>
      <xdr:rowOff>72390</xdr:rowOff>
    </xdr:from>
    <xdr:to>
      <xdr:col>14</xdr:col>
      <xdr:colOff>1097280</xdr:colOff>
      <xdr:row>35</xdr:row>
      <xdr:rowOff>72390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D782A0C-C458-0C79-423A-DBE1788C76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350520</xdr:colOff>
      <xdr:row>36</xdr:row>
      <xdr:rowOff>41910</xdr:rowOff>
    </xdr:from>
    <xdr:to>
      <xdr:col>14</xdr:col>
      <xdr:colOff>1097280</xdr:colOff>
      <xdr:row>51</xdr:row>
      <xdr:rowOff>41910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3F9D197-23B9-2221-0F50-E152F13682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7"/>
  <sheetViews>
    <sheetView tabSelected="1" topLeftCell="A5" zoomScale="53" zoomScaleNormal="70" workbookViewId="0">
      <selection activeCell="P27" sqref="P27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6" max="6" width="15.5546875" bestFit="1" customWidth="1"/>
    <col min="7" max="7" width="9.109375" style="1"/>
    <col min="8" max="8" width="15.21875" style="1" bestFit="1" customWidth="1"/>
    <col min="9" max="9" width="19.5546875" style="1" bestFit="1" customWidth="1"/>
    <col min="10" max="10" width="10.77734375" bestFit="1" customWidth="1"/>
    <col min="11" max="11" width="11" bestFit="1" customWidth="1"/>
    <col min="12" max="12" width="14.109375" bestFit="1" customWidth="1"/>
    <col min="13" max="13" width="21.44140625" bestFit="1" customWidth="1"/>
    <col min="14" max="14" width="34.33203125" bestFit="1" customWidth="1"/>
    <col min="15" max="15" width="28.5546875" bestFit="1" customWidth="1"/>
    <col min="16" max="16" width="28.33203125" bestFit="1" customWidth="1"/>
  </cols>
  <sheetData>
    <row r="1" spans="1:16" x14ac:dyDescent="0.3">
      <c r="A1"/>
      <c r="B1"/>
      <c r="G1" s="2" t="s">
        <v>0</v>
      </c>
      <c r="H1" s="2" t="s">
        <v>1</v>
      </c>
      <c r="I1" s="2" t="s">
        <v>2</v>
      </c>
      <c r="J1" s="2" t="s">
        <v>25</v>
      </c>
      <c r="K1" s="2" t="s">
        <v>28</v>
      </c>
      <c r="L1" s="2" t="s">
        <v>29</v>
      </c>
      <c r="M1" s="2" t="s">
        <v>30</v>
      </c>
      <c r="N1" s="2" t="s">
        <v>37</v>
      </c>
    </row>
    <row r="2" spans="1:16" x14ac:dyDescent="0.3">
      <c r="C2" s="1"/>
      <c r="G2" s="2" t="s">
        <v>3</v>
      </c>
      <c r="H2" s="2" t="s">
        <v>4</v>
      </c>
      <c r="I2" s="2" t="s">
        <v>5</v>
      </c>
      <c r="J2" s="2" t="s">
        <v>26</v>
      </c>
      <c r="K2" s="2" t="s">
        <v>27</v>
      </c>
      <c r="L2" s="2" t="s">
        <v>42</v>
      </c>
      <c r="M2" s="2" t="s">
        <v>43</v>
      </c>
      <c r="N2" s="2"/>
      <c r="P2" s="6"/>
    </row>
    <row r="3" spans="1:16" x14ac:dyDescent="0.3">
      <c r="C3" s="1"/>
      <c r="G3" s="3">
        <v>1018.9</v>
      </c>
      <c r="H3" s="3">
        <v>46</v>
      </c>
      <c r="I3" s="3">
        <v>27</v>
      </c>
      <c r="J3" s="3">
        <v>0.81577599999999995</v>
      </c>
      <c r="K3" s="3">
        <v>0.745</v>
      </c>
      <c r="L3" s="3">
        <v>43000</v>
      </c>
      <c r="M3" s="3">
        <v>1.6</v>
      </c>
      <c r="N3" s="3">
        <f>(1.01325/(G3/1000))*(SQRT(((I3+273)/293)))</f>
        <v>1.0062638416647911</v>
      </c>
    </row>
    <row r="4" spans="1:16" x14ac:dyDescent="0.3">
      <c r="A4" s="2" t="s">
        <v>6</v>
      </c>
      <c r="B4" s="2" t="s">
        <v>7</v>
      </c>
      <c r="C4" s="2" t="s">
        <v>8</v>
      </c>
      <c r="D4" s="2" t="s">
        <v>9</v>
      </c>
    </row>
    <row r="5" spans="1:16" x14ac:dyDescent="0.3">
      <c r="A5" s="2" t="s">
        <v>10</v>
      </c>
      <c r="B5" s="2" t="s">
        <v>11</v>
      </c>
      <c r="C5" s="2" t="s">
        <v>12</v>
      </c>
      <c r="D5" s="2" t="s">
        <v>9</v>
      </c>
      <c r="F5" s="2" t="s">
        <v>39</v>
      </c>
      <c r="G5" s="1" t="s">
        <v>38</v>
      </c>
      <c r="H5" s="1" t="s">
        <v>39</v>
      </c>
      <c r="J5" s="1" t="s">
        <v>40</v>
      </c>
      <c r="K5" s="1" t="s">
        <v>41</v>
      </c>
    </row>
    <row r="6" spans="1:16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F6" t="s">
        <v>36</v>
      </c>
      <c r="G6" s="1" t="s">
        <v>14</v>
      </c>
      <c r="H6" s="1" t="s">
        <v>31</v>
      </c>
      <c r="I6" s="1" t="s">
        <v>32</v>
      </c>
      <c r="J6" s="1" t="s">
        <v>33</v>
      </c>
      <c r="K6" s="1" t="s">
        <v>34</v>
      </c>
      <c r="L6" s="1" t="s">
        <v>35</v>
      </c>
    </row>
    <row r="7" spans="1:16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F7">
        <f>H7*$N$3</f>
        <v>8.7918627117276706</v>
      </c>
      <c r="G7" s="1">
        <f>A6*$J$3</f>
        <v>83.433490399999997</v>
      </c>
      <c r="H7" s="1">
        <f>(2*PI()*B6*G7)/(60*1000)</f>
        <v>8.7371346834664827</v>
      </c>
      <c r="I7" s="1">
        <f>(C6/60)*$K$3</f>
        <v>8.7413333333333329E-4</v>
      </c>
      <c r="J7">
        <f>(I7*1000*3600)/H7</f>
        <v>360.17299881561019</v>
      </c>
      <c r="K7">
        <f>((4*PI()*G7)/$M$3)/100</f>
        <v>6.5528510125998629</v>
      </c>
      <c r="L7" s="7">
        <f>(H7)/(I7*$L$3)</f>
        <v>0.23244643687301753</v>
      </c>
    </row>
    <row r="8" spans="1:16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F8">
        <f t="shared" ref="F8:F71" si="1">H8*$N$3</f>
        <v>9.2748714450902288</v>
      </c>
      <c r="G8" s="1">
        <f t="shared" ref="G8:G71" si="2">A7*$J$3</f>
        <v>83.825878656</v>
      </c>
      <c r="H8" s="1">
        <f t="shared" ref="H8:H71" si="3">(2*PI()*B7*G8)/(60*1000)</f>
        <v>9.2171367598239655</v>
      </c>
      <c r="I8" s="1">
        <f t="shared" ref="I8:I71" si="4">(C7/60)*$K$3</f>
        <v>8.9896666666666682E-4</v>
      </c>
      <c r="J8">
        <f t="shared" ref="J8:J71" si="5">(I8*1000*3600)/H8</f>
        <v>351.11554535096309</v>
      </c>
      <c r="K8">
        <f t="shared" ref="K8:K71" si="6">((4*PI()*G8)/$M$3)/100</f>
        <v>6.5836691141599752</v>
      </c>
      <c r="L8" s="7">
        <f t="shared" ref="L8:L71" si="7">(H8)/(I8*$L$3)</f>
        <v>0.23844267603951733</v>
      </c>
    </row>
    <row r="9" spans="1:16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F9">
        <f t="shared" si="1"/>
        <v>9.8047557857537413</v>
      </c>
      <c r="G9" s="1">
        <f t="shared" si="2"/>
        <v>84.586997663999995</v>
      </c>
      <c r="H9" s="1">
        <f t="shared" si="3"/>
        <v>9.7437226498494454</v>
      </c>
      <c r="I9" s="1">
        <f t="shared" si="4"/>
        <v>9.1510833333333346E-4</v>
      </c>
      <c r="J9">
        <f t="shared" si="5"/>
        <v>338.10383550386706</v>
      </c>
      <c r="K9">
        <f t="shared" si="6"/>
        <v>6.6434472612609827</v>
      </c>
      <c r="L9" s="7">
        <f t="shared" si="7"/>
        <v>0.24761898991116468</v>
      </c>
    </row>
    <row r="10" spans="1:16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F10">
        <f t="shared" si="1"/>
        <v>10.301832359084754</v>
      </c>
      <c r="G10" s="1">
        <f t="shared" si="2"/>
        <v>85.011201184000001</v>
      </c>
      <c r="H10" s="1">
        <f t="shared" si="3"/>
        <v>10.237704995979101</v>
      </c>
      <c r="I10" s="1">
        <f t="shared" si="4"/>
        <v>9.0393333333333337E-4</v>
      </c>
      <c r="J10">
        <f t="shared" si="5"/>
        <v>317.86030182331729</v>
      </c>
      <c r="K10">
        <f t="shared" si="6"/>
        <v>6.6767641278124588</v>
      </c>
      <c r="L10" s="7">
        <f t="shared" si="7"/>
        <v>0.2633890729742478</v>
      </c>
    </row>
    <row r="11" spans="1:16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F11">
        <f t="shared" si="1"/>
        <v>10.914993326509315</v>
      </c>
      <c r="G11" s="1">
        <f t="shared" si="2"/>
        <v>86.318074335999995</v>
      </c>
      <c r="H11" s="1">
        <f t="shared" si="3"/>
        <v>10.84704912823981</v>
      </c>
      <c r="I11" s="1">
        <f t="shared" si="4"/>
        <v>9.2380000000000001E-4</v>
      </c>
      <c r="J11">
        <f t="shared" si="5"/>
        <v>306.59767100544798</v>
      </c>
      <c r="K11">
        <f t="shared" si="6"/>
        <v>6.7794057051498804</v>
      </c>
      <c r="L11" s="7">
        <f t="shared" si="7"/>
        <v>0.27306446900919384</v>
      </c>
    </row>
    <row r="12" spans="1:16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F12">
        <f t="shared" si="1"/>
        <v>11.552348571716477</v>
      </c>
      <c r="G12" s="1">
        <f t="shared" si="2"/>
        <v>87.704077760000004</v>
      </c>
      <c r="H12" s="1">
        <f t="shared" si="3"/>
        <v>11.480436932528498</v>
      </c>
      <c r="I12" s="1">
        <f t="shared" si="4"/>
        <v>9.8029583333333328E-4</v>
      </c>
      <c r="J12">
        <f t="shared" si="5"/>
        <v>307.39814353239461</v>
      </c>
      <c r="K12">
        <f t="shared" si="6"/>
        <v>6.8882621595170983</v>
      </c>
      <c r="L12" s="7">
        <f t="shared" si="7"/>
        <v>0.2723534022375621</v>
      </c>
    </row>
    <row r="13" spans="1:16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F13">
        <f t="shared" si="1"/>
        <v>12.235487694511182</v>
      </c>
      <c r="G13" s="1">
        <f t="shared" si="2"/>
        <v>89.317682687999991</v>
      </c>
      <c r="H13" s="1">
        <f t="shared" si="3"/>
        <v>12.159323616625683</v>
      </c>
      <c r="I13" s="1">
        <f t="shared" si="4"/>
        <v>9.8091666666666661E-4</v>
      </c>
      <c r="J13">
        <f t="shared" si="5"/>
        <v>290.41911469249686</v>
      </c>
      <c r="K13">
        <f t="shared" si="6"/>
        <v>7.0149943942071253</v>
      </c>
      <c r="L13" s="7">
        <f t="shared" si="7"/>
        <v>0.28827623939699698</v>
      </c>
    </row>
    <row r="14" spans="1:16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F14">
        <f t="shared" si="1"/>
        <v>12.974042845632608</v>
      </c>
      <c r="G14" s="1">
        <f t="shared" si="2"/>
        <v>91.201309471999991</v>
      </c>
      <c r="H14" s="1">
        <f t="shared" si="3"/>
        <v>12.893281372575197</v>
      </c>
      <c r="I14" s="1">
        <f t="shared" si="4"/>
        <v>9.8836666666666682E-4</v>
      </c>
      <c r="J14">
        <f t="shared" si="5"/>
        <v>275.96698599693485</v>
      </c>
      <c r="K14">
        <f t="shared" si="6"/>
        <v>7.1629340958751095</v>
      </c>
      <c r="L14" s="7">
        <f t="shared" si="7"/>
        <v>0.30337299199074491</v>
      </c>
    </row>
    <row r="15" spans="1:16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F15">
        <f t="shared" si="1"/>
        <v>13.751943247921551</v>
      </c>
      <c r="G15" s="1">
        <f t="shared" si="2"/>
        <v>93.217091967999991</v>
      </c>
      <c r="H15" s="1">
        <f t="shared" si="3"/>
        <v>13.666339461398067</v>
      </c>
      <c r="I15" s="1">
        <f t="shared" si="4"/>
        <v>1.0367916666666668E-3</v>
      </c>
      <c r="J15">
        <f t="shared" si="5"/>
        <v>273.11263638245458</v>
      </c>
      <c r="K15">
        <f t="shared" si="6"/>
        <v>7.3212532828918206</v>
      </c>
      <c r="L15" s="7">
        <f t="shared" si="7"/>
        <v>0.30654359806083503</v>
      </c>
    </row>
    <row r="16" spans="1:16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F16">
        <f t="shared" si="1"/>
        <v>14.431923231584936</v>
      </c>
      <c r="G16" s="1">
        <f t="shared" si="2"/>
        <v>94.452992607999988</v>
      </c>
      <c r="H16" s="1">
        <f t="shared" si="3"/>
        <v>14.342086671531749</v>
      </c>
      <c r="I16" s="1">
        <f t="shared" si="4"/>
        <v>1.0516916666666665E-3</v>
      </c>
      <c r="J16">
        <f t="shared" si="5"/>
        <v>263.98459908314311</v>
      </c>
      <c r="K16">
        <f t="shared" si="6"/>
        <v>7.4183206921715943</v>
      </c>
      <c r="L16" s="7">
        <f t="shared" si="7"/>
        <v>0.31714323685295692</v>
      </c>
    </row>
    <row r="17" spans="1:12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F17">
        <f t="shared" si="1"/>
        <v>15.084566990928309</v>
      </c>
      <c r="G17" s="1">
        <f t="shared" si="2"/>
        <v>95.43355536</v>
      </c>
      <c r="H17" s="1">
        <f t="shared" si="3"/>
        <v>14.990667821246541</v>
      </c>
      <c r="I17" s="1">
        <f t="shared" si="4"/>
        <v>1.1007375E-3</v>
      </c>
      <c r="J17">
        <f t="shared" si="5"/>
        <v>264.34145878302087</v>
      </c>
      <c r="K17">
        <f t="shared" si="6"/>
        <v>7.4953339106232706</v>
      </c>
      <c r="L17" s="7">
        <f t="shared" si="7"/>
        <v>0.31671509500626122</v>
      </c>
    </row>
    <row r="18" spans="1:12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F18">
        <f t="shared" si="1"/>
        <v>15.694379700688513</v>
      </c>
      <c r="G18" s="1">
        <f t="shared" si="2"/>
        <v>96.088623487999996</v>
      </c>
      <c r="H18" s="1">
        <f t="shared" si="3"/>
        <v>15.596684538245249</v>
      </c>
      <c r="I18" s="1">
        <f t="shared" si="4"/>
        <v>1.1572333333333335E-3</v>
      </c>
      <c r="J18">
        <f t="shared" si="5"/>
        <v>267.11061506593205</v>
      </c>
      <c r="K18">
        <f t="shared" si="6"/>
        <v>7.5467828410864088</v>
      </c>
      <c r="L18" s="7">
        <f t="shared" si="7"/>
        <v>0.31343168526601967</v>
      </c>
    </row>
    <row r="19" spans="1:12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F19">
        <f t="shared" si="1"/>
        <v>16.29459034674889</v>
      </c>
      <c r="G19" s="1">
        <f t="shared" si="2"/>
        <v>96.645798495999998</v>
      </c>
      <c r="H19" s="1">
        <f t="shared" si="3"/>
        <v>16.193158962952165</v>
      </c>
      <c r="I19" s="1">
        <f t="shared" si="4"/>
        <v>1.1907583333333333E-3</v>
      </c>
      <c r="J19">
        <f t="shared" si="5"/>
        <v>264.7247525827097</v>
      </c>
      <c r="K19">
        <f t="shared" si="6"/>
        <v>7.5905432638838262</v>
      </c>
      <c r="L19" s="7">
        <f t="shared" si="7"/>
        <v>0.31625652461947495</v>
      </c>
    </row>
    <row r="20" spans="1:12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F20">
        <f t="shared" si="1"/>
        <v>16.846489803916665</v>
      </c>
      <c r="G20" s="1">
        <f t="shared" si="2"/>
        <v>96.891347072000002</v>
      </c>
      <c r="H20" s="1">
        <f t="shared" si="3"/>
        <v>16.741622928679778</v>
      </c>
      <c r="I20" s="1">
        <f t="shared" si="4"/>
        <v>1.2261458333333334E-3</v>
      </c>
      <c r="J20">
        <f t="shared" si="5"/>
        <v>263.66171420801993</v>
      </c>
      <c r="K20">
        <f t="shared" si="6"/>
        <v>7.6098286039453527</v>
      </c>
      <c r="L20" s="7">
        <f t="shared" si="7"/>
        <v>0.31753161616216019</v>
      </c>
    </row>
    <row r="21" spans="1:12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F21">
        <f t="shared" si="1"/>
        <v>17.340037597347248</v>
      </c>
      <c r="G21" s="1">
        <f t="shared" si="2"/>
        <v>96.796717055999991</v>
      </c>
      <c r="H21" s="1">
        <f t="shared" si="3"/>
        <v>17.232098461035232</v>
      </c>
      <c r="I21" s="1">
        <f t="shared" si="4"/>
        <v>1.2422874999999999E-3</v>
      </c>
      <c r="J21">
        <f t="shared" si="5"/>
        <v>259.52933185197952</v>
      </c>
      <c r="K21">
        <f t="shared" si="6"/>
        <v>7.6023963798684839</v>
      </c>
      <c r="L21" s="7">
        <f t="shared" si="7"/>
        <v>0.32258754582818283</v>
      </c>
    </row>
    <row r="22" spans="1:12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F22">
        <f t="shared" si="1"/>
        <v>17.880877918481154</v>
      </c>
      <c r="G22" s="1">
        <f t="shared" si="2"/>
        <v>96.963951135999991</v>
      </c>
      <c r="H22" s="1">
        <f t="shared" si="3"/>
        <v>17.769572132194007</v>
      </c>
      <c r="I22" s="1">
        <f t="shared" si="4"/>
        <v>1.2795375E-3</v>
      </c>
      <c r="J22">
        <f t="shared" si="5"/>
        <v>259.22599406062665</v>
      </c>
      <c r="K22">
        <f t="shared" si="6"/>
        <v>7.6155309137974312</v>
      </c>
      <c r="L22" s="7">
        <f t="shared" si="7"/>
        <v>0.32296502723788517</v>
      </c>
    </row>
    <row r="23" spans="1:12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F23">
        <f t="shared" si="1"/>
        <v>18.503632353308582</v>
      </c>
      <c r="G23" s="1">
        <f t="shared" si="2"/>
        <v>97.553757183999991</v>
      </c>
      <c r="H23" s="1">
        <f t="shared" si="3"/>
        <v>18.38845001396021</v>
      </c>
      <c r="I23" s="1">
        <f t="shared" si="4"/>
        <v>1.3571416666666666E-3</v>
      </c>
      <c r="J23">
        <f t="shared" si="5"/>
        <v>265.69449824704361</v>
      </c>
      <c r="K23">
        <f t="shared" si="6"/>
        <v>7.6618541724834213</v>
      </c>
      <c r="L23" s="7">
        <f t="shared" si="7"/>
        <v>0.31510223502902251</v>
      </c>
    </row>
    <row r="24" spans="1:12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F24">
        <f t="shared" si="1"/>
        <v>19.073283163690455</v>
      </c>
      <c r="G24" s="1">
        <f t="shared" si="2"/>
        <v>97.839278783999987</v>
      </c>
      <c r="H24" s="1">
        <f t="shared" si="3"/>
        <v>18.954554833387515</v>
      </c>
      <c r="I24" s="1">
        <f t="shared" si="4"/>
        <v>1.4173625000000001E-3</v>
      </c>
      <c r="J24">
        <f t="shared" si="5"/>
        <v>269.19677327436824</v>
      </c>
      <c r="K24">
        <f t="shared" si="6"/>
        <v>7.6842789865084509</v>
      </c>
      <c r="L24" s="7">
        <f t="shared" si="7"/>
        <v>0.31100272567988346</v>
      </c>
    </row>
    <row r="25" spans="1:12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F25">
        <f t="shared" si="1"/>
        <v>19.62830307665325</v>
      </c>
      <c r="G25" s="1">
        <f t="shared" si="2"/>
        <v>98.036696575999997</v>
      </c>
      <c r="H25" s="1">
        <f t="shared" si="3"/>
        <v>19.506119830540303</v>
      </c>
      <c r="I25" s="1">
        <f t="shared" si="4"/>
        <v>1.4583375E-3</v>
      </c>
      <c r="J25">
        <f t="shared" si="5"/>
        <v>269.14707002774418</v>
      </c>
      <c r="K25">
        <f t="shared" si="6"/>
        <v>7.6997841436343295</v>
      </c>
      <c r="L25" s="7">
        <f t="shared" si="7"/>
        <v>0.31106015838823003</v>
      </c>
    </row>
    <row r="26" spans="1:12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F26">
        <f t="shared" si="1"/>
        <v>20.274246022519435</v>
      </c>
      <c r="G26" s="1">
        <f t="shared" si="2"/>
        <v>98.666475647999988</v>
      </c>
      <c r="H26" s="1">
        <f t="shared" si="3"/>
        <v>20.148041878337946</v>
      </c>
      <c r="I26" s="1">
        <f t="shared" si="4"/>
        <v>1.4968291666666669E-3</v>
      </c>
      <c r="J26">
        <f t="shared" si="5"/>
        <v>267.44956321504912</v>
      </c>
      <c r="K26">
        <f t="shared" si="6"/>
        <v>7.7492468762838236</v>
      </c>
      <c r="L26" s="7">
        <f t="shared" si="7"/>
        <v>0.31303446237165983</v>
      </c>
    </row>
    <row r="27" spans="1:12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F27">
        <f t="shared" si="1"/>
        <v>21.001956945030891</v>
      </c>
      <c r="G27" s="1">
        <f t="shared" si="2"/>
        <v>99.652748831999986</v>
      </c>
      <c r="H27" s="1">
        <f t="shared" si="3"/>
        <v>20.871222909375998</v>
      </c>
      <c r="I27" s="1">
        <f t="shared" si="4"/>
        <v>1.5589124999999997E-3</v>
      </c>
      <c r="J27">
        <f t="shared" si="5"/>
        <v>268.89104794520102</v>
      </c>
      <c r="K27">
        <f t="shared" si="6"/>
        <v>7.8267085910159979</v>
      </c>
      <c r="L27" s="7">
        <f t="shared" si="7"/>
        <v>0.31135633139270652</v>
      </c>
    </row>
    <row r="28" spans="1:12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F28">
        <f t="shared" si="1"/>
        <v>21.648248040923793</v>
      </c>
      <c r="G28" s="1">
        <f t="shared" si="2"/>
        <v>100.21400272</v>
      </c>
      <c r="H28" s="1">
        <f t="shared" si="3"/>
        <v>21.513490940018599</v>
      </c>
      <c r="I28" s="1">
        <f t="shared" si="4"/>
        <v>1.5874708333333332E-3</v>
      </c>
      <c r="J28">
        <f t="shared" si="5"/>
        <v>265.64238300207074</v>
      </c>
      <c r="K28">
        <f t="shared" si="6"/>
        <v>7.8707893682994872</v>
      </c>
      <c r="L28" s="7">
        <f t="shared" si="7"/>
        <v>0.31516405359119787</v>
      </c>
    </row>
    <row r="29" spans="1:12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F29">
        <f t="shared" si="1"/>
        <v>22.347930737210287</v>
      </c>
      <c r="G29" s="1">
        <f t="shared" si="2"/>
        <v>100.989805696</v>
      </c>
      <c r="H29" s="1">
        <f t="shared" si="3"/>
        <v>22.208818216340998</v>
      </c>
      <c r="I29" s="1">
        <f t="shared" si="4"/>
        <v>1.6253416666666665E-3</v>
      </c>
      <c r="J29">
        <f t="shared" si="5"/>
        <v>263.46426644596204</v>
      </c>
      <c r="K29">
        <f t="shared" si="6"/>
        <v>7.9317207915503563</v>
      </c>
      <c r="L29" s="7">
        <f t="shared" si="7"/>
        <v>0.31776958356411406</v>
      </c>
    </row>
    <row r="30" spans="1:12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F30">
        <f t="shared" si="1"/>
        <v>23.064475069975924</v>
      </c>
      <c r="G30" s="1">
        <f t="shared" si="2"/>
        <v>101.80395014399998</v>
      </c>
      <c r="H30" s="1">
        <f t="shared" si="3"/>
        <v>22.92090216798152</v>
      </c>
      <c r="I30" s="1">
        <f t="shared" si="4"/>
        <v>1.6681791666666667E-3</v>
      </c>
      <c r="J30">
        <f t="shared" si="5"/>
        <v>262.00735712702783</v>
      </c>
      <c r="K30">
        <f t="shared" si="6"/>
        <v>7.995663546970297</v>
      </c>
      <c r="L30" s="7">
        <f t="shared" si="7"/>
        <v>0.31953656244838996</v>
      </c>
    </row>
    <row r="31" spans="1:12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F31">
        <f t="shared" si="1"/>
        <v>23.665725867967975</v>
      </c>
      <c r="G31" s="1">
        <f t="shared" si="2"/>
        <v>102.08376131199999</v>
      </c>
      <c r="H31" s="1">
        <f t="shared" si="3"/>
        <v>23.518410269830163</v>
      </c>
      <c r="I31" s="1">
        <f t="shared" si="4"/>
        <v>1.7097749999999997E-3</v>
      </c>
      <c r="J31">
        <f t="shared" si="5"/>
        <v>261.71794476669993</v>
      </c>
      <c r="K31">
        <f t="shared" si="6"/>
        <v>8.0176398647148268</v>
      </c>
      <c r="L31" s="7">
        <f t="shared" si="7"/>
        <v>0.31988991166497383</v>
      </c>
    </row>
    <row r="32" spans="1:12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F32">
        <f t="shared" si="1"/>
        <v>24.375917537283151</v>
      </c>
      <c r="G32" s="1">
        <f t="shared" si="2"/>
        <v>102.810617728</v>
      </c>
      <c r="H32" s="1">
        <f t="shared" si="3"/>
        <v>24.2241811023985</v>
      </c>
      <c r="I32" s="1">
        <f t="shared" si="4"/>
        <v>1.7513708333333337E-3</v>
      </c>
      <c r="J32">
        <f t="shared" si="5"/>
        <v>260.2744329456707</v>
      </c>
      <c r="K32">
        <f t="shared" si="6"/>
        <v>8.0747270341328328</v>
      </c>
      <c r="L32" s="7">
        <f t="shared" si="7"/>
        <v>0.32166405776027152</v>
      </c>
    </row>
    <row r="33" spans="1:12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F33">
        <f t="shared" si="1"/>
        <v>25.04256036621933</v>
      </c>
      <c r="G33" s="1">
        <f t="shared" si="2"/>
        <v>103.32618815999999</v>
      </c>
      <c r="H33" s="1">
        <f t="shared" si="3"/>
        <v>24.886674179595101</v>
      </c>
      <c r="I33" s="1">
        <f t="shared" si="4"/>
        <v>1.7997958333333332E-3</v>
      </c>
      <c r="J33">
        <f t="shared" si="5"/>
        <v>260.35077862322123</v>
      </c>
      <c r="K33">
        <f t="shared" si="6"/>
        <v>8.1152198411723138</v>
      </c>
      <c r="L33" s="7">
        <f t="shared" si="7"/>
        <v>0.32156973247895987</v>
      </c>
    </row>
    <row r="34" spans="1:12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F34">
        <f t="shared" si="1"/>
        <v>25.619689954952904</v>
      </c>
      <c r="G34" s="1">
        <f t="shared" si="2"/>
        <v>103.458343872</v>
      </c>
      <c r="H34" s="1">
        <f t="shared" si="3"/>
        <v>25.460211223099272</v>
      </c>
      <c r="I34" s="1">
        <f t="shared" si="4"/>
        <v>1.8606375E-3</v>
      </c>
      <c r="J34">
        <f t="shared" si="5"/>
        <v>263.08874428829728</v>
      </c>
      <c r="K34">
        <f t="shared" si="6"/>
        <v>8.1255993265210442</v>
      </c>
      <c r="L34" s="7">
        <f t="shared" si="7"/>
        <v>0.3182231549245424</v>
      </c>
    </row>
    <row r="35" spans="1:12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F35">
        <f t="shared" si="1"/>
        <v>26.137556672471955</v>
      </c>
      <c r="G35" s="1">
        <f t="shared" si="2"/>
        <v>103.35066144</v>
      </c>
      <c r="H35" s="1">
        <f t="shared" si="3"/>
        <v>25.97485429788399</v>
      </c>
      <c r="I35" s="1">
        <f t="shared" si="4"/>
        <v>1.9084416666666666E-3</v>
      </c>
      <c r="J35">
        <f t="shared" si="5"/>
        <v>264.50157992068841</v>
      </c>
      <c r="K35">
        <f t="shared" si="6"/>
        <v>8.1171419680887453</v>
      </c>
      <c r="L35" s="7">
        <f t="shared" si="7"/>
        <v>0.31652336540924292</v>
      </c>
    </row>
    <row r="36" spans="1:12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F36">
        <f t="shared" si="1"/>
        <v>26.653025023140291</v>
      </c>
      <c r="G36" s="1">
        <f t="shared" si="2"/>
        <v>103.238084352</v>
      </c>
      <c r="H36" s="1">
        <f t="shared" si="3"/>
        <v>26.487113935292339</v>
      </c>
      <c r="I36" s="1">
        <f t="shared" si="4"/>
        <v>1.9326541666666668E-3</v>
      </c>
      <c r="J36">
        <f t="shared" si="5"/>
        <v>262.67697632128636</v>
      </c>
      <c r="K36">
        <f t="shared" si="6"/>
        <v>8.1083001842731637</v>
      </c>
      <c r="L36" s="7">
        <f t="shared" si="7"/>
        <v>0.31872199613778524</v>
      </c>
    </row>
    <row r="37" spans="1:12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F37">
        <f t="shared" si="1"/>
        <v>27.172464863002286</v>
      </c>
      <c r="G37" s="1">
        <f t="shared" si="2"/>
        <v>103.145085888</v>
      </c>
      <c r="H37" s="1">
        <f t="shared" si="3"/>
        <v>27.003320339969086</v>
      </c>
      <c r="I37" s="1">
        <f t="shared" si="4"/>
        <v>1.9816999999999999E-3</v>
      </c>
      <c r="J37">
        <f t="shared" si="5"/>
        <v>264.19417724124833</v>
      </c>
      <c r="K37">
        <f t="shared" si="6"/>
        <v>8.1009961019907237</v>
      </c>
      <c r="L37" s="7">
        <f t="shared" si="7"/>
        <v>0.31689165562535676</v>
      </c>
    </row>
    <row r="38" spans="1:12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F38">
        <f t="shared" si="1"/>
        <v>27.67229225135922</v>
      </c>
      <c r="G38" s="1">
        <f t="shared" si="2"/>
        <v>102.982746464</v>
      </c>
      <c r="H38" s="1">
        <f t="shared" si="3"/>
        <v>27.500036377713229</v>
      </c>
      <c r="I38" s="1">
        <f t="shared" si="4"/>
        <v>2.0189499999999998E-3</v>
      </c>
      <c r="J38">
        <f t="shared" si="5"/>
        <v>264.29855946991984</v>
      </c>
      <c r="K38">
        <f t="shared" si="6"/>
        <v>8.0882459934450655</v>
      </c>
      <c r="L38" s="7">
        <f t="shared" si="7"/>
        <v>0.3167665022483277</v>
      </c>
    </row>
    <row r="39" spans="1:12" x14ac:dyDescent="0.3">
      <c r="A39" s="1">
        <v>125.84699999999999</v>
      </c>
      <c r="B39" s="1">
        <f t="shared" ref="B39:B70" si="8">B38+50</f>
        <v>2650</v>
      </c>
      <c r="C39" s="1">
        <v>0.17144999999999999</v>
      </c>
      <c r="D39" s="1">
        <v>1.28027</v>
      </c>
      <c r="F39">
        <f t="shared" si="1"/>
        <v>28.197452926845411</v>
      </c>
      <c r="G39" s="1">
        <f t="shared" si="2"/>
        <v>102.919115936</v>
      </c>
      <c r="H39" s="1">
        <f t="shared" si="3"/>
        <v>28.021928006669459</v>
      </c>
      <c r="I39" s="1">
        <f t="shared" si="4"/>
        <v>2.0866208333333333E-3</v>
      </c>
      <c r="J39">
        <f t="shared" si="5"/>
        <v>268.06988434957503</v>
      </c>
      <c r="K39">
        <f t="shared" si="6"/>
        <v>8.0832484634623452</v>
      </c>
      <c r="L39" s="7">
        <f t="shared" si="7"/>
        <v>0.3123100919586414</v>
      </c>
    </row>
    <row r="40" spans="1:12" x14ac:dyDescent="0.3">
      <c r="A40" s="1">
        <v>124.911</v>
      </c>
      <c r="B40" s="1">
        <f t="shared" si="8"/>
        <v>2700</v>
      </c>
      <c r="C40" s="1">
        <v>0.17465</v>
      </c>
      <c r="D40" s="1">
        <v>1.2837099999999999</v>
      </c>
      <c r="F40">
        <f t="shared" si="1"/>
        <v>28.668181850006352</v>
      </c>
      <c r="G40" s="1">
        <f t="shared" si="2"/>
        <v>102.66296227199999</v>
      </c>
      <c r="H40" s="1">
        <f t="shared" si="3"/>
        <v>28.489726712804178</v>
      </c>
      <c r="I40" s="1">
        <f t="shared" si="4"/>
        <v>2.1288374999999999E-3</v>
      </c>
      <c r="J40">
        <f t="shared" si="5"/>
        <v>269.00275587956554</v>
      </c>
      <c r="K40">
        <f t="shared" si="6"/>
        <v>8.0631302017370317</v>
      </c>
      <c r="L40" s="7">
        <f t="shared" si="7"/>
        <v>0.3112270354213047</v>
      </c>
    </row>
    <row r="41" spans="1:12" x14ac:dyDescent="0.3">
      <c r="A41" s="1">
        <v>123.92700000000001</v>
      </c>
      <c r="B41" s="1">
        <f t="shared" si="8"/>
        <v>2750</v>
      </c>
      <c r="C41" s="1">
        <v>0.1784</v>
      </c>
      <c r="D41" s="1">
        <v>1.2811999999999999</v>
      </c>
      <c r="F41">
        <f t="shared" si="1"/>
        <v>28.991845324844405</v>
      </c>
      <c r="G41" s="1">
        <f t="shared" si="2"/>
        <v>101.89939593599999</v>
      </c>
      <c r="H41" s="1">
        <f t="shared" si="3"/>
        <v>28.811375430999771</v>
      </c>
      <c r="I41" s="1">
        <f t="shared" si="4"/>
        <v>2.1685708333333332E-3</v>
      </c>
      <c r="J41">
        <f t="shared" si="5"/>
        <v>270.9643286102949</v>
      </c>
      <c r="K41">
        <f t="shared" si="6"/>
        <v>8.0031598419443792</v>
      </c>
      <c r="L41" s="7">
        <f t="shared" si="7"/>
        <v>0.30897399174991358</v>
      </c>
    </row>
    <row r="42" spans="1:12" x14ac:dyDescent="0.3">
      <c r="A42" s="1">
        <v>123.68899999999999</v>
      </c>
      <c r="B42" s="1">
        <f t="shared" si="8"/>
        <v>2800</v>
      </c>
      <c r="C42" s="1">
        <v>0.18004999999999999</v>
      </c>
      <c r="D42" s="1">
        <v>1.2744800000000001</v>
      </c>
      <c r="F42">
        <f t="shared" si="1"/>
        <v>29.296115553749765</v>
      </c>
      <c r="G42" s="1">
        <f t="shared" si="2"/>
        <v>101.096672352</v>
      </c>
      <c r="H42" s="1">
        <f t="shared" si="3"/>
        <v>29.113751623313274</v>
      </c>
      <c r="I42" s="1">
        <f t="shared" si="4"/>
        <v>2.2151333333333334E-3</v>
      </c>
      <c r="J42">
        <f t="shared" si="5"/>
        <v>273.9076743930973</v>
      </c>
      <c r="K42">
        <f t="shared" si="6"/>
        <v>7.9401140790854381</v>
      </c>
      <c r="L42" s="7">
        <f t="shared" si="7"/>
        <v>0.305653831781312</v>
      </c>
    </row>
    <row r="43" spans="1:12" x14ac:dyDescent="0.3">
      <c r="A43" s="1">
        <v>123.389</v>
      </c>
      <c r="B43" s="1">
        <f t="shared" si="8"/>
        <v>2850</v>
      </c>
      <c r="C43" s="1">
        <v>0.18310000000000001</v>
      </c>
      <c r="D43" s="1">
        <v>1.2603599999999999</v>
      </c>
      <c r="F43">
        <f t="shared" si="1"/>
        <v>29.771486477266926</v>
      </c>
      <c r="G43" s="1">
        <f t="shared" si="2"/>
        <v>100.90251766399999</v>
      </c>
      <c r="H43" s="1">
        <f t="shared" si="3"/>
        <v>29.586163434047421</v>
      </c>
      <c r="I43" s="1">
        <f t="shared" si="4"/>
        <v>2.2356208333333331E-3</v>
      </c>
      <c r="J43">
        <f t="shared" si="5"/>
        <v>272.02699052010848</v>
      </c>
      <c r="K43">
        <f t="shared" si="6"/>
        <v>7.924865205548417</v>
      </c>
      <c r="L43" s="7">
        <f t="shared" si="7"/>
        <v>0.30776699794562995</v>
      </c>
    </row>
    <row r="44" spans="1:12" x14ac:dyDescent="0.3">
      <c r="A44" s="1">
        <v>122.51900000000001</v>
      </c>
      <c r="B44" s="1">
        <f t="shared" si="8"/>
        <v>2900</v>
      </c>
      <c r="C44" s="1">
        <v>0.18790000000000001</v>
      </c>
      <c r="D44" s="1">
        <v>1.2531000000000001</v>
      </c>
      <c r="F44">
        <f t="shared" si="1"/>
        <v>30.229621825387362</v>
      </c>
      <c r="G44" s="1">
        <f t="shared" si="2"/>
        <v>100.65778486399999</v>
      </c>
      <c r="H44" s="1">
        <f t="shared" si="3"/>
        <v>30.041446958259602</v>
      </c>
      <c r="I44" s="1">
        <f t="shared" si="4"/>
        <v>2.2734916666666671E-3</v>
      </c>
      <c r="J44">
        <f t="shared" si="5"/>
        <v>272.44260276050829</v>
      </c>
      <c r="K44">
        <f t="shared" si="6"/>
        <v>7.9056439363841058</v>
      </c>
      <c r="L44" s="7">
        <f t="shared" si="7"/>
        <v>0.30729749820424868</v>
      </c>
    </row>
    <row r="45" spans="1:12" x14ac:dyDescent="0.3">
      <c r="A45" s="1">
        <v>121.837</v>
      </c>
      <c r="B45" s="1">
        <f t="shared" si="8"/>
        <v>2950</v>
      </c>
      <c r="C45" s="1">
        <v>0.19255</v>
      </c>
      <c r="D45" s="1">
        <v>1.23943</v>
      </c>
      <c r="F45">
        <f t="shared" si="1"/>
        <v>30.543081495738662</v>
      </c>
      <c r="G45" s="1">
        <f t="shared" si="2"/>
        <v>99.948059743999991</v>
      </c>
      <c r="H45" s="1">
        <f t="shared" si="3"/>
        <v>30.35295538912273</v>
      </c>
      <c r="I45" s="1">
        <f t="shared" si="4"/>
        <v>2.3330916666666666E-3</v>
      </c>
      <c r="J45">
        <f t="shared" si="5"/>
        <v>276.71539368485702</v>
      </c>
      <c r="K45">
        <f t="shared" si="6"/>
        <v>7.849902255807601</v>
      </c>
      <c r="L45" s="7">
        <f t="shared" si="7"/>
        <v>0.30255248585087907</v>
      </c>
    </row>
    <row r="46" spans="1:12" x14ac:dyDescent="0.3">
      <c r="A46" s="1">
        <v>121.709</v>
      </c>
      <c r="B46" s="1">
        <f t="shared" si="8"/>
        <v>3000</v>
      </c>
      <c r="C46" s="1">
        <v>0.19900000000000001</v>
      </c>
      <c r="D46" s="1">
        <v>1.2273499999999999</v>
      </c>
      <c r="F46">
        <f t="shared" si="1"/>
        <v>30.896737450656129</v>
      </c>
      <c r="G46" s="1">
        <f t="shared" si="2"/>
        <v>99.391700512</v>
      </c>
      <c r="H46" s="1">
        <f t="shared" si="3"/>
        <v>30.70440988870245</v>
      </c>
      <c r="I46" s="1">
        <f t="shared" si="4"/>
        <v>2.3908291666666667E-3</v>
      </c>
      <c r="J46">
        <f t="shared" si="5"/>
        <v>280.31755149174523</v>
      </c>
      <c r="K46">
        <f t="shared" si="6"/>
        <v>7.8062059039074008</v>
      </c>
      <c r="L46" s="7">
        <f t="shared" si="7"/>
        <v>0.29866460300836195</v>
      </c>
    </row>
    <row r="47" spans="1:12" x14ac:dyDescent="0.3">
      <c r="A47" s="1">
        <v>121.123</v>
      </c>
      <c r="B47" s="1">
        <f t="shared" si="8"/>
        <v>3050</v>
      </c>
      <c r="C47" s="1">
        <v>0.20605000000000001</v>
      </c>
      <c r="D47" s="1">
        <v>1.2193000000000001</v>
      </c>
      <c r="F47">
        <f t="shared" si="1"/>
        <v>31.387401186457982</v>
      </c>
      <c r="G47" s="1">
        <f t="shared" si="2"/>
        <v>99.287281183999994</v>
      </c>
      <c r="H47" s="1">
        <f t="shared" si="3"/>
        <v>31.192019316255848</v>
      </c>
      <c r="I47" s="1">
        <f t="shared" si="4"/>
        <v>2.4709166666666668E-3</v>
      </c>
      <c r="J47">
        <f t="shared" si="5"/>
        <v>285.17871542110061</v>
      </c>
      <c r="K47">
        <f t="shared" si="6"/>
        <v>7.7980048290639612</v>
      </c>
      <c r="L47" s="7">
        <f t="shared" si="7"/>
        <v>0.29357355828233578</v>
      </c>
    </row>
    <row r="48" spans="1:12" x14ac:dyDescent="0.3">
      <c r="A48" s="1">
        <v>121.124</v>
      </c>
      <c r="B48" s="1">
        <f t="shared" si="8"/>
        <v>3100</v>
      </c>
      <c r="C48" s="1">
        <v>0.21004999999999999</v>
      </c>
      <c r="D48" s="1">
        <v>1.20692</v>
      </c>
      <c r="F48">
        <f t="shared" si="1"/>
        <v>31.756882924071398</v>
      </c>
      <c r="G48" s="1">
        <f t="shared" si="2"/>
        <v>98.809236447999993</v>
      </c>
      <c r="H48" s="1">
        <f t="shared" si="3"/>
        <v>31.559201085405117</v>
      </c>
      <c r="I48" s="1">
        <f t="shared" si="4"/>
        <v>2.5584541666666669E-3</v>
      </c>
      <c r="J48">
        <f t="shared" si="5"/>
        <v>291.84626616734806</v>
      </c>
      <c r="K48">
        <f t="shared" si="6"/>
        <v>7.7604592832963393</v>
      </c>
      <c r="L48" s="7">
        <f t="shared" si="7"/>
        <v>0.28686654563725539</v>
      </c>
    </row>
    <row r="49" spans="1:12" x14ac:dyDescent="0.3">
      <c r="A49" s="1">
        <v>120.851</v>
      </c>
      <c r="B49" s="1">
        <f t="shared" si="8"/>
        <v>3150</v>
      </c>
      <c r="C49" s="1">
        <v>0.21604999999999999</v>
      </c>
      <c r="D49" s="1">
        <v>1.1927399999999999</v>
      </c>
      <c r="F49">
        <f t="shared" si="1"/>
        <v>32.277754047376561</v>
      </c>
      <c r="G49" s="1">
        <f t="shared" si="2"/>
        <v>98.810052223999989</v>
      </c>
      <c r="H49" s="1">
        <f t="shared" si="3"/>
        <v>32.076829864000025</v>
      </c>
      <c r="I49" s="1">
        <f t="shared" si="4"/>
        <v>2.6081208333333331E-3</v>
      </c>
      <c r="J49">
        <f t="shared" si="5"/>
        <v>292.7108146225379</v>
      </c>
      <c r="K49">
        <f t="shared" si="6"/>
        <v>7.7605233541935545</v>
      </c>
      <c r="L49" s="7">
        <f t="shared" si="7"/>
        <v>0.28601925877087792</v>
      </c>
    </row>
    <row r="50" spans="1:12" x14ac:dyDescent="0.3">
      <c r="A50" s="1">
        <v>120.596</v>
      </c>
      <c r="B50" s="1">
        <f t="shared" si="8"/>
        <v>3200</v>
      </c>
      <c r="C50" s="1">
        <v>0.21795</v>
      </c>
      <c r="D50" s="1">
        <v>1.1848099999999999</v>
      </c>
      <c r="F50">
        <f t="shared" si="1"/>
        <v>32.724439127951626</v>
      </c>
      <c r="G50" s="1">
        <f t="shared" si="2"/>
        <v>98.587345375999988</v>
      </c>
      <c r="H50" s="1">
        <f t="shared" si="3"/>
        <v>32.520734396866928</v>
      </c>
      <c r="I50" s="1">
        <f t="shared" si="4"/>
        <v>2.682620833333333E-3</v>
      </c>
      <c r="J50">
        <f t="shared" si="5"/>
        <v>296.96238966025334</v>
      </c>
      <c r="K50">
        <f t="shared" si="6"/>
        <v>7.74303199925403</v>
      </c>
      <c r="L50" s="7">
        <f t="shared" si="7"/>
        <v>0.28192435523010512</v>
      </c>
    </row>
    <row r="51" spans="1:12" x14ac:dyDescent="0.3">
      <c r="A51" s="1">
        <v>120.84</v>
      </c>
      <c r="B51" s="1">
        <f t="shared" si="8"/>
        <v>3250</v>
      </c>
      <c r="C51" s="1">
        <v>0.22305</v>
      </c>
      <c r="D51" s="1">
        <v>1.17378</v>
      </c>
      <c r="F51">
        <f t="shared" si="1"/>
        <v>33.173728886504357</v>
      </c>
      <c r="G51" s="1">
        <f t="shared" si="2"/>
        <v>98.379322496</v>
      </c>
      <c r="H51" s="1">
        <f t="shared" si="3"/>
        <v>32.967227393981297</v>
      </c>
      <c r="I51" s="1">
        <f t="shared" si="4"/>
        <v>2.7062124999999997E-3</v>
      </c>
      <c r="J51">
        <f t="shared" si="5"/>
        <v>295.51666215578155</v>
      </c>
      <c r="K51">
        <f t="shared" si="6"/>
        <v>7.7266939204643652</v>
      </c>
      <c r="L51" s="7">
        <f t="shared" si="7"/>
        <v>0.28330358640970527</v>
      </c>
    </row>
    <row r="52" spans="1:12" x14ac:dyDescent="0.3">
      <c r="A52" s="1">
        <v>121.633</v>
      </c>
      <c r="B52" s="1">
        <f t="shared" si="8"/>
        <v>3300</v>
      </c>
      <c r="C52" s="1">
        <v>0.22550000000000001</v>
      </c>
      <c r="D52" s="1">
        <v>1.1611800000000001</v>
      </c>
      <c r="F52">
        <f t="shared" si="1"/>
        <v>33.76023703521691</v>
      </c>
      <c r="G52" s="1">
        <f t="shared" si="2"/>
        <v>98.578371840000003</v>
      </c>
      <c r="H52" s="1">
        <f t="shared" si="3"/>
        <v>33.550084617333589</v>
      </c>
      <c r="I52" s="1">
        <f t="shared" si="4"/>
        <v>2.7695375E-3</v>
      </c>
      <c r="J52">
        <f t="shared" si="5"/>
        <v>297.17764094248651</v>
      </c>
      <c r="K52">
        <f t="shared" si="6"/>
        <v>7.7423272193846744</v>
      </c>
      <c r="L52" s="7">
        <f t="shared" si="7"/>
        <v>0.28172015218588015</v>
      </c>
    </row>
    <row r="53" spans="1:12" x14ac:dyDescent="0.3">
      <c r="A53" s="1">
        <v>122.181</v>
      </c>
      <c r="B53" s="1">
        <f t="shared" si="8"/>
        <v>3350</v>
      </c>
      <c r="C53" s="1">
        <v>0.22850000000000001</v>
      </c>
      <c r="D53" s="1">
        <v>1.1510400000000001</v>
      </c>
      <c r="F53">
        <f t="shared" si="1"/>
        <v>34.504581792338186</v>
      </c>
      <c r="G53" s="1">
        <f t="shared" si="2"/>
        <v>99.225282207999996</v>
      </c>
      <c r="H53" s="1">
        <f t="shared" si="3"/>
        <v>34.289795939852951</v>
      </c>
      <c r="I53" s="1">
        <f t="shared" si="4"/>
        <v>2.7999583333333336E-3</v>
      </c>
      <c r="J53">
        <f t="shared" si="5"/>
        <v>293.96062950274961</v>
      </c>
      <c r="K53">
        <f t="shared" si="6"/>
        <v>7.7931354408756706</v>
      </c>
      <c r="L53" s="7">
        <f t="shared" si="7"/>
        <v>0.28480320774307993</v>
      </c>
    </row>
    <row r="54" spans="1:12" x14ac:dyDescent="0.3">
      <c r="A54" s="1">
        <v>122.93300000000001</v>
      </c>
      <c r="B54" s="1">
        <f t="shared" si="8"/>
        <v>3400</v>
      </c>
      <c r="C54" s="1">
        <v>0.23419999999999999</v>
      </c>
      <c r="D54" s="1">
        <v>1.14117</v>
      </c>
      <c r="F54">
        <f t="shared" si="1"/>
        <v>35.185189305679359</v>
      </c>
      <c r="G54" s="1">
        <f t="shared" si="2"/>
        <v>99.672327455999991</v>
      </c>
      <c r="H54" s="1">
        <f t="shared" si="3"/>
        <v>34.966166773386185</v>
      </c>
      <c r="I54" s="1">
        <f t="shared" si="4"/>
        <v>2.8372083333333331E-3</v>
      </c>
      <c r="J54">
        <f t="shared" si="5"/>
        <v>292.10951449714378</v>
      </c>
      <c r="K54">
        <f t="shared" si="6"/>
        <v>7.8282462925491441</v>
      </c>
      <c r="L54" s="7">
        <f t="shared" si="7"/>
        <v>0.28660802225727144</v>
      </c>
    </row>
    <row r="55" spans="1:12" x14ac:dyDescent="0.3">
      <c r="A55" s="1">
        <v>123.47499999999999</v>
      </c>
      <c r="B55" s="1">
        <f t="shared" si="8"/>
        <v>3450</v>
      </c>
      <c r="C55" s="1">
        <v>0.23605000000000001</v>
      </c>
      <c r="D55" s="1">
        <v>1.12669</v>
      </c>
      <c r="F55">
        <f t="shared" si="1"/>
        <v>35.930131505439071</v>
      </c>
      <c r="G55" s="1">
        <f t="shared" si="2"/>
        <v>100.285791008</v>
      </c>
      <c r="H55" s="1">
        <f t="shared" si="3"/>
        <v>35.706471819553066</v>
      </c>
      <c r="I55" s="1">
        <f t="shared" si="4"/>
        <v>2.9079833333333334E-3</v>
      </c>
      <c r="J55">
        <f t="shared" si="5"/>
        <v>293.18886651431239</v>
      </c>
      <c r="K55">
        <f t="shared" si="6"/>
        <v>7.8764276072543531</v>
      </c>
      <c r="L55" s="7">
        <f t="shared" si="7"/>
        <v>0.28555289710658643</v>
      </c>
    </row>
    <row r="56" spans="1:12" x14ac:dyDescent="0.3">
      <c r="A56" s="1">
        <v>123.428</v>
      </c>
      <c r="B56" s="1">
        <f t="shared" si="8"/>
        <v>3500</v>
      </c>
      <c r="C56" s="1">
        <v>0.24195</v>
      </c>
      <c r="D56" s="1">
        <v>1.11975</v>
      </c>
      <c r="F56">
        <f t="shared" si="1"/>
        <v>36.619257949063616</v>
      </c>
      <c r="G56" s="1">
        <f t="shared" si="2"/>
        <v>100.72794159999999</v>
      </c>
      <c r="H56" s="1">
        <f t="shared" si="3"/>
        <v>36.391308554304892</v>
      </c>
      <c r="I56" s="1">
        <f t="shared" si="4"/>
        <v>2.9309541666666665E-3</v>
      </c>
      <c r="J56">
        <f t="shared" si="5"/>
        <v>289.94381953192567</v>
      </c>
      <c r="K56">
        <f t="shared" si="6"/>
        <v>7.9111540335445421</v>
      </c>
      <c r="L56" s="7">
        <f t="shared" si="7"/>
        <v>0.28874880094948757</v>
      </c>
    </row>
    <row r="57" spans="1:12" x14ac:dyDescent="0.3">
      <c r="A57" s="1">
        <v>124.205</v>
      </c>
      <c r="B57" s="1">
        <f t="shared" si="8"/>
        <v>3550</v>
      </c>
      <c r="C57" s="1">
        <v>0.24545</v>
      </c>
      <c r="D57" s="1">
        <v>1.10622</v>
      </c>
      <c r="F57">
        <f t="shared" si="1"/>
        <v>37.135830923890794</v>
      </c>
      <c r="G57" s="1">
        <f t="shared" si="2"/>
        <v>100.689600128</v>
      </c>
      <c r="H57" s="1">
        <f t="shared" si="3"/>
        <v>36.904665939752178</v>
      </c>
      <c r="I57" s="1">
        <f t="shared" si="4"/>
        <v>3.0042124999999998E-3</v>
      </c>
      <c r="J57">
        <f t="shared" si="5"/>
        <v>293.05684591905089</v>
      </c>
      <c r="K57">
        <f t="shared" si="6"/>
        <v>7.9081427013754659</v>
      </c>
      <c r="L57" s="7">
        <f t="shared" si="7"/>
        <v>0.28568153721167061</v>
      </c>
    </row>
    <row r="58" spans="1:12" x14ac:dyDescent="0.3">
      <c r="A58" s="1">
        <v>124.066</v>
      </c>
      <c r="B58" s="1">
        <f t="shared" si="8"/>
        <v>3600</v>
      </c>
      <c r="C58" s="1">
        <v>0.25505</v>
      </c>
      <c r="D58" s="1">
        <v>1.09697</v>
      </c>
      <c r="F58">
        <f t="shared" si="1"/>
        <v>37.903458751317345</v>
      </c>
      <c r="G58" s="1">
        <f t="shared" si="2"/>
        <v>101.32345807999999</v>
      </c>
      <c r="H58" s="1">
        <f t="shared" si="3"/>
        <v>37.667515398952226</v>
      </c>
      <c r="I58" s="1">
        <f t="shared" si="4"/>
        <v>3.0476708333333335E-3</v>
      </c>
      <c r="J58">
        <f t="shared" si="5"/>
        <v>291.27525093691719</v>
      </c>
      <c r="K58">
        <f t="shared" si="6"/>
        <v>7.9579257885110337</v>
      </c>
      <c r="L58" s="7">
        <f t="shared" si="7"/>
        <v>0.2874289180534943</v>
      </c>
    </row>
    <row r="59" spans="1:12" x14ac:dyDescent="0.3">
      <c r="A59" s="1">
        <v>123.967</v>
      </c>
      <c r="B59" s="1">
        <f t="shared" si="8"/>
        <v>3650</v>
      </c>
      <c r="C59" s="1">
        <v>0.25755</v>
      </c>
      <c r="D59" s="1">
        <v>1.0940099999999999</v>
      </c>
      <c r="F59">
        <f t="shared" si="1"/>
        <v>38.394294413058319</v>
      </c>
      <c r="G59" s="1">
        <f t="shared" si="2"/>
        <v>101.21006521599999</v>
      </c>
      <c r="H59" s="1">
        <f t="shared" si="3"/>
        <v>38.155295682231532</v>
      </c>
      <c r="I59" s="1">
        <f t="shared" si="4"/>
        <v>3.1668708333333329E-3</v>
      </c>
      <c r="J59">
        <f t="shared" si="5"/>
        <v>298.79823484919774</v>
      </c>
      <c r="K59">
        <f t="shared" si="6"/>
        <v>7.9490199337982359</v>
      </c>
      <c r="L59" s="7">
        <f t="shared" si="7"/>
        <v>0.28019218478586977</v>
      </c>
    </row>
    <row r="60" spans="1:12" x14ac:dyDescent="0.3">
      <c r="A60" s="1">
        <v>123.815</v>
      </c>
      <c r="B60" s="1">
        <f t="shared" si="8"/>
        <v>3700</v>
      </c>
      <c r="C60" s="1">
        <v>0.26445000000000002</v>
      </c>
      <c r="D60" s="1">
        <v>1.09659</v>
      </c>
      <c r="F60">
        <f t="shared" si="1"/>
        <v>38.896485783078148</v>
      </c>
      <c r="G60" s="1">
        <f t="shared" si="2"/>
        <v>101.129303392</v>
      </c>
      <c r="H60" s="1">
        <f t="shared" si="3"/>
        <v>38.654360986206868</v>
      </c>
      <c r="I60" s="1">
        <f t="shared" si="4"/>
        <v>3.1979125000000004E-3</v>
      </c>
      <c r="J60">
        <f t="shared" si="5"/>
        <v>297.83146600478096</v>
      </c>
      <c r="K60">
        <f t="shared" si="6"/>
        <v>7.9426769149740126</v>
      </c>
      <c r="L60" s="7">
        <f t="shared" si="7"/>
        <v>0.28110169605522545</v>
      </c>
    </row>
    <row r="61" spans="1:12" x14ac:dyDescent="0.3">
      <c r="A61" s="1">
        <v>123.767</v>
      </c>
      <c r="B61" s="1">
        <f t="shared" si="8"/>
        <v>3750</v>
      </c>
      <c r="C61" s="1">
        <v>0.2651</v>
      </c>
      <c r="D61" s="1">
        <v>1.0980799999999999</v>
      </c>
      <c r="F61">
        <f t="shared" si="1"/>
        <v>39.380968781368644</v>
      </c>
      <c r="G61" s="1">
        <f t="shared" si="2"/>
        <v>101.00530543999999</v>
      </c>
      <c r="H61" s="1">
        <f t="shared" si="3"/>
        <v>39.135828150413978</v>
      </c>
      <c r="I61" s="1">
        <f t="shared" si="4"/>
        <v>3.2835874999999999E-3</v>
      </c>
      <c r="J61">
        <f t="shared" si="5"/>
        <v>302.04841851225672</v>
      </c>
      <c r="K61">
        <f t="shared" si="6"/>
        <v>7.9329381385974287</v>
      </c>
      <c r="L61" s="7">
        <f t="shared" si="7"/>
        <v>0.27717718452202672</v>
      </c>
    </row>
    <row r="62" spans="1:12" x14ac:dyDescent="0.3">
      <c r="A62" s="1">
        <v>123.509</v>
      </c>
      <c r="B62" s="1">
        <f t="shared" si="8"/>
        <v>3800</v>
      </c>
      <c r="C62" s="1">
        <v>0.26929999999999998</v>
      </c>
      <c r="D62" s="1">
        <v>1.09907</v>
      </c>
      <c r="F62">
        <f t="shared" si="1"/>
        <v>39.897670700650167</v>
      </c>
      <c r="G62" s="1">
        <f t="shared" si="2"/>
        <v>100.96614819199999</v>
      </c>
      <c r="H62" s="1">
        <f t="shared" si="3"/>
        <v>39.649313677655698</v>
      </c>
      <c r="I62" s="1">
        <f t="shared" si="4"/>
        <v>3.291658333333333E-3</v>
      </c>
      <c r="J62">
        <f t="shared" si="5"/>
        <v>298.86948602285719</v>
      </c>
      <c r="K62">
        <f t="shared" si="6"/>
        <v>7.9298627355311373</v>
      </c>
      <c r="L62" s="7">
        <f t="shared" si="7"/>
        <v>0.28012538632383255</v>
      </c>
    </row>
    <row r="63" spans="1:12" x14ac:dyDescent="0.3">
      <c r="A63" s="1">
        <v>122.672</v>
      </c>
      <c r="B63" s="1">
        <f t="shared" si="8"/>
        <v>3850</v>
      </c>
      <c r="C63" s="1">
        <v>0.27374999999999999</v>
      </c>
      <c r="D63" s="1">
        <v>1.1053299999999999</v>
      </c>
      <c r="F63">
        <f t="shared" si="1"/>
        <v>40.345361547969077</v>
      </c>
      <c r="G63" s="1">
        <f t="shared" si="2"/>
        <v>100.75567798399999</v>
      </c>
      <c r="H63" s="1">
        <f t="shared" si="3"/>
        <v>40.09421771651914</v>
      </c>
      <c r="I63" s="1">
        <f t="shared" si="4"/>
        <v>3.3438083333333329E-3</v>
      </c>
      <c r="J63">
        <f t="shared" si="5"/>
        <v>300.23556227262083</v>
      </c>
      <c r="K63">
        <f t="shared" si="6"/>
        <v>7.9133324440498294</v>
      </c>
      <c r="L63" s="7">
        <f t="shared" si="7"/>
        <v>0.27885081167212833</v>
      </c>
    </row>
    <row r="64" spans="1:12" x14ac:dyDescent="0.3">
      <c r="A64" s="1">
        <v>122.157</v>
      </c>
      <c r="B64" s="1">
        <f t="shared" si="8"/>
        <v>3900</v>
      </c>
      <c r="C64" s="1">
        <v>0.27589999999999998</v>
      </c>
      <c r="D64" s="1">
        <v>1.11704</v>
      </c>
      <c r="F64">
        <f t="shared" si="1"/>
        <v>40.599210197079152</v>
      </c>
      <c r="G64" s="1">
        <f t="shared" si="2"/>
        <v>100.072873472</v>
      </c>
      <c r="H64" s="1">
        <f t="shared" si="3"/>
        <v>40.346486195817867</v>
      </c>
      <c r="I64" s="1">
        <f t="shared" si="4"/>
        <v>3.3990624999999997E-3</v>
      </c>
      <c r="J64">
        <f t="shared" si="5"/>
        <v>303.2884930948062</v>
      </c>
      <c r="K64">
        <f t="shared" si="6"/>
        <v>7.8597051030814011</v>
      </c>
      <c r="L64" s="7">
        <f t="shared" si="7"/>
        <v>0.27604387287580834</v>
      </c>
    </row>
    <row r="65" spans="1:12" x14ac:dyDescent="0.3">
      <c r="A65" s="1">
        <v>121.184</v>
      </c>
      <c r="B65" s="1">
        <f t="shared" si="8"/>
        <v>3950</v>
      </c>
      <c r="C65" s="1">
        <v>0.28284999999999999</v>
      </c>
      <c r="D65" s="1">
        <v>1.12259</v>
      </c>
      <c r="F65">
        <f t="shared" si="1"/>
        <v>40.953816042810246</v>
      </c>
      <c r="G65" s="1">
        <f t="shared" si="2"/>
        <v>99.652748831999986</v>
      </c>
      <c r="H65" s="1">
        <f t="shared" si="3"/>
        <v>40.698884673283203</v>
      </c>
      <c r="I65" s="1">
        <f t="shared" si="4"/>
        <v>3.4257583333333328E-3</v>
      </c>
      <c r="J65">
        <f t="shared" si="5"/>
        <v>303.02378305948577</v>
      </c>
      <c r="K65">
        <f t="shared" si="6"/>
        <v>7.8267085910159979</v>
      </c>
      <c r="L65" s="7">
        <f t="shared" si="7"/>
        <v>0.27628501428920221</v>
      </c>
    </row>
    <row r="66" spans="1:12" x14ac:dyDescent="0.3">
      <c r="A66" s="1">
        <v>120.004</v>
      </c>
      <c r="B66" s="1">
        <f t="shared" si="8"/>
        <v>4000</v>
      </c>
      <c r="C66" s="1">
        <v>0.28455000000000003</v>
      </c>
      <c r="D66" s="1">
        <v>1.1246100000000001</v>
      </c>
      <c r="F66">
        <f t="shared" si="1"/>
        <v>41.148479187378392</v>
      </c>
      <c r="G66" s="1">
        <f t="shared" si="2"/>
        <v>98.858998783999994</v>
      </c>
      <c r="H66" s="1">
        <f t="shared" si="3"/>
        <v>40.89233606893913</v>
      </c>
      <c r="I66" s="1">
        <f t="shared" si="4"/>
        <v>3.5120541666666667E-3</v>
      </c>
      <c r="J66">
        <f t="shared" si="5"/>
        <v>309.18739831064897</v>
      </c>
      <c r="K66">
        <f t="shared" si="6"/>
        <v>7.7643676080264159</v>
      </c>
      <c r="L66" s="7">
        <f t="shared" si="7"/>
        <v>0.27077730428211522</v>
      </c>
    </row>
    <row r="67" spans="1:12" x14ac:dyDescent="0.3">
      <c r="A67" s="1">
        <v>118.73399999999999</v>
      </c>
      <c r="B67" s="1">
        <f t="shared" si="8"/>
        <v>4050</v>
      </c>
      <c r="C67" s="1">
        <v>0.28710000000000002</v>
      </c>
      <c r="D67" s="1">
        <v>1.1222000000000001</v>
      </c>
      <c r="F67">
        <f t="shared" si="1"/>
        <v>41.263600796212856</v>
      </c>
      <c r="G67" s="1">
        <f t="shared" si="2"/>
        <v>97.896383103999995</v>
      </c>
      <c r="H67" s="1">
        <f t="shared" si="3"/>
        <v>41.006741063005101</v>
      </c>
      <c r="I67" s="1">
        <f t="shared" si="4"/>
        <v>3.5331625E-3</v>
      </c>
      <c r="J67">
        <f t="shared" si="5"/>
        <v>310.17790417573565</v>
      </c>
      <c r="K67">
        <f t="shared" si="6"/>
        <v>7.6887639493134579</v>
      </c>
      <c r="L67" s="7">
        <f t="shared" si="7"/>
        <v>0.26991261822803753</v>
      </c>
    </row>
    <row r="68" spans="1:12" x14ac:dyDescent="0.3">
      <c r="A68" s="1">
        <v>117.44199999999999</v>
      </c>
      <c r="B68" s="1">
        <f t="shared" si="8"/>
        <v>4100</v>
      </c>
      <c r="C68" s="1">
        <v>0.28894999999999998</v>
      </c>
      <c r="D68" s="1">
        <v>1.1239399999999999</v>
      </c>
      <c r="F68">
        <f t="shared" si="1"/>
        <v>41.337245272234732</v>
      </c>
      <c r="G68" s="1">
        <f t="shared" si="2"/>
        <v>96.860347583999996</v>
      </c>
      <c r="H68" s="1">
        <f t="shared" si="3"/>
        <v>41.079927113196511</v>
      </c>
      <c r="I68" s="1">
        <f t="shared" si="4"/>
        <v>3.5648250000000002E-3</v>
      </c>
      <c r="J68">
        <f t="shared" si="5"/>
        <v>312.40001873998972</v>
      </c>
      <c r="K68">
        <f t="shared" si="6"/>
        <v>7.6073939098512051</v>
      </c>
      <c r="L68" s="7">
        <f t="shared" si="7"/>
        <v>0.26799271834307736</v>
      </c>
    </row>
    <row r="69" spans="1:12" x14ac:dyDescent="0.3">
      <c r="A69" s="1">
        <v>116.5</v>
      </c>
      <c r="B69" s="1">
        <f t="shared" si="8"/>
        <v>4150</v>
      </c>
      <c r="C69" s="1">
        <v>0.29304999999999998</v>
      </c>
      <c r="D69" s="1">
        <v>1.12233</v>
      </c>
      <c r="F69">
        <f t="shared" si="1"/>
        <v>41.392218591268218</v>
      </c>
      <c r="G69" s="1">
        <f t="shared" si="2"/>
        <v>95.806364991999985</v>
      </c>
      <c r="H69" s="1">
        <f t="shared" si="3"/>
        <v>41.134558231554628</v>
      </c>
      <c r="I69" s="1">
        <f t="shared" si="4"/>
        <v>3.5877958333333333E-3</v>
      </c>
      <c r="J69">
        <f t="shared" si="5"/>
        <v>313.99547133320107</v>
      </c>
      <c r="K69">
        <f t="shared" si="6"/>
        <v>7.5246143106502368</v>
      </c>
      <c r="L69" s="7">
        <f t="shared" si="7"/>
        <v>0.26663101183302229</v>
      </c>
    </row>
    <row r="70" spans="1:12" x14ac:dyDescent="0.3">
      <c r="A70" s="1">
        <v>115.931</v>
      </c>
      <c r="B70" s="1">
        <f t="shared" si="8"/>
        <v>4200</v>
      </c>
      <c r="C70" s="1">
        <v>0.2949</v>
      </c>
      <c r="D70" s="1">
        <v>1.1217900000000001</v>
      </c>
      <c r="F70">
        <f t="shared" si="1"/>
        <v>41.560946707920181</v>
      </c>
      <c r="G70" s="1">
        <f t="shared" si="2"/>
        <v>95.037903999999997</v>
      </c>
      <c r="H70" s="1">
        <f t="shared" si="3"/>
        <v>41.302236040957794</v>
      </c>
      <c r="I70" s="1">
        <f t="shared" si="4"/>
        <v>3.6387041666666661E-3</v>
      </c>
      <c r="J70">
        <f t="shared" si="5"/>
        <v>317.15801021063135</v>
      </c>
      <c r="K70">
        <f t="shared" si="6"/>
        <v>7.4642595254742989</v>
      </c>
      <c r="L70" s="7">
        <f t="shared" si="7"/>
        <v>0.26397230256602155</v>
      </c>
    </row>
    <row r="71" spans="1:12" x14ac:dyDescent="0.3">
      <c r="A71" s="1">
        <v>115.03400000000001</v>
      </c>
      <c r="B71" s="1">
        <f t="shared" ref="B71:B96" si="9">B70+50</f>
        <v>4250</v>
      </c>
      <c r="C71" s="1">
        <v>0.29715000000000003</v>
      </c>
      <c r="D71" s="1">
        <v>1.12456</v>
      </c>
      <c r="F71">
        <f t="shared" si="1"/>
        <v>41.856246700951971</v>
      </c>
      <c r="G71" s="1">
        <f t="shared" si="2"/>
        <v>94.573727455999986</v>
      </c>
      <c r="H71" s="1">
        <f t="shared" si="3"/>
        <v>41.595697835772199</v>
      </c>
      <c r="I71" s="1">
        <f t="shared" si="4"/>
        <v>3.6616750000000001E-3</v>
      </c>
      <c r="J71">
        <f t="shared" si="5"/>
        <v>316.9084950093922</v>
      </c>
      <c r="K71">
        <f t="shared" si="6"/>
        <v>7.4278031849593216</v>
      </c>
      <c r="L71" s="7">
        <f t="shared" si="7"/>
        <v>0.264180138907532</v>
      </c>
    </row>
    <row r="72" spans="1:12" x14ac:dyDescent="0.3">
      <c r="A72" s="1">
        <v>114.39100000000001</v>
      </c>
      <c r="B72" s="1">
        <f t="shared" si="9"/>
        <v>4300</v>
      </c>
      <c r="C72" s="1">
        <v>0.30220000000000002</v>
      </c>
      <c r="D72" s="1">
        <v>1.1227799999999999</v>
      </c>
      <c r="F72">
        <f t="shared" ref="F72:F97" si="10">H72*$N$3</f>
        <v>42.026823021449474</v>
      </c>
      <c r="G72" s="1">
        <f t="shared" ref="G72:G97" si="11">A71*$J$3</f>
        <v>93.841976383999992</v>
      </c>
      <c r="H72" s="1">
        <f t="shared" ref="H72:H97" si="12">(2*PI()*B71*G72)/(60*1000)</f>
        <v>41.765212344228843</v>
      </c>
      <c r="I72" s="1">
        <f t="shared" ref="I72:I97" si="13">(C71/60)*$K$3</f>
        <v>3.6896125000000003E-3</v>
      </c>
      <c r="J72">
        <f t="shared" ref="J72:J97" si="14">(I72*1000*3600)/H72</f>
        <v>318.03034761381753</v>
      </c>
      <c r="K72">
        <f t="shared" ref="K72:K97" si="15">((4*PI()*G72)/$M$3)/100</f>
        <v>7.3703315901580311</v>
      </c>
      <c r="L72" s="7">
        <f t="shared" ref="L72:L97" si="16">(H72)/(I72*$L$3)</f>
        <v>0.26324824300799116</v>
      </c>
    </row>
    <row r="73" spans="1:12" x14ac:dyDescent="0.3">
      <c r="A73" s="1">
        <v>114.01600000000001</v>
      </c>
      <c r="B73" s="1">
        <f t="shared" si="9"/>
        <v>4350</v>
      </c>
      <c r="C73" s="1">
        <v>0.30604999999999999</v>
      </c>
      <c r="D73" s="1">
        <v>1.1194299999999999</v>
      </c>
      <c r="F73">
        <f t="shared" si="10"/>
        <v>42.28357721893066</v>
      </c>
      <c r="G73" s="1">
        <f t="shared" si="11"/>
        <v>93.317432416000003</v>
      </c>
      <c r="H73" s="1">
        <f t="shared" si="12"/>
        <v>42.020368285295362</v>
      </c>
      <c r="I73" s="1">
        <f t="shared" si="13"/>
        <v>3.7523166666666666E-3</v>
      </c>
      <c r="J73">
        <f t="shared" si="14"/>
        <v>321.47124242904647</v>
      </c>
      <c r="K73">
        <f t="shared" si="15"/>
        <v>7.3291340032491892</v>
      </c>
      <c r="L73" s="7">
        <f t="shared" si="16"/>
        <v>0.26043054302450275</v>
      </c>
    </row>
    <row r="74" spans="1:12" x14ac:dyDescent="0.3">
      <c r="A74" s="1">
        <v>113.871</v>
      </c>
      <c r="B74" s="1">
        <f t="shared" si="9"/>
        <v>4400</v>
      </c>
      <c r="C74" s="1">
        <v>0.30919999999999997</v>
      </c>
      <c r="D74" s="1">
        <v>1.1198600000000001</v>
      </c>
      <c r="F74">
        <f t="shared" si="10"/>
        <v>42.635019627381951</v>
      </c>
      <c r="G74" s="1">
        <f t="shared" si="11"/>
        <v>93.011516415999992</v>
      </c>
      <c r="H74" s="1">
        <f t="shared" si="12"/>
        <v>42.369623017404045</v>
      </c>
      <c r="I74" s="1">
        <f t="shared" si="13"/>
        <v>3.800120833333333E-3</v>
      </c>
      <c r="J74">
        <f t="shared" si="14"/>
        <v>322.88309467328816</v>
      </c>
      <c r="K74">
        <f t="shared" si="15"/>
        <v>7.3051074167938008</v>
      </c>
      <c r="L74" s="7">
        <f t="shared" si="16"/>
        <v>0.25929177344286741</v>
      </c>
    </row>
    <row r="75" spans="1:12" x14ac:dyDescent="0.3">
      <c r="A75" s="1">
        <v>113.985</v>
      </c>
      <c r="B75" s="1">
        <f t="shared" si="9"/>
        <v>4450</v>
      </c>
      <c r="C75" s="1">
        <v>0.30990000000000001</v>
      </c>
      <c r="D75" s="1">
        <v>1.11873</v>
      </c>
      <c r="F75">
        <f t="shared" si="10"/>
        <v>43.070232949669268</v>
      </c>
      <c r="G75" s="1">
        <f t="shared" si="11"/>
        <v>92.893228895999997</v>
      </c>
      <c r="H75" s="1">
        <f t="shared" si="12"/>
        <v>42.802127201959941</v>
      </c>
      <c r="I75" s="1">
        <f t="shared" si="13"/>
        <v>3.8392333333333328E-3</v>
      </c>
      <c r="J75">
        <f t="shared" si="14"/>
        <v>322.91011927479889</v>
      </c>
      <c r="K75">
        <f t="shared" si="15"/>
        <v>7.2958171366977158</v>
      </c>
      <c r="L75" s="7">
        <f t="shared" si="16"/>
        <v>0.25927007311068812</v>
      </c>
    </row>
    <row r="76" spans="1:12" x14ac:dyDescent="0.3">
      <c r="A76" s="1">
        <v>113.306</v>
      </c>
      <c r="B76" s="1">
        <f t="shared" si="9"/>
        <v>4500</v>
      </c>
      <c r="C76" s="1">
        <v>0.31445000000000001</v>
      </c>
      <c r="D76" s="1">
        <v>1.1156299999999999</v>
      </c>
      <c r="F76">
        <f t="shared" si="10"/>
        <v>43.603276429464096</v>
      </c>
      <c r="G76" s="1">
        <f t="shared" si="11"/>
        <v>92.986227359999987</v>
      </c>
      <c r="H76" s="1">
        <f t="shared" si="12"/>
        <v>43.331852565948921</v>
      </c>
      <c r="I76" s="1">
        <f t="shared" si="13"/>
        <v>3.8479250000000003E-3</v>
      </c>
      <c r="J76">
        <f t="shared" si="14"/>
        <v>319.68469335385885</v>
      </c>
      <c r="K76">
        <f t="shared" si="15"/>
        <v>7.3031212189801549</v>
      </c>
      <c r="L76" s="7">
        <f t="shared" si="16"/>
        <v>0.2618859519179027</v>
      </c>
    </row>
    <row r="77" spans="1:12" x14ac:dyDescent="0.3">
      <c r="A77" s="1">
        <v>113.074</v>
      </c>
      <c r="B77" s="1">
        <f t="shared" si="9"/>
        <v>4550</v>
      </c>
      <c r="C77" s="1">
        <v>0.31709999999999999</v>
      </c>
      <c r="D77" s="1">
        <v>1.1095299999999999</v>
      </c>
      <c r="F77">
        <f t="shared" si="10"/>
        <v>43.830541030237804</v>
      </c>
      <c r="G77" s="1">
        <f t="shared" si="11"/>
        <v>92.432315455999998</v>
      </c>
      <c r="H77" s="1">
        <f t="shared" si="12"/>
        <v>43.557702478629587</v>
      </c>
      <c r="I77" s="1">
        <f t="shared" si="13"/>
        <v>3.9044208333333334E-3</v>
      </c>
      <c r="J77">
        <f t="shared" si="14"/>
        <v>322.69642796004121</v>
      </c>
      <c r="K77">
        <f t="shared" si="15"/>
        <v>7.2596170797715969</v>
      </c>
      <c r="L77" s="7">
        <f t="shared" si="16"/>
        <v>0.25944176315123363</v>
      </c>
    </row>
    <row r="78" spans="1:12" x14ac:dyDescent="0.3">
      <c r="A78" s="1">
        <v>112.19499999999999</v>
      </c>
      <c r="B78" s="1">
        <f t="shared" si="9"/>
        <v>4600</v>
      </c>
      <c r="C78" s="1">
        <v>0.31940000000000002</v>
      </c>
      <c r="D78" s="1">
        <v>1.1056900000000001</v>
      </c>
      <c r="F78">
        <f t="shared" si="10"/>
        <v>44.226804531017564</v>
      </c>
      <c r="G78" s="1">
        <f t="shared" si="11"/>
        <v>92.243055423999991</v>
      </c>
      <c r="H78" s="1">
        <f t="shared" si="12"/>
        <v>43.9514992984817</v>
      </c>
      <c r="I78" s="1">
        <f t="shared" si="13"/>
        <v>3.9373250000000002E-3</v>
      </c>
      <c r="J78">
        <f t="shared" si="14"/>
        <v>322.50026111144865</v>
      </c>
      <c r="K78">
        <f t="shared" si="15"/>
        <v>7.2447526316178621</v>
      </c>
      <c r="L78" s="7">
        <f t="shared" si="16"/>
        <v>0.25959957348259671</v>
      </c>
    </row>
    <row r="79" spans="1:12" x14ac:dyDescent="0.3">
      <c r="A79" s="1">
        <v>111.06100000000001</v>
      </c>
      <c r="B79" s="1">
        <f t="shared" si="9"/>
        <v>4650</v>
      </c>
      <c r="C79" s="1">
        <v>0.32055</v>
      </c>
      <c r="D79" s="1">
        <v>1.09782</v>
      </c>
      <c r="F79">
        <f t="shared" si="10"/>
        <v>44.365230700899694</v>
      </c>
      <c r="G79" s="1">
        <f t="shared" si="11"/>
        <v>91.525988319999982</v>
      </c>
      <c r="H79" s="1">
        <f t="shared" si="12"/>
        <v>44.089063786194096</v>
      </c>
      <c r="I79" s="1">
        <f t="shared" si="13"/>
        <v>3.9658833333333331E-3</v>
      </c>
      <c r="J79">
        <f t="shared" si="14"/>
        <v>323.82588274579581</v>
      </c>
      <c r="K79">
        <f t="shared" si="15"/>
        <v>7.1884343129664288</v>
      </c>
      <c r="L79" s="7">
        <f t="shared" si="16"/>
        <v>0.25853687025468347</v>
      </c>
    </row>
    <row r="80" spans="1:12" x14ac:dyDescent="0.3">
      <c r="A80" s="1">
        <v>109.973</v>
      </c>
      <c r="B80" s="1">
        <f t="shared" si="9"/>
        <v>4700</v>
      </c>
      <c r="C80" s="1">
        <v>0.32069999999999999</v>
      </c>
      <c r="D80" s="1">
        <v>1.09558</v>
      </c>
      <c r="F80">
        <f t="shared" si="10"/>
        <v>44.394170134602</v>
      </c>
      <c r="G80" s="1">
        <f t="shared" si="11"/>
        <v>90.600898336</v>
      </c>
      <c r="H80" s="1">
        <f t="shared" si="12"/>
        <v>44.117823076257061</v>
      </c>
      <c r="I80" s="1">
        <f t="shared" si="13"/>
        <v>3.9801625000000004E-3</v>
      </c>
      <c r="J80">
        <f t="shared" si="14"/>
        <v>324.77996421612272</v>
      </c>
      <c r="K80">
        <f t="shared" si="15"/>
        <v>7.1157779155253316</v>
      </c>
      <c r="L80" s="7">
        <f t="shared" si="16"/>
        <v>0.25777738609776613</v>
      </c>
    </row>
    <row r="81" spans="1:12" x14ac:dyDescent="0.3">
      <c r="A81" s="1">
        <v>108.654</v>
      </c>
      <c r="B81" s="1">
        <f t="shared" si="9"/>
        <v>4750</v>
      </c>
      <c r="C81" s="1">
        <v>0.32485000000000003</v>
      </c>
      <c r="D81" s="1">
        <v>1.0882700000000001</v>
      </c>
      <c r="F81">
        <f t="shared" si="10"/>
        <v>44.431946561575046</v>
      </c>
      <c r="G81" s="1">
        <f t="shared" si="11"/>
        <v>89.713334047999993</v>
      </c>
      <c r="H81" s="1">
        <f t="shared" si="12"/>
        <v>44.15536435063153</v>
      </c>
      <c r="I81" s="1">
        <f t="shared" si="13"/>
        <v>3.9820250000000001E-3</v>
      </c>
      <c r="J81">
        <f t="shared" si="14"/>
        <v>324.65568364843472</v>
      </c>
      <c r="K81">
        <f t="shared" si="15"/>
        <v>7.0460687793560961</v>
      </c>
      <c r="L81" s="7">
        <f t="shared" si="16"/>
        <v>0.25787606516452799</v>
      </c>
    </row>
    <row r="82" spans="1:12" x14ac:dyDescent="0.3">
      <c r="A82" s="1">
        <v>107.07599999999999</v>
      </c>
      <c r="B82" s="1">
        <f t="shared" si="9"/>
        <v>4800</v>
      </c>
      <c r="C82" s="1">
        <v>0.32455000000000001</v>
      </c>
      <c r="D82" s="1">
        <v>1.08396</v>
      </c>
      <c r="F82">
        <f t="shared" si="10"/>
        <v>44.366047349110517</v>
      </c>
      <c r="G82" s="1">
        <f t="shared" si="11"/>
        <v>88.637325503999989</v>
      </c>
      <c r="H82" s="1">
        <f t="shared" si="12"/>
        <v>44.08987535089215</v>
      </c>
      <c r="I82" s="1">
        <f t="shared" si="13"/>
        <v>4.0335541666666665E-3</v>
      </c>
      <c r="J82">
        <f t="shared" si="14"/>
        <v>329.34534027223498</v>
      </c>
      <c r="K82">
        <f t="shared" si="15"/>
        <v>6.9615592659303385</v>
      </c>
      <c r="L82" s="7">
        <f t="shared" si="16"/>
        <v>0.254204083055661</v>
      </c>
    </row>
    <row r="83" spans="1:12" x14ac:dyDescent="0.3">
      <c r="A83" s="1">
        <v>105.24</v>
      </c>
      <c r="B83" s="1">
        <f t="shared" si="9"/>
        <v>4850</v>
      </c>
      <c r="C83" s="1">
        <v>0.32569999999999999</v>
      </c>
      <c r="D83" s="1">
        <v>1.0822099999999999</v>
      </c>
      <c r="F83">
        <f t="shared" si="10"/>
        <v>44.181940457204306</v>
      </c>
      <c r="G83" s="1">
        <f t="shared" si="11"/>
        <v>87.350030975999985</v>
      </c>
      <c r="H83" s="1">
        <f t="shared" si="12"/>
        <v>43.906914496806785</v>
      </c>
      <c r="I83" s="1">
        <f t="shared" si="13"/>
        <v>4.029829166666667E-3</v>
      </c>
      <c r="J83">
        <f t="shared" si="14"/>
        <v>330.41230900101345</v>
      </c>
      <c r="K83">
        <f t="shared" si="15"/>
        <v>6.8604553901260603</v>
      </c>
      <c r="L83" s="7">
        <f t="shared" si="16"/>
        <v>0.25338320623007221</v>
      </c>
    </row>
    <row r="84" spans="1:12" x14ac:dyDescent="0.3">
      <c r="A84" s="1">
        <v>103.63200000000001</v>
      </c>
      <c r="B84" s="1">
        <f t="shared" si="9"/>
        <v>4900</v>
      </c>
      <c r="C84" s="1">
        <v>0.32769999999999999</v>
      </c>
      <c r="D84" s="1">
        <v>1.0846</v>
      </c>
      <c r="F84">
        <f t="shared" si="10"/>
        <v>43.876703144891401</v>
      </c>
      <c r="G84" s="1">
        <f t="shared" si="11"/>
        <v>85.852266239999992</v>
      </c>
      <c r="H84" s="1">
        <f t="shared" si="12"/>
        <v>43.603577241035069</v>
      </c>
      <c r="I84" s="1">
        <f t="shared" si="13"/>
        <v>4.0441083333333325E-3</v>
      </c>
      <c r="J84">
        <f t="shared" si="14"/>
        <v>333.88980724037492</v>
      </c>
      <c r="K84">
        <f t="shared" si="15"/>
        <v>6.7428212228404742</v>
      </c>
      <c r="L84" s="7">
        <f t="shared" si="16"/>
        <v>0.25074419289560862</v>
      </c>
    </row>
    <row r="85" spans="1:12" x14ac:dyDescent="0.3">
      <c r="A85" s="1">
        <v>102.33499999999999</v>
      </c>
      <c r="B85" s="1">
        <f t="shared" si="9"/>
        <v>4950</v>
      </c>
      <c r="C85" s="1">
        <v>0.32845000000000002</v>
      </c>
      <c r="D85" s="1">
        <v>1.08823</v>
      </c>
      <c r="F85">
        <f t="shared" si="10"/>
        <v>43.651720860959514</v>
      </c>
      <c r="G85" s="1">
        <f t="shared" si="11"/>
        <v>84.540498431999993</v>
      </c>
      <c r="H85" s="1">
        <f t="shared" si="12"/>
        <v>43.379995438115799</v>
      </c>
      <c r="I85" s="1">
        <f t="shared" si="13"/>
        <v>4.0689416666666667E-3</v>
      </c>
      <c r="J85">
        <f t="shared" si="14"/>
        <v>337.67154311706952</v>
      </c>
      <c r="K85">
        <f t="shared" si="15"/>
        <v>6.6397952201197654</v>
      </c>
      <c r="L85" s="7">
        <f t="shared" si="16"/>
        <v>0.24793599561196181</v>
      </c>
    </row>
    <row r="86" spans="1:12" x14ac:dyDescent="0.3">
      <c r="A86" s="1">
        <v>101.10599999999999</v>
      </c>
      <c r="B86" s="1">
        <f t="shared" si="9"/>
        <v>5000</v>
      </c>
      <c r="C86" s="1">
        <v>0.32869999999999999</v>
      </c>
      <c r="D86" s="1">
        <v>1.08687</v>
      </c>
      <c r="F86">
        <f t="shared" si="10"/>
        <v>43.545251425011237</v>
      </c>
      <c r="G86" s="1">
        <f t="shared" si="11"/>
        <v>83.482436959999987</v>
      </c>
      <c r="H86" s="1">
        <f t="shared" si="12"/>
        <v>43.274188758455985</v>
      </c>
      <c r="I86" s="1">
        <f t="shared" si="13"/>
        <v>4.0782541666666674E-3</v>
      </c>
      <c r="J86">
        <f t="shared" si="14"/>
        <v>339.27187132147276</v>
      </c>
      <c r="K86">
        <f t="shared" si="15"/>
        <v>6.5566952664327243</v>
      </c>
      <c r="L86" s="7">
        <f t="shared" si="16"/>
        <v>0.24676649409944579</v>
      </c>
    </row>
    <row r="87" spans="1:12" x14ac:dyDescent="0.3">
      <c r="A87" s="1">
        <v>99.314899999999994</v>
      </c>
      <c r="B87" s="1">
        <f t="shared" si="9"/>
        <v>5050</v>
      </c>
      <c r="C87" s="1">
        <v>0.32984999999999998</v>
      </c>
      <c r="D87" s="1">
        <v>1.0891</v>
      </c>
      <c r="F87">
        <f t="shared" si="10"/>
        <v>43.456860001561381</v>
      </c>
      <c r="G87" s="1">
        <f t="shared" si="11"/>
        <v>82.479848255999997</v>
      </c>
      <c r="H87" s="1">
        <f t="shared" si="12"/>
        <v>43.186347558375083</v>
      </c>
      <c r="I87" s="1">
        <f t="shared" si="13"/>
        <v>4.0813583333333334E-3</v>
      </c>
      <c r="J87">
        <f t="shared" si="14"/>
        <v>340.22071396845001</v>
      </c>
      <c r="K87">
        <f t="shared" si="15"/>
        <v>6.4779521337562622</v>
      </c>
      <c r="L87" s="7">
        <f t="shared" si="16"/>
        <v>0.24607828622781003</v>
      </c>
    </row>
    <row r="88" spans="1:12" x14ac:dyDescent="0.3">
      <c r="A88" s="1">
        <v>97.581500000000005</v>
      </c>
      <c r="B88" s="1">
        <f t="shared" si="9"/>
        <v>5100</v>
      </c>
      <c r="C88" s="1">
        <v>0.32969999999999999</v>
      </c>
      <c r="D88" s="1">
        <v>1.09185</v>
      </c>
      <c r="F88">
        <f t="shared" si="10"/>
        <v>43.113888813945358</v>
      </c>
      <c r="G88" s="1">
        <f t="shared" si="11"/>
        <v>81.018711862399996</v>
      </c>
      <c r="H88" s="1">
        <f t="shared" si="12"/>
        <v>42.845511315021049</v>
      </c>
      <c r="I88" s="1">
        <f t="shared" si="13"/>
        <v>4.0956374999999998E-3</v>
      </c>
      <c r="J88">
        <f t="shared" si="14"/>
        <v>344.12694696517372</v>
      </c>
      <c r="K88">
        <f t="shared" si="15"/>
        <v>6.3631947497556007</v>
      </c>
      <c r="L88" s="7">
        <f t="shared" si="16"/>
        <v>0.24328501726146673</v>
      </c>
    </row>
    <row r="89" spans="1:12" x14ac:dyDescent="0.3">
      <c r="A89" s="1">
        <v>95.848600000000005</v>
      </c>
      <c r="B89" s="1">
        <f t="shared" si="9"/>
        <v>5150</v>
      </c>
      <c r="C89" s="1">
        <v>0.33095000000000002</v>
      </c>
      <c r="D89" s="1">
        <v>1.0940700000000001</v>
      </c>
      <c r="F89">
        <f t="shared" si="10"/>
        <v>42.780817121903837</v>
      </c>
      <c r="G89" s="1">
        <f t="shared" si="11"/>
        <v>79.604645743999995</v>
      </c>
      <c r="H89" s="1">
        <f t="shared" si="12"/>
        <v>42.514512944364625</v>
      </c>
      <c r="I89" s="1">
        <f t="shared" si="13"/>
        <v>4.093775E-3</v>
      </c>
      <c r="J89">
        <f t="shared" si="14"/>
        <v>346.64844965496644</v>
      </c>
      <c r="K89">
        <f t="shared" si="15"/>
        <v>6.2521342565242097</v>
      </c>
      <c r="L89" s="7">
        <f t="shared" si="16"/>
        <v>0.2415153747720177</v>
      </c>
    </row>
    <row r="90" spans="1:12" x14ac:dyDescent="0.3">
      <c r="A90" s="1">
        <v>94.803299999999993</v>
      </c>
      <c r="B90" s="1">
        <f t="shared" si="9"/>
        <v>5200</v>
      </c>
      <c r="C90" s="1">
        <v>0.33379999999999999</v>
      </c>
      <c r="D90" s="1">
        <v>1.0934600000000001</v>
      </c>
      <c r="F90">
        <f t="shared" si="10"/>
        <v>42.433065963365443</v>
      </c>
      <c r="G90" s="1">
        <f t="shared" si="11"/>
        <v>78.190987513599993</v>
      </c>
      <c r="H90" s="1">
        <f t="shared" si="12"/>
        <v>42.16892648469112</v>
      </c>
      <c r="I90" s="1">
        <f t="shared" si="13"/>
        <v>4.1092958333333336E-3</v>
      </c>
      <c r="J90">
        <f t="shared" si="14"/>
        <v>350.81436102886266</v>
      </c>
      <c r="K90">
        <f t="shared" si="15"/>
        <v>6.1411057987414246</v>
      </c>
      <c r="L90" s="7">
        <f t="shared" si="16"/>
        <v>0.23864738600501628</v>
      </c>
    </row>
    <row r="91" spans="1:12" x14ac:dyDescent="0.3">
      <c r="A91" s="1">
        <v>93.0976</v>
      </c>
      <c r="B91" s="1">
        <f t="shared" si="9"/>
        <v>5250</v>
      </c>
      <c r="C91" s="1">
        <v>0.33129999999999998</v>
      </c>
      <c r="D91" s="1">
        <v>1.0880399999999999</v>
      </c>
      <c r="F91">
        <f t="shared" si="10"/>
        <v>42.377780598752445</v>
      </c>
      <c r="G91" s="1">
        <f t="shared" si="11"/>
        <v>77.338256860799987</v>
      </c>
      <c r="H91" s="1">
        <f t="shared" si="12"/>
        <v>42.113985263190472</v>
      </c>
      <c r="I91" s="1">
        <f t="shared" si="13"/>
        <v>4.1446833333333337E-3</v>
      </c>
      <c r="J91">
        <f t="shared" si="14"/>
        <v>354.29703236947063</v>
      </c>
      <c r="K91">
        <f t="shared" si="15"/>
        <v>6.0741324898832412</v>
      </c>
      <c r="L91" s="7">
        <f t="shared" si="16"/>
        <v>0.23630152833245205</v>
      </c>
    </row>
    <row r="92" spans="1:12" x14ac:dyDescent="0.3">
      <c r="A92" s="1">
        <v>91.788600000000002</v>
      </c>
      <c r="B92" s="1">
        <f t="shared" si="9"/>
        <v>5300</v>
      </c>
      <c r="C92" s="1">
        <v>0.33239999999999997</v>
      </c>
      <c r="D92" s="1">
        <v>1.0833900000000001</v>
      </c>
      <c r="F92">
        <f t="shared" si="10"/>
        <v>42.015467313170618</v>
      </c>
      <c r="G92" s="1">
        <f t="shared" si="11"/>
        <v>75.94678773759999</v>
      </c>
      <c r="H92" s="1">
        <f t="shared" si="12"/>
        <v>41.753927323532814</v>
      </c>
      <c r="I92" s="1">
        <f t="shared" si="13"/>
        <v>4.1136416666666658E-3</v>
      </c>
      <c r="J92">
        <f t="shared" si="14"/>
        <v>354.67585803966944</v>
      </c>
      <c r="K92">
        <f t="shared" si="15"/>
        <v>5.9648467605046882</v>
      </c>
      <c r="L92" s="7">
        <f t="shared" si="16"/>
        <v>0.23604913707770384</v>
      </c>
    </row>
    <row r="93" spans="1:12" x14ac:dyDescent="0.3">
      <c r="A93" s="1">
        <v>90.593800000000002</v>
      </c>
      <c r="B93" s="1">
        <f t="shared" si="9"/>
        <v>5350</v>
      </c>
      <c r="C93" s="1">
        <v>0.33079999999999998</v>
      </c>
      <c r="D93" s="1">
        <v>1.0800700000000001</v>
      </c>
      <c r="F93">
        <f t="shared" si="10"/>
        <v>41.819229327000151</v>
      </c>
      <c r="G93" s="1">
        <f t="shared" si="11"/>
        <v>74.878936953600004</v>
      </c>
      <c r="H93" s="1">
        <f t="shared" si="12"/>
        <v>41.558910889427615</v>
      </c>
      <c r="I93" s="1">
        <f t="shared" si="13"/>
        <v>4.1272999999999995E-3</v>
      </c>
      <c r="J93">
        <f t="shared" si="14"/>
        <v>357.52332489011098</v>
      </c>
      <c r="K93">
        <f t="shared" si="15"/>
        <v>5.8809779560510753</v>
      </c>
      <c r="L93" s="7">
        <f t="shared" si="16"/>
        <v>0.23416914199455593</v>
      </c>
    </row>
    <row r="94" spans="1:12" x14ac:dyDescent="0.3">
      <c r="A94" s="1">
        <v>89.6374</v>
      </c>
      <c r="B94" s="1">
        <f t="shared" si="9"/>
        <v>5400</v>
      </c>
      <c r="C94" s="1">
        <v>0.33879999999999999</v>
      </c>
      <c r="D94" s="1">
        <v>1.0789500000000001</v>
      </c>
      <c r="F94">
        <f t="shared" si="10"/>
        <v>41.664259583626226</v>
      </c>
      <c r="G94" s="1">
        <f t="shared" si="11"/>
        <v>73.904247788799992</v>
      </c>
      <c r="H94" s="1">
        <f t="shared" si="12"/>
        <v>41.404905809489989</v>
      </c>
      <c r="I94" s="1">
        <f t="shared" si="13"/>
        <v>4.1074333333333329E-3</v>
      </c>
      <c r="J94">
        <f t="shared" si="14"/>
        <v>357.12579731580695</v>
      </c>
      <c r="K94">
        <f t="shared" si="15"/>
        <v>5.8044260480593435</v>
      </c>
      <c r="L94" s="7">
        <f t="shared" si="16"/>
        <v>0.23442980278045716</v>
      </c>
    </row>
    <row r="95" spans="1:12" x14ac:dyDescent="0.3">
      <c r="A95" s="1">
        <v>88.925600000000003</v>
      </c>
      <c r="B95" s="1">
        <f t="shared" si="9"/>
        <v>5450</v>
      </c>
      <c r="C95" s="1">
        <v>0.34379999999999999</v>
      </c>
      <c r="D95" s="1">
        <v>1.0792299999999999</v>
      </c>
      <c r="F95">
        <f t="shared" si="10"/>
        <v>41.609684273141802</v>
      </c>
      <c r="G95" s="1">
        <f t="shared" si="11"/>
        <v>73.124039622399991</v>
      </c>
      <c r="H95" s="1">
        <f t="shared" si="12"/>
        <v>41.350670222137339</v>
      </c>
      <c r="I95" s="1">
        <f t="shared" si="13"/>
        <v>4.2067666666666661E-3</v>
      </c>
      <c r="J95">
        <f t="shared" si="14"/>
        <v>366.24218951334842</v>
      </c>
      <c r="K95">
        <f t="shared" si="15"/>
        <v>5.7431486419635185</v>
      </c>
      <c r="L95" s="7">
        <f t="shared" si="16"/>
        <v>0.22859444550559282</v>
      </c>
    </row>
    <row r="96" spans="1:12" x14ac:dyDescent="0.3">
      <c r="A96" s="1">
        <v>88.647400000000005</v>
      </c>
      <c r="B96" s="1">
        <f t="shared" si="9"/>
        <v>5500</v>
      </c>
      <c r="C96" s="1">
        <v>0.3488</v>
      </c>
      <c r="D96" s="1">
        <v>1.0836600000000001</v>
      </c>
      <c r="F96">
        <f t="shared" si="10"/>
        <v>41.661482120079754</v>
      </c>
      <c r="G96" s="1">
        <f t="shared" si="11"/>
        <v>72.543370265600004</v>
      </c>
      <c r="H96" s="1">
        <f t="shared" si="12"/>
        <v>41.402145635238</v>
      </c>
      <c r="I96" s="1">
        <f t="shared" si="13"/>
        <v>4.2688500000000002E-3</v>
      </c>
      <c r="J96">
        <f t="shared" si="14"/>
        <v>371.18511043833877</v>
      </c>
      <c r="K96">
        <f t="shared" si="15"/>
        <v>5.6975429773263295</v>
      </c>
      <c r="L96" s="7">
        <f t="shared" si="16"/>
        <v>0.22555034638563679</v>
      </c>
    </row>
    <row r="97" spans="6:12" x14ac:dyDescent="0.3">
      <c r="F97">
        <f t="shared" si="10"/>
        <v>41.912165612650611</v>
      </c>
      <c r="G97" s="1">
        <f t="shared" si="11"/>
        <v>72.316421382399994</v>
      </c>
      <c r="H97" s="1">
        <f t="shared" si="12"/>
        <v>41.651268660622797</v>
      </c>
      <c r="I97" s="1">
        <f t="shared" si="13"/>
        <v>4.3309333333333335E-3</v>
      </c>
      <c r="J97">
        <f t="shared" si="14"/>
        <v>374.33097481470253</v>
      </c>
      <c r="K97">
        <f t="shared" si="15"/>
        <v>5.679718453721291</v>
      </c>
      <c r="L97" s="7">
        <f t="shared" si="16"/>
        <v>0.22365482918959839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9D262-03DA-4D47-8FDE-34CC567C1539}">
  <dimension ref="A2:H3"/>
  <sheetViews>
    <sheetView workbookViewId="0">
      <selection activeCell="E9" sqref="E9"/>
    </sheetView>
  </sheetViews>
  <sheetFormatPr defaultRowHeight="14.4" x14ac:dyDescent="0.3"/>
  <cols>
    <col min="1" max="1" width="19.109375" bestFit="1" customWidth="1"/>
    <col min="2" max="2" width="20.33203125" customWidth="1"/>
    <col min="3" max="3" width="18.33203125" customWidth="1"/>
    <col min="4" max="4" width="38.33203125" customWidth="1"/>
    <col min="5" max="5" width="33.88671875" customWidth="1"/>
    <col min="6" max="6" width="26.33203125" customWidth="1"/>
    <col min="7" max="7" width="15.33203125" bestFit="1" customWidth="1"/>
    <col min="8" max="8" width="12.109375" bestFit="1" customWidth="1"/>
  </cols>
  <sheetData>
    <row r="2" spans="1:8" ht="28.8" x14ac:dyDescent="0.3">
      <c r="B2" s="4" t="s">
        <v>24</v>
      </c>
      <c r="C2" s="5" t="s">
        <v>14</v>
      </c>
      <c r="D2" t="s">
        <v>15</v>
      </c>
      <c r="E2" t="s">
        <v>16</v>
      </c>
      <c r="F2" s="6" t="s">
        <v>17</v>
      </c>
      <c r="G2" t="s">
        <v>13</v>
      </c>
    </row>
    <row r="3" spans="1:8" ht="201.6" x14ac:dyDescent="0.3">
      <c r="A3" t="s">
        <v>18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H3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Calculations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Harry Glynn (2505630)</cp:lastModifiedBy>
  <cp:revision/>
  <dcterms:created xsi:type="dcterms:W3CDTF">2019-10-18T15:00:30Z</dcterms:created>
  <dcterms:modified xsi:type="dcterms:W3CDTF">2026-03-19T01:58:42Z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