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vecoventryac-my.sharepoint.com/personal/ad8725_coventry_ac_uk/Documents/UWTSD/LCBB5009/"/>
    </mc:Choice>
  </mc:AlternateContent>
  <xr:revisionPtr revIDLastSave="0" documentId="8_{2F1F67FC-A9F9-45C9-8C46-6E84BF02A82C}" xr6:coauthVersionLast="47" xr6:coauthVersionMax="47" xr10:uidLastSave="{00000000-0000-0000-0000-000000000000}"/>
  <bookViews>
    <workbookView xWindow="9600" yWindow="0" windowWidth="9600" windowHeight="10200" xr2:uid="{438DCE7D-818D-455A-9A1D-E76AEBFDF3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D18" i="1"/>
  <c r="C18" i="1"/>
  <c r="E6" i="1"/>
  <c r="D6" i="1"/>
  <c r="C6" i="1"/>
  <c r="E5" i="1"/>
  <c r="E7" i="1" s="1"/>
  <c r="D5" i="1"/>
  <c r="C5" i="1"/>
  <c r="N12" i="1"/>
  <c r="C14" i="1" s="1"/>
  <c r="N13" i="1"/>
  <c r="E16" i="1" s="1"/>
  <c r="N11" i="1"/>
  <c r="D13" i="1" s="1"/>
  <c r="N6" i="1"/>
  <c r="N7" i="1"/>
  <c r="N5" i="1"/>
  <c r="D12" i="1" s="1"/>
  <c r="D7" i="1" l="1"/>
  <c r="C7" i="1"/>
  <c r="C22" i="1"/>
  <c r="E22" i="1"/>
  <c r="D22" i="1"/>
  <c r="E13" i="1"/>
  <c r="C10" i="1"/>
  <c r="D10" i="1"/>
  <c r="C13" i="1"/>
  <c r="C16" i="1"/>
  <c r="E12" i="1"/>
  <c r="E15" i="1"/>
  <c r="E10" i="1"/>
  <c r="D16" i="1"/>
  <c r="C11" i="1"/>
  <c r="F5" i="1"/>
  <c r="D11" i="1"/>
  <c r="D14" i="1"/>
  <c r="C17" i="1"/>
  <c r="E11" i="1"/>
  <c r="E14" i="1"/>
  <c r="D17" i="1"/>
  <c r="C12" i="1"/>
  <c r="C15" i="1"/>
  <c r="E17" i="1"/>
  <c r="D15" i="1"/>
  <c r="F18" i="1"/>
  <c r="F6" i="1"/>
  <c r="F12" i="1" l="1"/>
  <c r="F11" i="1"/>
  <c r="F16" i="1"/>
  <c r="E19" i="1"/>
  <c r="E20" i="1" s="1"/>
  <c r="E23" i="1" s="1"/>
  <c r="F17" i="1"/>
  <c r="F13" i="1"/>
  <c r="F14" i="1"/>
  <c r="F10" i="1"/>
  <c r="C19" i="1"/>
  <c r="C20" i="1" s="1"/>
  <c r="C23" i="1" s="1"/>
  <c r="F15" i="1"/>
  <c r="F7" i="1"/>
  <c r="D19" i="1"/>
  <c r="D20" i="1" s="1"/>
  <c r="D23" i="1" s="1"/>
  <c r="F22" i="1" l="1"/>
  <c r="F19" i="1"/>
  <c r="F20" i="1" s="1"/>
  <c r="F23" i="1" s="1"/>
</calcChain>
</file>

<file path=xl/sharedStrings.xml><?xml version="1.0" encoding="utf-8"?>
<sst xmlns="http://schemas.openxmlformats.org/spreadsheetml/2006/main" count="58" uniqueCount="46">
  <si>
    <t>Student exercise 1</t>
  </si>
  <si>
    <t>Abeona</t>
  </si>
  <si>
    <t>Sales turnover</t>
  </si>
  <si>
    <t>Cost of sales</t>
  </si>
  <si>
    <t>Gross profit</t>
  </si>
  <si>
    <t>Rent and rates</t>
  </si>
  <si>
    <t>General maintenance</t>
  </si>
  <si>
    <t>Gas and electricity</t>
  </si>
  <si>
    <t>Postage and telephone</t>
  </si>
  <si>
    <t>Advertising</t>
  </si>
  <si>
    <t>Laundry</t>
  </si>
  <si>
    <t>Administration</t>
  </si>
  <si>
    <t>Miscellaneous</t>
  </si>
  <si>
    <t>Dept A</t>
  </si>
  <si>
    <t>Dept B</t>
  </si>
  <si>
    <t>Dept C</t>
  </si>
  <si>
    <t>Total</t>
  </si>
  <si>
    <t>Salaries</t>
  </si>
  <si>
    <t>Department A</t>
  </si>
  <si>
    <t>Department B</t>
  </si>
  <si>
    <t>Department C</t>
  </si>
  <si>
    <t>Sales</t>
  </si>
  <si>
    <t>Cost of Sales</t>
  </si>
  <si>
    <t>Floor Area (sq m)</t>
  </si>
  <si>
    <t>Number of customers</t>
  </si>
  <si>
    <t>Number of Staff</t>
  </si>
  <si>
    <t>Indirect costs/ overheads:</t>
  </si>
  <si>
    <t>Data input</t>
  </si>
  <si>
    <t>Solution</t>
  </si>
  <si>
    <t>Overheads</t>
  </si>
  <si>
    <t>Amount</t>
  </si>
  <si>
    <t>Basis of Apportionment</t>
  </si>
  <si>
    <t>Rent &amp; Rates</t>
  </si>
  <si>
    <t>Floor area</t>
  </si>
  <si>
    <t>General Maintenance</t>
  </si>
  <si>
    <t>Sales Turnover</t>
  </si>
  <si>
    <t>Gas &amp; Electricity</t>
  </si>
  <si>
    <t>Postage &amp; Telephone</t>
  </si>
  <si>
    <t>Floor Area</t>
  </si>
  <si>
    <t>Administration costs</t>
  </si>
  <si>
    <t>Number of staff</t>
  </si>
  <si>
    <t>Miscellaneous expenses</t>
  </si>
  <si>
    <t>Total indirect costs/overheads</t>
  </si>
  <si>
    <t>Net profit</t>
  </si>
  <si>
    <t>Gross profit margin</t>
  </si>
  <si>
    <t>Net profit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</si>
</sst>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0" fillId="0" borderId="1" xfId="0" applyNumberFormat="1" applyBorder="1"/>
    <xf numFmtId="0" fontId="1" fillId="0" borderId="0" xfId="0" applyFont="1"/>
    <xf numFmtId="164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3" fontId="0" fillId="0" borderId="0" xfId="0" applyNumberFormat="1" applyBorder="1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6" fontId="0" fillId="2" borderId="0" xfId="0" applyNumberForma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0478F-925E-4BCF-82E3-589401AEC34A}">
  <dimension ref="A1:N24"/>
  <sheetViews>
    <sheetView tabSelected="1" zoomScale="67" workbookViewId="0">
      <selection activeCell="I32" sqref="I32"/>
    </sheetView>
  </sheetViews>
  <sheetFormatPr defaultRowHeight="14.5" x14ac:dyDescent="0.35"/>
  <cols>
    <col min="2" max="2" width="25.90625" customWidth="1"/>
    <col min="3" max="3" width="9.90625" bestFit="1" customWidth="1"/>
    <col min="4" max="4" width="9" bestFit="1" customWidth="1"/>
    <col min="5" max="6" width="8.81640625" bestFit="1" customWidth="1"/>
    <col min="7" max="8" width="8.81640625" customWidth="1"/>
    <col min="10" max="10" width="22.08984375" customWidth="1"/>
    <col min="11" max="11" width="12" customWidth="1"/>
    <col min="12" max="12" width="20.6328125" bestFit="1" customWidth="1"/>
    <col min="13" max="13" width="16.453125" customWidth="1"/>
  </cols>
  <sheetData>
    <row r="1" spans="1:14" ht="18.5" x14ac:dyDescent="0.45">
      <c r="A1" s="6" t="s">
        <v>0</v>
      </c>
      <c r="B1" s="6"/>
      <c r="C1" s="6"/>
      <c r="D1" s="6"/>
      <c r="E1" s="6"/>
    </row>
    <row r="2" spans="1:14" x14ac:dyDescent="0.35">
      <c r="A2" s="1"/>
      <c r="B2" s="15" t="s">
        <v>28</v>
      </c>
      <c r="C2" s="1"/>
      <c r="D2" s="1"/>
      <c r="E2" s="1"/>
      <c r="J2" s="8" t="s">
        <v>27</v>
      </c>
      <c r="K2" s="8"/>
      <c r="L2" s="8"/>
      <c r="M2" s="8"/>
      <c r="N2" s="8"/>
    </row>
    <row r="3" spans="1:14" x14ac:dyDescent="0.35">
      <c r="B3" s="7" t="s">
        <v>1</v>
      </c>
      <c r="C3" s="7"/>
      <c r="D3" s="7"/>
      <c r="E3" s="7"/>
      <c r="J3" s="8"/>
      <c r="K3" s="8"/>
      <c r="L3" s="8"/>
      <c r="M3" s="8"/>
      <c r="N3" s="8"/>
    </row>
    <row r="4" spans="1:14" x14ac:dyDescent="0.35">
      <c r="C4" t="s">
        <v>13</v>
      </c>
      <c r="D4" t="s">
        <v>14</v>
      </c>
      <c r="E4" t="s">
        <v>15</v>
      </c>
      <c r="F4" t="s">
        <v>16</v>
      </c>
      <c r="J4" s="8"/>
      <c r="K4" s="14" t="s">
        <v>18</v>
      </c>
      <c r="L4" s="14" t="s">
        <v>19</v>
      </c>
      <c r="M4" s="14" t="s">
        <v>20</v>
      </c>
      <c r="N4" s="14" t="s">
        <v>16</v>
      </c>
    </row>
    <row r="5" spans="1:14" x14ac:dyDescent="0.35">
      <c r="B5" t="s">
        <v>2</v>
      </c>
      <c r="C5" s="2">
        <f t="shared" ref="C5:E6" si="0">K5</f>
        <v>49000</v>
      </c>
      <c r="D5" s="2">
        <f t="shared" si="0"/>
        <v>24500</v>
      </c>
      <c r="E5" s="2">
        <f t="shared" si="0"/>
        <v>94000</v>
      </c>
      <c r="F5" s="2">
        <f>SUM(C5:E5)</f>
        <v>167500</v>
      </c>
      <c r="G5" s="2"/>
      <c r="H5" s="2"/>
      <c r="J5" s="8" t="s">
        <v>21</v>
      </c>
      <c r="K5" s="11">
        <v>49000</v>
      </c>
      <c r="L5" s="11">
        <v>24500</v>
      </c>
      <c r="M5" s="11">
        <v>94000</v>
      </c>
      <c r="N5" s="11">
        <f>SUM(K5:M5)</f>
        <v>167500</v>
      </c>
    </row>
    <row r="6" spans="1:14" x14ac:dyDescent="0.35">
      <c r="B6" t="s">
        <v>3</v>
      </c>
      <c r="C6" s="3">
        <f t="shared" si="0"/>
        <v>13500</v>
      </c>
      <c r="D6" s="3">
        <f t="shared" si="0"/>
        <v>6800</v>
      </c>
      <c r="E6" s="3">
        <f t="shared" si="0"/>
        <v>33500</v>
      </c>
      <c r="F6" s="3">
        <f t="shared" ref="F6:F18" si="1">SUM(C6:E6)</f>
        <v>53800</v>
      </c>
      <c r="G6" s="9"/>
      <c r="H6" s="9"/>
      <c r="J6" s="8" t="s">
        <v>22</v>
      </c>
      <c r="K6" s="11">
        <v>13500</v>
      </c>
      <c r="L6" s="11">
        <v>6800</v>
      </c>
      <c r="M6" s="11">
        <v>33500</v>
      </c>
      <c r="N6" s="11">
        <f t="shared" ref="N6:N7" si="2">SUM(K6:M6)</f>
        <v>53800</v>
      </c>
    </row>
    <row r="7" spans="1:14" x14ac:dyDescent="0.35">
      <c r="B7" s="4" t="s">
        <v>4</v>
      </c>
      <c r="C7" s="2">
        <f>C5-C6</f>
        <v>35500</v>
      </c>
      <c r="D7" s="2">
        <f t="shared" ref="D7:F7" si="3">D5-D6</f>
        <v>17700</v>
      </c>
      <c r="E7" s="2">
        <f t="shared" si="3"/>
        <v>60500</v>
      </c>
      <c r="F7" s="2">
        <f t="shared" si="3"/>
        <v>113700</v>
      </c>
      <c r="G7" s="2"/>
      <c r="H7" s="2"/>
      <c r="J7" s="8" t="s">
        <v>17</v>
      </c>
      <c r="K7" s="11">
        <v>14000</v>
      </c>
      <c r="L7" s="11">
        <v>12000</v>
      </c>
      <c r="M7" s="11">
        <v>4000</v>
      </c>
      <c r="N7" s="11">
        <f t="shared" si="2"/>
        <v>30000</v>
      </c>
    </row>
    <row r="8" spans="1:14" x14ac:dyDescent="0.35">
      <c r="F8" s="2"/>
      <c r="G8" s="2"/>
      <c r="H8" s="2"/>
      <c r="J8" s="8"/>
      <c r="K8" s="10"/>
      <c r="L8" s="10"/>
      <c r="M8" s="10"/>
      <c r="N8" s="10"/>
    </row>
    <row r="9" spans="1:14" x14ac:dyDescent="0.35">
      <c r="B9" s="4" t="s">
        <v>26</v>
      </c>
      <c r="F9" s="2"/>
      <c r="G9" s="2"/>
      <c r="H9" s="2"/>
      <c r="J9" s="8"/>
      <c r="K9" s="10"/>
      <c r="L9" s="10"/>
      <c r="M9" s="10"/>
      <c r="N9" s="10"/>
    </row>
    <row r="10" spans="1:14" x14ac:dyDescent="0.35">
      <c r="B10" t="s">
        <v>5</v>
      </c>
      <c r="C10" s="2">
        <f>(K11/N11)*9000</f>
        <v>2000</v>
      </c>
      <c r="D10" s="2">
        <f>(L11/N11)*9000</f>
        <v>3000</v>
      </c>
      <c r="E10" s="2">
        <f>(M11/N11)*9000</f>
        <v>4000</v>
      </c>
      <c r="F10" s="2">
        <f t="shared" si="1"/>
        <v>9000</v>
      </c>
      <c r="G10" s="2"/>
      <c r="H10" s="2"/>
      <c r="J10" s="8"/>
      <c r="K10" s="14" t="s">
        <v>18</v>
      </c>
      <c r="L10" s="14" t="s">
        <v>19</v>
      </c>
      <c r="M10" s="14" t="s">
        <v>20</v>
      </c>
      <c r="N10" s="14" t="s">
        <v>16</v>
      </c>
    </row>
    <row r="11" spans="1:14" x14ac:dyDescent="0.35">
      <c r="B11" t="s">
        <v>6</v>
      </c>
      <c r="C11" s="2">
        <f>(K5/N5)*7000</f>
        <v>2047.7611940298509</v>
      </c>
      <c r="D11" s="2">
        <f>(L5/N5)*7000</f>
        <v>1023.8805970149255</v>
      </c>
      <c r="E11" s="2">
        <f>(M5/N5)*7000</f>
        <v>3928.3582089552242</v>
      </c>
      <c r="F11" s="2">
        <f t="shared" si="1"/>
        <v>7000</v>
      </c>
      <c r="G11" s="2"/>
      <c r="H11" s="2"/>
      <c r="J11" s="8" t="s">
        <v>23</v>
      </c>
      <c r="K11" s="11">
        <v>2000</v>
      </c>
      <c r="L11" s="11">
        <v>3000</v>
      </c>
      <c r="M11" s="11">
        <v>4000</v>
      </c>
      <c r="N11" s="11">
        <f>SUM(K11:M11)</f>
        <v>9000</v>
      </c>
    </row>
    <row r="12" spans="1:14" x14ac:dyDescent="0.35">
      <c r="B12" t="s">
        <v>7</v>
      </c>
      <c r="C12" s="2">
        <f>(K5/N5)*6000</f>
        <v>1755.2238805970151</v>
      </c>
      <c r="D12" s="2">
        <f>(L5/N5)*6000</f>
        <v>877.61194029850753</v>
      </c>
      <c r="E12" s="2">
        <f>(M5/N5)*6000</f>
        <v>3367.1641791044776</v>
      </c>
      <c r="F12" s="2">
        <f t="shared" si="1"/>
        <v>6000</v>
      </c>
      <c r="G12" s="2"/>
      <c r="H12" s="2"/>
      <c r="J12" s="8" t="s">
        <v>24</v>
      </c>
      <c r="K12" s="11">
        <v>12500</v>
      </c>
      <c r="L12" s="11">
        <v>9000</v>
      </c>
      <c r="M12" s="11">
        <v>31000</v>
      </c>
      <c r="N12" s="11">
        <f t="shared" ref="N12:N13" si="4">SUM(K12:M12)</f>
        <v>52500</v>
      </c>
    </row>
    <row r="13" spans="1:14" x14ac:dyDescent="0.35">
      <c r="B13" t="s">
        <v>8</v>
      </c>
      <c r="C13" s="2">
        <f>(K11/N11)*7000</f>
        <v>1555.5555555555554</v>
      </c>
      <c r="D13" s="2">
        <f>(L11/N11)*7000</f>
        <v>2333.333333333333</v>
      </c>
      <c r="E13" s="2">
        <f>(M11/N11)*7000</f>
        <v>3111.1111111111109</v>
      </c>
      <c r="F13" s="2">
        <f t="shared" si="1"/>
        <v>7000</v>
      </c>
      <c r="G13" s="2"/>
      <c r="H13" s="2"/>
      <c r="J13" s="8" t="s">
        <v>25</v>
      </c>
      <c r="K13" s="10">
        <v>5</v>
      </c>
      <c r="L13" s="10">
        <v>10</v>
      </c>
      <c r="M13" s="10">
        <v>20</v>
      </c>
      <c r="N13" s="11">
        <f t="shared" si="4"/>
        <v>35</v>
      </c>
    </row>
    <row r="14" spans="1:14" x14ac:dyDescent="0.35">
      <c r="B14" t="s">
        <v>9</v>
      </c>
      <c r="C14" s="2">
        <f>(K12/N12)*25000</f>
        <v>5952.3809523809523</v>
      </c>
      <c r="D14" s="2">
        <f>(L12/N12)*25000</f>
        <v>4285.7142857142853</v>
      </c>
      <c r="E14" s="2">
        <f>(M12/N12)*25000</f>
        <v>14761.904761904761</v>
      </c>
      <c r="F14" s="2">
        <f t="shared" si="1"/>
        <v>25000</v>
      </c>
      <c r="G14" s="2"/>
      <c r="H14" s="2"/>
      <c r="J14" s="8"/>
      <c r="K14" s="10"/>
      <c r="L14" s="10"/>
      <c r="M14" s="10"/>
      <c r="N14" s="10"/>
    </row>
    <row r="15" spans="1:14" x14ac:dyDescent="0.35">
      <c r="B15" t="s">
        <v>10</v>
      </c>
      <c r="C15" s="2">
        <f>(K12/N12)*8000</f>
        <v>1904.7619047619046</v>
      </c>
      <c r="D15" s="2">
        <f>(L12/N12)*8000</f>
        <v>1371.4285714285713</v>
      </c>
      <c r="E15" s="2">
        <f>(M12/N12)*8000</f>
        <v>4723.8095238095239</v>
      </c>
      <c r="F15" s="2">
        <f t="shared" si="1"/>
        <v>8000</v>
      </c>
      <c r="G15" s="2"/>
      <c r="H15" s="2"/>
      <c r="J15" s="13" t="s">
        <v>29</v>
      </c>
      <c r="K15" s="14" t="s">
        <v>30</v>
      </c>
      <c r="L15" s="14" t="s">
        <v>31</v>
      </c>
      <c r="M15" s="10"/>
      <c r="N15" s="10"/>
    </row>
    <row r="16" spans="1:14" x14ac:dyDescent="0.35">
      <c r="B16" t="s">
        <v>11</v>
      </c>
      <c r="C16" s="2">
        <f>(K13/N13)*4000</f>
        <v>571.42857142857144</v>
      </c>
      <c r="D16" s="2">
        <f>(L13/N13)*4000</f>
        <v>1142.8571428571429</v>
      </c>
      <c r="E16" s="2">
        <f>(M13/N13)*4000</f>
        <v>2285.7142857142858</v>
      </c>
      <c r="F16" s="2">
        <f t="shared" si="1"/>
        <v>4000</v>
      </c>
      <c r="G16" s="2"/>
      <c r="H16" s="2"/>
      <c r="J16" s="8" t="s">
        <v>32</v>
      </c>
      <c r="K16" s="12">
        <v>9000</v>
      </c>
      <c r="L16" s="10" t="s">
        <v>33</v>
      </c>
      <c r="M16" s="10"/>
      <c r="N16" s="10"/>
    </row>
    <row r="17" spans="2:14" x14ac:dyDescent="0.35">
      <c r="B17" t="s">
        <v>12</v>
      </c>
      <c r="C17" s="2">
        <f>(K5/N5)*2000</f>
        <v>585.07462686567169</v>
      </c>
      <c r="D17" s="2">
        <f>(L5/N5)*2000</f>
        <v>292.53731343283584</v>
      </c>
      <c r="E17" s="2">
        <f>(M5/N5)*2000</f>
        <v>1122.3880597014927</v>
      </c>
      <c r="F17" s="2">
        <f t="shared" si="1"/>
        <v>2000.0000000000002</v>
      </c>
      <c r="G17" s="2"/>
      <c r="H17" s="2"/>
      <c r="J17" s="8" t="s">
        <v>34</v>
      </c>
      <c r="K17" s="12">
        <v>7000</v>
      </c>
      <c r="L17" s="10" t="s">
        <v>35</v>
      </c>
      <c r="M17" s="10"/>
      <c r="N17" s="10"/>
    </row>
    <row r="18" spans="2:14" x14ac:dyDescent="0.35">
      <c r="B18" t="s">
        <v>17</v>
      </c>
      <c r="C18" s="3">
        <f>K7</f>
        <v>14000</v>
      </c>
      <c r="D18" s="3">
        <f>L7</f>
        <v>12000</v>
      </c>
      <c r="E18" s="3">
        <f>M7</f>
        <v>4000</v>
      </c>
      <c r="F18" s="3">
        <f t="shared" si="1"/>
        <v>30000</v>
      </c>
      <c r="G18" s="9"/>
      <c r="H18" s="9"/>
      <c r="J18" s="8" t="s">
        <v>36</v>
      </c>
      <c r="K18" s="12">
        <v>6000</v>
      </c>
      <c r="L18" s="10" t="s">
        <v>35</v>
      </c>
      <c r="M18" s="10"/>
      <c r="N18" s="10"/>
    </row>
    <row r="19" spans="2:14" x14ac:dyDescent="0.35">
      <c r="B19" t="s">
        <v>42</v>
      </c>
      <c r="C19" s="2">
        <f>SUM(C10:C18)</f>
        <v>30372.186685619519</v>
      </c>
      <c r="D19" s="2">
        <f t="shared" ref="D19:F19" si="5">SUM(D10:D18)</f>
        <v>26327.363184079601</v>
      </c>
      <c r="E19" s="2">
        <f t="shared" si="5"/>
        <v>41300.450130300873</v>
      </c>
      <c r="F19" s="2">
        <f t="shared" si="5"/>
        <v>98000</v>
      </c>
      <c r="G19" s="2"/>
      <c r="H19" s="2"/>
      <c r="J19" s="8" t="s">
        <v>37</v>
      </c>
      <c r="K19" s="12">
        <v>7000</v>
      </c>
      <c r="L19" s="10" t="s">
        <v>38</v>
      </c>
      <c r="M19" s="10"/>
      <c r="N19" s="10"/>
    </row>
    <row r="20" spans="2:14" x14ac:dyDescent="0.35">
      <c r="B20" t="s">
        <v>43</v>
      </c>
      <c r="C20" s="2">
        <f>C7-C19</f>
        <v>5127.8133143804807</v>
      </c>
      <c r="D20" s="2">
        <f t="shared" ref="D20:F20" si="6">D7-D19</f>
        <v>-8627.3631840796006</v>
      </c>
      <c r="E20" s="2">
        <f t="shared" si="6"/>
        <v>19199.549869699127</v>
      </c>
      <c r="F20" s="2">
        <f t="shared" si="6"/>
        <v>15700</v>
      </c>
      <c r="G20" s="2"/>
      <c r="H20" s="2"/>
      <c r="J20" s="8" t="s">
        <v>9</v>
      </c>
      <c r="K20" s="12">
        <v>25000</v>
      </c>
      <c r="L20" s="10" t="s">
        <v>24</v>
      </c>
      <c r="M20" s="10"/>
      <c r="N20" s="10"/>
    </row>
    <row r="21" spans="2:14" x14ac:dyDescent="0.35">
      <c r="J21" s="8" t="s">
        <v>10</v>
      </c>
      <c r="K21" s="12">
        <v>8000</v>
      </c>
      <c r="L21" s="10" t="s">
        <v>24</v>
      </c>
      <c r="M21" s="10"/>
      <c r="N21" s="10"/>
    </row>
    <row r="22" spans="2:14" x14ac:dyDescent="0.35">
      <c r="B22" t="s">
        <v>44</v>
      </c>
      <c r="C22" s="5">
        <f>C7/C5*100</f>
        <v>72.448979591836732</v>
      </c>
      <c r="D22" s="5">
        <f t="shared" ref="D22:F22" si="7">D7/D5*100</f>
        <v>72.244897959183675</v>
      </c>
      <c r="E22" s="5">
        <f t="shared" si="7"/>
        <v>64.361702127659569</v>
      </c>
      <c r="F22" s="5">
        <f t="shared" si="7"/>
        <v>67.880597014925371</v>
      </c>
      <c r="G22" s="5"/>
      <c r="H22" s="5"/>
      <c r="J22" s="8" t="s">
        <v>39</v>
      </c>
      <c r="K22" s="12">
        <v>4000</v>
      </c>
      <c r="L22" s="10" t="s">
        <v>40</v>
      </c>
      <c r="M22" s="10"/>
      <c r="N22" s="10"/>
    </row>
    <row r="23" spans="2:14" x14ac:dyDescent="0.35">
      <c r="B23" t="s">
        <v>45</v>
      </c>
      <c r="C23" s="5">
        <f>C20/C5*100</f>
        <v>10.464925131388735</v>
      </c>
      <c r="D23" s="5">
        <f t="shared" ref="D23:F23" si="8">D20/D5*100</f>
        <v>-35.213727281957553</v>
      </c>
      <c r="E23" s="5">
        <f t="shared" si="8"/>
        <v>20.425053052871412</v>
      </c>
      <c r="F23" s="5">
        <f t="shared" si="8"/>
        <v>9.3731343283582085</v>
      </c>
      <c r="G23" s="5"/>
      <c r="H23" s="5"/>
      <c r="J23" s="8" t="s">
        <v>41</v>
      </c>
      <c r="K23" s="12">
        <v>2000</v>
      </c>
      <c r="L23" s="10" t="s">
        <v>35</v>
      </c>
      <c r="M23" s="10"/>
      <c r="N23" s="10"/>
    </row>
    <row r="24" spans="2:14" x14ac:dyDescent="0.35">
      <c r="J24" s="8"/>
      <c r="K24" s="10"/>
      <c r="L24" s="10"/>
      <c r="M24" s="10"/>
      <c r="N24" s="10"/>
    </row>
  </sheetData>
  <mergeCells count="2">
    <mergeCell ref="A1:E1"/>
    <mergeCell ref="B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 (UWTSD London)</dc:creator>
  <cp:lastModifiedBy>Robert Udeogu</cp:lastModifiedBy>
  <dcterms:created xsi:type="dcterms:W3CDTF">2021-10-12T10:26:04Z</dcterms:created>
  <dcterms:modified xsi:type="dcterms:W3CDTF">2024-01-27T07:09:43Z</dcterms:modified>
</cp:coreProperties>
</file>