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ver" sheetId="1" state="visible" r:id="rId3"/>
    <sheet name="Income Statement (Detail)" sheetId="2" state="visible" r:id="rId4"/>
    <sheet name="Balance Sheet (Detail)" sheetId="3" state="visible" r:id="rId5"/>
    <sheet name="Cash Flow (Detail)" sheetId="4" state="visible" r:id="rId6"/>
    <sheet name="Raw Data" sheetId="5" state="visible" r:id="rId7"/>
    <sheet name="Cash Flow Statement" sheetId="6" state="visible" r:id="rId8"/>
    <sheet name="Ratios" sheetId="7" state="visible" r:id="rId9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<sst xmlns="http://schemas.openxmlformats.org/spreadsheetml/2006/main" count="273" uniqueCount="226">
  <si>
    <t xml:space="preserve">RCI Hospitality Holdings (RICK) — Combined Financial Model</t>
  </si>
  <si>
    <t xml:space="preserve">All source workbooks consolidated into a single file</t>
  </si>
  <si>
    <t xml:space="preserve">Tab</t>
  </si>
  <si>
    <t xml:space="preserve">Contents</t>
  </si>
  <si>
    <t xml:space="preserve">Income Statement (Detail)</t>
  </si>
  <si>
    <t xml:space="preserve">5-year income statement, FY2020–FY2024 ($ thousands) — source: IS_5YR.xlsx</t>
  </si>
  <si>
    <t xml:space="preserve">Balance Sheet (Detail)</t>
  </si>
  <si>
    <t xml:space="preserve">5-year balance sheet, FY2021–FY2025 — source: 5YBS.xlsx (see data note below)</t>
  </si>
  <si>
    <t xml:space="preserve">Cash Flow (Detail)</t>
  </si>
  <si>
    <t xml:space="preserve">5-year cash flow statement, FY2021–FY2025 ($ thousands) — source: CFS_5yr.xlsx</t>
  </si>
  <si>
    <t xml:space="preserve">Raw Data</t>
  </si>
  <si>
    <t xml:space="preserve">Summary IS/BS/CF line items, FY2021–FY2025 ($ millions), with data-tie checks — source: RICK_Financial_Model_Combined.xlsx</t>
  </si>
  <si>
    <t xml:space="preserve">Cash Flow Statement</t>
  </si>
  <si>
    <t xml:space="preserve">Detailed cash flow build with live formulas, FY2021–FY2025 ($ millions) — source: RICK_Financial_Model_Combined.xlsx</t>
  </si>
  <si>
    <t xml:space="preserve">Ratios</t>
  </si>
  <si>
    <t xml:space="preserve">Profitability, liquidity, efficiency and leverage ratios computed via live formulas from 'Raw Data' — source: RICK_Financial_Model_Combined.xlsx</t>
  </si>
  <si>
    <t xml:space="preserve">Data note</t>
  </si>
  <si>
    <t xml:space="preserve">The 'Balance Sheet (Detail)' tab (from 5YBS.xlsx) does not reconcile with the other three files. Its Total Assets (~6,400–8,400, unspecified scale) and line-item labels (e.g. 'Rights of use fixed assets', IFRS-style terms) don't match RICK's Total Assets of ~$365mm–$611mm shown in 'Raw Data', nor the revenue/net income figures in 'Income Statement (Detail)' and 'Cash Flow (Detail)', which do tie to 'Raw Data' and 'Cash Flow Statement'. It looks like 5YBS.xlsx may be from a different company or a mismatched unit basis. It has been included as-is for your review — flag if you'd like it replaced with a reconciled RICK balance sheet.</t>
  </si>
  <si>
    <t xml:space="preserve">Revenues</t>
  </si>
  <si>
    <t xml:space="preserve">Sales of alcoholic beverages</t>
  </si>
  <si>
    <t xml:space="preserve">$59,080</t>
  </si>
  <si>
    <t xml:space="preserve">$86,685</t>
  </si>
  <si>
    <t xml:space="preserve">$113,316</t>
  </si>
  <si>
    <t xml:space="preserve">$127,262</t>
  </si>
  <si>
    <t xml:space="preserve">$133,124</t>
  </si>
  <si>
    <t xml:space="preserve">Sales of food and merchandise</t>
  </si>
  <si>
    <t xml:space="preserve">Service revenues</t>
  </si>
  <si>
    <t xml:space="preserve">Other</t>
  </si>
  <si>
    <t xml:space="preserve">Total revenues</t>
  </si>
  <si>
    <t xml:space="preserve">$132,327</t>
  </si>
  <si>
    <t xml:space="preserve">$195,258</t>
  </si>
  <si>
    <t xml:space="preserve">$267,620</t>
  </si>
  <si>
    <t xml:space="preserve">$293,790</t>
  </si>
  <si>
    <t xml:space="preserve">$295,604</t>
  </si>
  <si>
    <t xml:space="preserve">Operating expenses</t>
  </si>
  <si>
    <t xml:space="preserve">Cost of goods sold</t>
  </si>
  <si>
    <t xml:space="preserve">Alcoholic beverages sold</t>
  </si>
  <si>
    <t xml:space="preserve">Food and merchandise sold</t>
  </si>
  <si>
    <t xml:space="preserve">Service and other</t>
  </si>
  <si>
    <t xml:space="preserve">Total cost of goods sold</t>
  </si>
  <si>
    <t xml:space="preserve">Salaries and wages</t>
  </si>
  <si>
    <t xml:space="preserve">Selling, general and administrative</t>
  </si>
  <si>
    <t xml:space="preserve">Depreciation and amortization</t>
  </si>
  <si>
    <t xml:space="preserve">Impairments and other charges, net</t>
  </si>
  <si>
    <t xml:space="preserve">Total operating expenses</t>
  </si>
  <si>
    <t xml:space="preserve">Income from operations</t>
  </si>
  <si>
    <t xml:space="preserve">$2,746</t>
  </si>
  <si>
    <t xml:space="preserve">$38,548</t>
  </si>
  <si>
    <t xml:space="preserve">$71,459</t>
  </si>
  <si>
    <t xml:space="preserve">$51,484</t>
  </si>
  <si>
    <t xml:space="preserve">$18,805</t>
  </si>
  <si>
    <t xml:space="preserve">Other income (expenses)</t>
  </si>
  <si>
    <t xml:space="preserve">Interest expense</t>
  </si>
  <si>
    <t xml:space="preserve">Interest income</t>
  </si>
  <si>
    <t xml:space="preserve">Non-operating gains, net</t>
  </si>
  <si>
    <t xml:space="preserve">—</t>
  </si>
  <si>
    <t xml:space="preserve">Income before income taxes</t>
  </si>
  <si>
    <t xml:space="preserve">($6,805)</t>
  </si>
  <si>
    <t xml:space="preserve">$34,139</t>
  </si>
  <si>
    <t xml:space="preserve">$60,131</t>
  </si>
  <si>
    <t xml:space="preserve">$35,946</t>
  </si>
  <si>
    <t xml:space="preserve">$2,608</t>
  </si>
  <si>
    <t xml:space="preserve">Income tax expense (benefit)</t>
  </si>
  <si>
    <t xml:space="preserve">Net income</t>
  </si>
  <si>
    <t xml:space="preserve">($6,312)</t>
  </si>
  <si>
    <t xml:space="preserve">$30,150</t>
  </si>
  <si>
    <t xml:space="preserve">$46,060</t>
  </si>
  <si>
    <t xml:space="preserve">$29,100</t>
  </si>
  <si>
    <t xml:space="preserve">$3,018</t>
  </si>
  <si>
    <t xml:space="preserve">Net loss (income) attributable to noncontrolling interests</t>
  </si>
  <si>
    <t xml:space="preserve">Net income (loss) attributable to RCIHH common stockholders</t>
  </si>
  <si>
    <t xml:space="preserve">($6,085)</t>
  </si>
  <si>
    <t xml:space="preserve">$30,336</t>
  </si>
  <si>
    <t xml:space="preserve">$46,041</t>
  </si>
  <si>
    <t xml:space="preserve">$29,246</t>
  </si>
  <si>
    <t xml:space="preserve">$3,011</t>
  </si>
  <si>
    <t xml:space="preserve">Earnings (loss) per share</t>
  </si>
  <si>
    <t xml:space="preserve">Basic and diluted</t>
  </si>
  <si>
    <t xml:space="preserve">($0.66)</t>
  </si>
  <si>
    <t xml:space="preserve">$3.37</t>
  </si>
  <si>
    <t xml:space="preserve">$4.91</t>
  </si>
  <si>
    <t xml:space="preserve">$3.13</t>
  </si>
  <si>
    <t xml:space="preserve">$0.33</t>
  </si>
  <si>
    <t xml:space="preserve">Weighted average shares used in computing earnings per share</t>
  </si>
  <si>
    <t xml:space="preserve">Assets</t>
  </si>
  <si>
    <t xml:space="preserve">Tangible fixed assets</t>
  </si>
  <si>
    <t xml:space="preserve">Real estate properties</t>
  </si>
  <si>
    <t xml:space="preserve">Intangible fixed assets</t>
  </si>
  <si>
    <t xml:space="preserve">Rights of use fixed assets</t>
  </si>
  <si>
    <t xml:space="preserve">Investments accounted for using equity method</t>
  </si>
  <si>
    <t xml:space="preserve">Other financial fixed assets, including investments</t>
  </si>
  <si>
    <t xml:space="preserve">Deferred tax assets</t>
  </si>
  <si>
    <t xml:space="preserve">Total fixed assets</t>
  </si>
  <si>
    <t xml:space="preserve">Inventories</t>
  </si>
  <si>
    <t xml:space="preserve">Accounts receivable and other receivables</t>
  </si>
  <si>
    <t xml:space="preserve">Income tax receivable</t>
  </si>
  <si>
    <t xml:space="preserve">-</t>
  </si>
  <si>
    <t xml:space="preserve">Other financial current assets, including investments</t>
  </si>
  <si>
    <t xml:space="preserve">Cash and cash equivalents</t>
  </si>
  <si>
    <t xml:space="preserve">Assets held for sale</t>
  </si>
  <si>
    <t xml:space="preserve">Total current assets</t>
  </si>
  <si>
    <t xml:space="preserve">Total assets</t>
  </si>
  <si>
    <t xml:space="preserve">Equity and Liabilities</t>
  </si>
  <si>
    <t xml:space="preserve">Equity</t>
  </si>
  <si>
    <t xml:space="preserve">Deferred income</t>
  </si>
  <si>
    <t xml:space="preserve">Loans and other financial liabilities, including derivatives</t>
  </si>
  <si>
    <t xml:space="preserve">Lease liabilities</t>
  </si>
  <si>
    <t xml:space="preserve">Employee benefits</t>
  </si>
  <si>
    <t xml:space="preserve">Provisions</t>
  </si>
  <si>
    <t xml:space="preserve">Accruals</t>
  </si>
  <si>
    <t xml:space="preserve">Deferred tax liabilities</t>
  </si>
  <si>
    <t xml:space="preserve">Total non-current liabilities</t>
  </si>
  <si>
    <t xml:space="preserve">Loans and other financial liabilities</t>
  </si>
  <si>
    <t xml:space="preserve">Income tax payable</t>
  </si>
  <si>
    <t xml:space="preserve">Accounts payable and other liabilities</t>
  </si>
  <si>
    <t xml:space="preserve">Total current liabilities</t>
  </si>
  <si>
    <t xml:space="preserve">Liabilities held for sale</t>
  </si>
  <si>
    <t xml:space="preserve">Total equity and liabilities</t>
  </si>
  <si>
    <t xml:space="preserve">RCI Hospitality Holdings, Inc. – Cash Flow Statement (FY2021–FY2025)</t>
  </si>
  <si>
    <t xml:space="preserve">Item</t>
  </si>
  <si>
    <t xml:space="preserve">FY2021</t>
  </si>
  <si>
    <t xml:space="preserve">FY2022</t>
  </si>
  <si>
    <t xml:space="preserve">FY2023</t>
  </si>
  <si>
    <t xml:space="preserve">FY2024</t>
  </si>
  <si>
    <t xml:space="preserve">FY2025</t>
  </si>
  <si>
    <t xml:space="preserve">Cash flows from operating activities</t>
  </si>
  <si>
    <t xml:space="preserve">Deferred income taxes</t>
  </si>
  <si>
    <t xml:space="preserve">Share‑based compensation</t>
  </si>
  <si>
    <t xml:space="preserve">Change in accounts receivable</t>
  </si>
  <si>
    <t xml:space="preserve">Change in inventories</t>
  </si>
  <si>
    <t xml:space="preserve">Change in accounts payable</t>
  </si>
  <si>
    <t xml:space="preserve">Change in other working capital</t>
  </si>
  <si>
    <t xml:space="preserve">Other adjustments</t>
  </si>
  <si>
    <t xml:space="preserve">Net cash provided by operating activities</t>
  </si>
  <si>
    <t xml:space="preserve">Cash flows from investing activities</t>
  </si>
  <si>
    <t xml:space="preserve">Capital expenditures</t>
  </si>
  <si>
    <t xml:space="preserve">Proceeds from sale of fixed assets</t>
  </si>
  <si>
    <t xml:space="preserve">Payments for business acquisitions</t>
  </si>
  <si>
    <t xml:space="preserve">Other investing activities</t>
  </si>
  <si>
    <t xml:space="preserve">Net cash used in investing activities</t>
  </si>
  <si>
    <t xml:space="preserve">Cash flows from financing activities</t>
  </si>
  <si>
    <t xml:space="preserve">Proceeds from long‑term debt</t>
  </si>
  <si>
    <t xml:space="preserve">Repayment of long‑term debt</t>
  </si>
  <si>
    <t xml:space="preserve">Repurchase of common stock</t>
  </si>
  <si>
    <t xml:space="preserve">Dividends paid</t>
  </si>
  <si>
    <t xml:space="preserve">Other financing activities</t>
  </si>
  <si>
    <t xml:space="preserve">Net cash provided by (used in) financing activities</t>
  </si>
  <si>
    <t xml:space="preserve">Cash at beginning of period</t>
  </si>
  <si>
    <t xml:space="preserve">Cash at end of period</t>
  </si>
  <si>
    <t xml:space="preserve">Net change in cash</t>
  </si>
  <si>
    <t xml:space="preserve">RCI Hospitality Holdings, Inc. (NASDAQ: RICK)</t>
  </si>
  <si>
    <t xml:space="preserve">Source Financial Data — Fiscal Years Ended September 30 ($ in millions)</t>
  </si>
  <si>
    <t xml:space="preserve">Source: Company 10-K / 10-Q filings, as compiled via stockanalysis.com (SEC EDGAR)</t>
  </si>
  <si>
    <t xml:space="preserve">Line Item ($mm)</t>
  </si>
  <si>
    <t xml:space="preserve">Income Statement</t>
  </si>
  <si>
    <t xml:space="preserve">Revenue</t>
  </si>
  <si>
    <t xml:space="preserve">Cost of Goods Sold</t>
  </si>
  <si>
    <t xml:space="preserve">Gross Profit</t>
  </si>
  <si>
    <t xml:space="preserve">Operating Income (EBIT)</t>
  </si>
  <si>
    <t xml:space="preserve">Interest Expense</t>
  </si>
  <si>
    <t xml:space="preserve">Net Income</t>
  </si>
  <si>
    <t xml:space="preserve">Balance Sheet</t>
  </si>
  <si>
    <t xml:space="preserve">Cash &amp; Equivalents</t>
  </si>
  <si>
    <t xml:space="preserve">Accounts Receivable</t>
  </si>
  <si>
    <t xml:space="preserve">Inventory</t>
  </si>
  <si>
    <t xml:space="preserve">Total Current Assets</t>
  </si>
  <si>
    <t xml:space="preserve">Net PP&amp;E</t>
  </si>
  <si>
    <t xml:space="preserve">Total Assets</t>
  </si>
  <si>
    <t xml:space="preserve">Total Current Liabilities</t>
  </si>
  <si>
    <t xml:space="preserve">Total Debt</t>
  </si>
  <si>
    <t xml:space="preserve">Total Shareholders' Equity</t>
  </si>
  <si>
    <t xml:space="preserve">Check: Total Liabilities + Equity = Total Assets</t>
  </si>
  <si>
    <t xml:space="preserve">Note: Interest Expense shown as positive (absolute) value. Total Debt includes current + long-term interest-bearing debt.</t>
  </si>
  <si>
    <t xml:space="preserve">Consolidated Statement of Cash Flows — Fiscal Years Ended September 30 ($ in millions)</t>
  </si>
  <si>
    <t xml:space="preserve">Source: Company 10-K / 10-Q filings (SEC EDGAR); converted from $ thousands as reported</t>
  </si>
  <si>
    <t xml:space="preserve">Cash Flows from Operating Activities</t>
  </si>
  <si>
    <t xml:space="preserve">Depreciation &amp; Amortization</t>
  </si>
  <si>
    <t xml:space="preserve">Deferred Income Taxes</t>
  </si>
  <si>
    <t xml:space="preserve">Share-Based Compensation</t>
  </si>
  <si>
    <t xml:space="preserve">Change in Accounts Receivable</t>
  </si>
  <si>
    <t xml:space="preserve">Change in Inventories</t>
  </si>
  <si>
    <t xml:space="preserve">Change in Accounts Payable</t>
  </si>
  <si>
    <t xml:space="preserve">Change in Other Working Capital</t>
  </si>
  <si>
    <t xml:space="preserve">Other Adjustments</t>
  </si>
  <si>
    <t xml:space="preserve">Net Cash Provided by Operating Activities</t>
  </si>
  <si>
    <t xml:space="preserve">   (sum of components above, for reference)</t>
  </si>
  <si>
    <t xml:space="preserve">Cash Flows from Investing Activities</t>
  </si>
  <si>
    <t xml:space="preserve">Capital Expenditures</t>
  </si>
  <si>
    <t xml:space="preserve">Proceeds from Sale of Fixed Assets</t>
  </si>
  <si>
    <t xml:space="preserve">Payments for Business Acquisitions</t>
  </si>
  <si>
    <t xml:space="preserve">Other Investing Activities</t>
  </si>
  <si>
    <t xml:space="preserve">Net Cash Used in Investing Activities</t>
  </si>
  <si>
    <t xml:space="preserve">Cash Flows from Financing Activities</t>
  </si>
  <si>
    <t xml:space="preserve">Proceeds from Long-Term Debt</t>
  </si>
  <si>
    <t xml:space="preserve">Repayment of Long-Term Debt</t>
  </si>
  <si>
    <t xml:space="preserve">Repurchase of Common Stock</t>
  </si>
  <si>
    <t xml:space="preserve">Dividends Paid</t>
  </si>
  <si>
    <t xml:space="preserve">Other Financing Activities</t>
  </si>
  <si>
    <t xml:space="preserve">Net Cash Provided by (Used in) Financing Activities</t>
  </si>
  <si>
    <t xml:space="preserve">Net Change in Cash</t>
  </si>
  <si>
    <t xml:space="preserve">Cash at Beginning of Period</t>
  </si>
  <si>
    <t xml:space="preserve">Cash at End of Period</t>
  </si>
  <si>
    <t xml:space="preserve">Check: Ties to Cash &amp; Equivalents on Raw Data / Balance Sheet (within $0.05mm rounding tolerance)</t>
  </si>
  <si>
    <t xml:space="preserve">Note: '—' (not disclosed / nil) in source statement treated as $0.00. Figures converted from $ thousands as reported to $ millions. Bold subtotal rows are the statement's reported totals (authoritative); the italic '(sum of components)' line beneath each is provided for reference and may differ slightly due to rounding or non-itemized adjustments not broken out in the source detail.</t>
  </si>
  <si>
    <t xml:space="preserve">RCI Hospitality Holdings — 5-Year Financial Ratio Analysis</t>
  </si>
  <si>
    <t xml:space="preserve">All figures computed from 'Raw Data' sheet via live formulas</t>
  </si>
  <si>
    <t xml:space="preserve">Ratio</t>
  </si>
  <si>
    <t xml:space="preserve">Profitability</t>
  </si>
  <si>
    <t xml:space="preserve">Gross Margin</t>
  </si>
  <si>
    <t xml:space="preserve">Operating Margin</t>
  </si>
  <si>
    <t xml:space="preserve">Net Margin</t>
  </si>
  <si>
    <t xml:space="preserve">Liquidity</t>
  </si>
  <si>
    <t xml:space="preserve">Current Ratio</t>
  </si>
  <si>
    <t xml:space="preserve">Quick Ratio</t>
  </si>
  <si>
    <t xml:space="preserve">Cash Ratio</t>
  </si>
  <si>
    <t xml:space="preserve">Efficiency</t>
  </si>
  <si>
    <t xml:space="preserve">Asset Turnover</t>
  </si>
  <si>
    <t xml:space="preserve">Fixed Asset Turnover</t>
  </si>
  <si>
    <t xml:space="preserve">Leverage</t>
  </si>
  <si>
    <t xml:space="preserve">Interest Coverage (EBIT/Interest)</t>
  </si>
  <si>
    <t xml:space="preserve">Debt / Equity</t>
  </si>
  <si>
    <t xml:space="preserve">Trend Commentary</t>
  </si>
  <si>
    <t xml:space="preserve">• Profitability: Gross margin stable ~85-87%; operating &amp; net margins peaked FY2022 then compressed sharply through FY2024 (rising costs/one-offs) with partial recovery in FY2025.</t>
  </si>
  <si>
    <t xml:space="preserve">• Liquidity: Current, quick and cash ratios all declined steadily from FY2021 highs; current ratio fell below 1.0x from FY2023 onward, signalling tightening short-term liquidity.</t>
  </si>
  <si>
    <t xml:space="preserve">• Efficiency: Asset and fixed-asset turnover drifted down as PP&amp;E/acquisitions grew faster than revenue, consistent with debt-funded club expansion outpacing near-term sales contribution.</t>
  </si>
  <si>
    <t xml:space="preserve">• Leverage: Debt/Equity rose from 0.84x to ~1.0x+ and has stayed elevated since FY2022; interest coverage fell from ~6x to just 1.13x in FY2024 before recovering to 1.85x in FY2025 - the tightest coverage point in the period.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</si>
</sst>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"/>
    <numFmt numFmtId="166" formatCode="\$#,##0.00"/>
    <numFmt numFmtId="167" formatCode="General"/>
    <numFmt numFmtId="168" formatCode="\$#,##0.00;&quot;($&quot;#,##0.00\)"/>
    <numFmt numFmtId="169" formatCode="0.0%"/>
    <numFmt numFmtId="170" formatCode="0.00\x"/>
  </numFmts>
  <fonts count="2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4E78"/>
      <name val="Arial"/>
      <family val="0"/>
      <charset val="1"/>
    </font>
    <font>
      <i val="true"/>
      <sz val="10"/>
      <color rgb="FF555555"/>
      <name val="Arial"/>
      <family val="0"/>
      <charset val="1"/>
    </font>
    <font>
      <b val="true"/>
      <sz val="11"/>
      <name val="Arial"/>
      <family val="0"/>
      <charset val="1"/>
    </font>
    <font>
      <sz val="10"/>
      <name val="Arial"/>
      <family val="0"/>
      <charset val="1"/>
    </font>
    <font>
      <b val="true"/>
      <sz val="10"/>
      <color rgb="FF9C0006"/>
      <name val="Arial"/>
      <family val="0"/>
      <charset val="1"/>
    </font>
    <font>
      <b val="true"/>
      <sz val="16"/>
      <color theme="1"/>
      <name val="Segoe UI"/>
      <family val="2"/>
      <charset val="1"/>
    </font>
    <font>
      <sz val="14"/>
      <color theme="1"/>
      <name val="Segoe UI"/>
      <family val="2"/>
      <charset val="1"/>
    </font>
    <font>
      <sz val="11"/>
      <color theme="1"/>
      <name val="Segoe UI"/>
      <family val="2"/>
      <charset val="1"/>
    </font>
    <font>
      <b val="true"/>
      <sz val="10"/>
      <color theme="3"/>
      <name val="Segoe UI"/>
      <family val="2"/>
      <charset val="1"/>
    </font>
    <font>
      <b val="true"/>
      <sz val="11"/>
      <color theme="1"/>
      <name val="Segoe UI"/>
      <family val="2"/>
      <charset val="1"/>
    </font>
    <font>
      <b val="true"/>
      <sz val="14"/>
      <color rgb="FF1F4E78"/>
      <name val="Arial"/>
      <family val="0"/>
      <charset val="1"/>
    </font>
    <font>
      <i val="true"/>
      <sz val="9"/>
      <color rgb="FF666666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0"/>
      <color rgb="FF1F4E78"/>
      <name val="Arial"/>
      <family val="0"/>
      <charset val="1"/>
    </font>
    <font>
      <sz val="10"/>
      <color rgb="FF0000FF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FF"/>
      <name val="Arial"/>
      <family val="0"/>
      <charset val="1"/>
    </font>
    <font>
      <b val="true"/>
      <sz val="10"/>
      <name val="Arial"/>
      <family val="0"/>
      <charset val="1"/>
    </font>
    <font>
      <i val="true"/>
      <sz val="9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C7CE"/>
        <bgColor rgb="FFD9E1F2"/>
      </patternFill>
    </fill>
    <fill>
      <patternFill patternType="solid">
        <fgColor rgb="FF1F4E78"/>
        <bgColor rgb="FF1F497D"/>
      </patternFill>
    </fill>
    <fill>
      <patternFill patternType="solid">
        <fgColor rgb="FFD9E1F2"/>
        <bgColor rgb="FFF2F2F2"/>
      </patternFill>
    </fill>
    <fill>
      <patternFill patternType="solid">
        <fgColor rgb="FFF2F2F2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1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center" textRotation="0" wrapText="true" indent="1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1" shrinkToFit="false"/>
      <protection locked="true" hidden="false"/>
    </xf>
    <xf numFmtId="165" fontId="11" fillId="0" borderId="0" xfId="0" applyFont="true" applyBorder="false" applyAlignment="true" applyProtection="false">
      <alignment horizontal="left" vertical="center" textRotation="0" wrapText="true" indent="1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center" textRotation="0" wrapText="true" indent="1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6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6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9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1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0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21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1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2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20" fillId="5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1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1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1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1F4E78"/>
      <rgbColor rgb="FF339966"/>
      <rgbColor rgb="FF003300"/>
      <rgbColor rgb="FF333300"/>
      <rgbColor rgb="FF993300"/>
      <rgbColor rgb="FF993366"/>
      <rgbColor rgb="FF1F497D"/>
      <rgbColor rgb="FF55555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C2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34"/>
    <col collapsed="false" customWidth="true" hidden="false" outlineLevel="0" max="3" min="3" style="0" width="70"/>
  </cols>
  <sheetData>
    <row r="2" customFormat="false" ht="19.7" hidden="false" customHeight="false" outlineLevel="0" collapsed="false">
      <c r="B2" s="1" t="s">
        <v>0</v>
      </c>
    </row>
    <row r="3" customFormat="false" ht="15" hidden="false" customHeight="false" outlineLevel="0" collapsed="false">
      <c r="B3" s="2" t="s">
        <v>1</v>
      </c>
    </row>
    <row r="5" customFormat="false" ht="15" hidden="false" customHeight="false" outlineLevel="0" collapsed="false">
      <c r="B5" s="3" t="s">
        <v>2</v>
      </c>
      <c r="C5" s="3" t="s">
        <v>3</v>
      </c>
    </row>
    <row r="6" customFormat="false" ht="15" hidden="false" customHeight="false" outlineLevel="0" collapsed="false">
      <c r="B6" s="4" t="s">
        <v>4</v>
      </c>
      <c r="C6" s="5" t="s">
        <v>5</v>
      </c>
    </row>
    <row r="7" customFormat="false" ht="15" hidden="false" customHeight="false" outlineLevel="0" collapsed="false">
      <c r="B7" s="4" t="s">
        <v>6</v>
      </c>
      <c r="C7" s="5" t="s">
        <v>7</v>
      </c>
    </row>
    <row r="8" customFormat="false" ht="15" hidden="false" customHeight="false" outlineLevel="0" collapsed="false">
      <c r="B8" s="4" t="s">
        <v>8</v>
      </c>
      <c r="C8" s="5" t="s">
        <v>9</v>
      </c>
    </row>
    <row r="9" customFormat="false" ht="23.85" hidden="false" customHeight="false" outlineLevel="0" collapsed="false">
      <c r="B9" s="4" t="s">
        <v>10</v>
      </c>
      <c r="C9" s="5" t="s">
        <v>11</v>
      </c>
    </row>
    <row r="10" customFormat="false" ht="23.85" hidden="false" customHeight="false" outlineLevel="0" collapsed="false">
      <c r="B10" s="4" t="s">
        <v>12</v>
      </c>
      <c r="C10" s="5" t="s">
        <v>13</v>
      </c>
    </row>
    <row r="11" customFormat="false" ht="23.85" hidden="false" customHeight="false" outlineLevel="0" collapsed="false">
      <c r="B11" s="4" t="s">
        <v>14</v>
      </c>
      <c r="C11" s="5" t="s">
        <v>15</v>
      </c>
    </row>
    <row r="13" customFormat="false" ht="15" hidden="false" customHeight="false" outlineLevel="0" collapsed="false">
      <c r="B13" s="6" t="s">
        <v>16</v>
      </c>
    </row>
    <row r="14" customFormat="false" ht="15" hidden="false" customHeight="true" outlineLevel="0" collapsed="false">
      <c r="B14" s="7" t="s">
        <v>17</v>
      </c>
      <c r="C14" s="7"/>
    </row>
    <row r="15" customFormat="false" ht="15" hidden="false" customHeight="false" outlineLevel="0" collapsed="false">
      <c r="B15" s="7"/>
      <c r="C15" s="7"/>
    </row>
    <row r="16" customFormat="false" ht="15" hidden="false" customHeight="false" outlineLevel="0" collapsed="false">
      <c r="B16" s="7"/>
      <c r="C16" s="7"/>
    </row>
    <row r="17" customFormat="false" ht="15" hidden="false" customHeight="false" outlineLevel="0" collapsed="false">
      <c r="B17" s="7"/>
      <c r="C17" s="7"/>
    </row>
    <row r="18" customFormat="false" ht="15" hidden="false" customHeight="false" outlineLevel="0" collapsed="false">
      <c r="B18" s="7"/>
      <c r="C18" s="7"/>
    </row>
    <row r="19" customFormat="false" ht="15" hidden="false" customHeight="false" outlineLevel="0" collapsed="false">
      <c r="B19" s="7"/>
      <c r="C19" s="7"/>
    </row>
    <row r="20" customFormat="false" ht="15" hidden="false" customHeight="false" outlineLevel="0" collapsed="false">
      <c r="B20" s="7"/>
      <c r="C20" s="7"/>
    </row>
  </sheetData>
  <mergeCells count="1">
    <mergeCell ref="B14:C2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.86"/>
    <col collapsed="false" customWidth="true" hidden="false" outlineLevel="0" max="2" min="2" style="0" width="21.14"/>
    <col collapsed="false" customWidth="true" hidden="false" outlineLevel="0" max="3" min="3" style="0" width="18.71"/>
    <col collapsed="false" customWidth="true" hidden="false" outlineLevel="0" max="4" min="4" style="0" width="20.14"/>
    <col collapsed="false" customWidth="true" hidden="false" outlineLevel="0" max="6" min="6" style="0" width="18.57"/>
  </cols>
  <sheetData>
    <row r="1" customFormat="false" ht="25.5" hidden="false" customHeight="true" outlineLevel="0" collapsed="false">
      <c r="B1" s="8" t="n">
        <v>2020</v>
      </c>
      <c r="C1" s="9" t="n">
        <v>2021</v>
      </c>
      <c r="D1" s="9" t="n">
        <v>2022</v>
      </c>
      <c r="E1" s="9" t="n">
        <v>2023</v>
      </c>
      <c r="F1" s="9" t="n">
        <v>2024</v>
      </c>
    </row>
    <row r="2" customFormat="false" ht="20.25" hidden="false" customHeight="true" outlineLevel="0" collapsed="false">
      <c r="A2" s="9" t="s">
        <v>18</v>
      </c>
      <c r="B2" s="10"/>
      <c r="C2" s="10"/>
      <c r="D2" s="10"/>
      <c r="E2" s="10"/>
      <c r="F2" s="10"/>
    </row>
    <row r="3" customFormat="false" ht="99" hidden="false" customHeight="true" outlineLevel="0" collapsed="false">
      <c r="A3" s="10" t="s">
        <v>19</v>
      </c>
      <c r="B3" s="10" t="s">
        <v>20</v>
      </c>
      <c r="C3" s="10" t="s">
        <v>21</v>
      </c>
      <c r="D3" s="10" t="s">
        <v>22</v>
      </c>
      <c r="E3" s="10" t="s">
        <v>23</v>
      </c>
      <c r="F3" s="10" t="s">
        <v>24</v>
      </c>
    </row>
    <row r="4" customFormat="false" ht="99" hidden="false" customHeight="true" outlineLevel="0" collapsed="false">
      <c r="A4" s="10" t="s">
        <v>25</v>
      </c>
      <c r="B4" s="11" t="n">
        <v>24460</v>
      </c>
      <c r="C4" s="11" t="n">
        <v>41111</v>
      </c>
      <c r="D4" s="11" t="n">
        <v>44294</v>
      </c>
      <c r="E4" s="11" t="n">
        <v>43906</v>
      </c>
      <c r="F4" s="11" t="n">
        <v>44606</v>
      </c>
    </row>
    <row r="5" customFormat="false" ht="49.5" hidden="false" customHeight="true" outlineLevel="0" collapsed="false">
      <c r="A5" s="10" t="s">
        <v>26</v>
      </c>
      <c r="B5" s="11" t="n">
        <v>41162</v>
      </c>
      <c r="C5" s="11" t="n">
        <v>55461</v>
      </c>
      <c r="D5" s="11" t="n">
        <v>93888</v>
      </c>
      <c r="E5" s="11" t="n">
        <v>103577</v>
      </c>
      <c r="F5" s="11" t="n">
        <v>98455</v>
      </c>
    </row>
    <row r="6" customFormat="false" ht="16.5" hidden="false" customHeight="true" outlineLevel="0" collapsed="false">
      <c r="A6" s="10" t="s">
        <v>27</v>
      </c>
      <c r="B6" s="11" t="n">
        <v>7625</v>
      </c>
      <c r="C6" s="11" t="n">
        <v>12001</v>
      </c>
      <c r="D6" s="11" t="n">
        <v>16122</v>
      </c>
      <c r="E6" s="11" t="n">
        <v>19045</v>
      </c>
      <c r="F6" s="11" t="n">
        <v>19419</v>
      </c>
    </row>
    <row r="7" customFormat="false" ht="49.5" hidden="false" customHeight="true" outlineLevel="0" collapsed="false">
      <c r="A7" s="10" t="s">
        <v>28</v>
      </c>
      <c r="B7" s="10" t="s">
        <v>29</v>
      </c>
      <c r="C7" s="10" t="s">
        <v>30</v>
      </c>
      <c r="D7" s="10" t="s">
        <v>31</v>
      </c>
      <c r="E7" s="10" t="s">
        <v>32</v>
      </c>
      <c r="F7" s="10" t="s">
        <v>33</v>
      </c>
    </row>
    <row r="8" customFormat="false" ht="16.5" hidden="false" customHeight="true" outlineLevel="0" collapsed="false">
      <c r="A8" s="10"/>
      <c r="B8" s="10"/>
      <c r="C8" s="10"/>
      <c r="D8" s="10"/>
      <c r="E8" s="10"/>
      <c r="F8" s="10"/>
    </row>
    <row r="9" customFormat="false" ht="66" hidden="false" customHeight="true" outlineLevel="0" collapsed="false">
      <c r="A9" s="10" t="s">
        <v>34</v>
      </c>
      <c r="B9" s="10"/>
      <c r="C9" s="10"/>
      <c r="D9" s="10"/>
      <c r="E9" s="10"/>
      <c r="F9" s="10"/>
    </row>
    <row r="10" customFormat="false" ht="49.5" hidden="false" customHeight="true" outlineLevel="0" collapsed="false">
      <c r="A10" s="10" t="s">
        <v>35</v>
      </c>
      <c r="B10" s="10"/>
      <c r="C10" s="10"/>
      <c r="D10" s="10"/>
      <c r="E10" s="10"/>
      <c r="F10" s="10"/>
    </row>
    <row r="11" customFormat="false" ht="82.5" hidden="false" customHeight="true" outlineLevel="0" collapsed="false">
      <c r="A11" s="10" t="s">
        <v>36</v>
      </c>
      <c r="B11" s="11" t="n">
        <v>11097</v>
      </c>
      <c r="C11" s="11" t="n">
        <v>15883</v>
      </c>
      <c r="D11" s="11" t="n">
        <v>20155</v>
      </c>
      <c r="E11" s="11" t="n">
        <v>23291</v>
      </c>
      <c r="F11" s="11" t="n">
        <v>24228</v>
      </c>
    </row>
    <row r="12" customFormat="false" ht="82.5" hidden="false" customHeight="true" outlineLevel="0" collapsed="false">
      <c r="A12" s="10" t="s">
        <v>37</v>
      </c>
      <c r="B12" s="11" t="n">
        <v>8071</v>
      </c>
      <c r="C12" s="11" t="n">
        <v>13794</v>
      </c>
      <c r="D12" s="11" t="n">
        <v>15537</v>
      </c>
      <c r="E12" s="11" t="n">
        <v>15429</v>
      </c>
      <c r="F12" s="11" t="n">
        <v>16360</v>
      </c>
    </row>
    <row r="13" customFormat="false" ht="49.5" hidden="false" customHeight="true" outlineLevel="0" collapsed="false">
      <c r="A13" s="10" t="s">
        <v>38</v>
      </c>
      <c r="B13" s="10" t="n">
        <v>267</v>
      </c>
      <c r="C13" s="10" t="n">
        <v>374</v>
      </c>
      <c r="D13" s="10" t="n">
        <v>317</v>
      </c>
      <c r="E13" s="10" t="n">
        <v>282</v>
      </c>
      <c r="F13" s="10" t="n">
        <v>397</v>
      </c>
    </row>
    <row r="14" customFormat="false" ht="66" hidden="false" customHeight="true" outlineLevel="0" collapsed="false">
      <c r="A14" s="10" t="s">
        <v>39</v>
      </c>
      <c r="B14" s="11" t="n">
        <v>19435</v>
      </c>
      <c r="C14" s="11" t="n">
        <v>30051</v>
      </c>
      <c r="D14" s="11" t="n">
        <v>36009</v>
      </c>
      <c r="E14" s="11" t="n">
        <v>39002</v>
      </c>
      <c r="F14" s="11" t="n">
        <v>40985</v>
      </c>
    </row>
    <row r="15" customFormat="false" ht="49.5" hidden="false" customHeight="true" outlineLevel="0" collapsed="false">
      <c r="A15" s="10" t="s">
        <v>40</v>
      </c>
      <c r="B15" s="11" t="n">
        <v>39070</v>
      </c>
      <c r="C15" s="11" t="n">
        <v>50627</v>
      </c>
      <c r="D15" s="11" t="n">
        <v>68447</v>
      </c>
      <c r="E15" s="11" t="n">
        <v>79500</v>
      </c>
      <c r="F15" s="11" t="n">
        <v>84177</v>
      </c>
    </row>
    <row r="16" customFormat="false" ht="82.5" hidden="false" customHeight="true" outlineLevel="0" collapsed="false">
      <c r="A16" s="10" t="s">
        <v>41</v>
      </c>
      <c r="B16" s="11" t="n">
        <v>51692</v>
      </c>
      <c r="C16" s="11" t="n">
        <v>54608</v>
      </c>
      <c r="D16" s="11" t="n">
        <v>78847</v>
      </c>
      <c r="E16" s="11" t="n">
        <v>93024</v>
      </c>
      <c r="F16" s="11" t="n">
        <v>99672</v>
      </c>
    </row>
    <row r="17" customFormat="false" ht="82.5" hidden="false" customHeight="true" outlineLevel="0" collapsed="false">
      <c r="A17" s="10" t="s">
        <v>42</v>
      </c>
      <c r="B17" s="11" t="n">
        <v>8836</v>
      </c>
      <c r="C17" s="11" t="n">
        <v>8238</v>
      </c>
      <c r="D17" s="11" t="n">
        <v>12391</v>
      </c>
      <c r="E17" s="11" t="n">
        <v>15151</v>
      </c>
      <c r="F17" s="11" t="n">
        <v>15395</v>
      </c>
    </row>
    <row r="18" customFormat="false" ht="99" hidden="false" customHeight="true" outlineLevel="0" collapsed="false">
      <c r="A18" s="10" t="s">
        <v>43</v>
      </c>
      <c r="B18" s="11" t="n">
        <v>10548</v>
      </c>
      <c r="C18" s="11" t="n">
        <v>13186</v>
      </c>
      <c r="D18" s="10" t="n">
        <v>467</v>
      </c>
      <c r="E18" s="11" t="n">
        <v>15629</v>
      </c>
      <c r="F18" s="11" t="n">
        <v>36570</v>
      </c>
    </row>
    <row r="19" customFormat="false" ht="82.5" hidden="false" customHeight="true" outlineLevel="0" collapsed="false">
      <c r="A19" s="10" t="s">
        <v>44</v>
      </c>
      <c r="B19" s="11" t="n">
        <v>129581</v>
      </c>
      <c r="C19" s="11" t="n">
        <v>156710</v>
      </c>
      <c r="D19" s="11" t="n">
        <v>196161</v>
      </c>
      <c r="E19" s="11" t="n">
        <v>242306</v>
      </c>
      <c r="F19" s="11" t="n">
        <v>276799</v>
      </c>
    </row>
    <row r="20" customFormat="false" ht="16.5" hidden="false" customHeight="true" outlineLevel="0" collapsed="false">
      <c r="A20" s="10"/>
      <c r="B20" s="10"/>
      <c r="C20" s="10"/>
      <c r="D20" s="10"/>
      <c r="E20" s="10"/>
      <c r="F20" s="10"/>
    </row>
    <row r="21" customFormat="false" ht="82.5" hidden="false" customHeight="true" outlineLevel="0" collapsed="false">
      <c r="A21" s="10" t="s">
        <v>45</v>
      </c>
      <c r="B21" s="10" t="s">
        <v>46</v>
      </c>
      <c r="C21" s="10" t="s">
        <v>47</v>
      </c>
      <c r="D21" s="10" t="s">
        <v>48</v>
      </c>
      <c r="E21" s="10" t="s">
        <v>49</v>
      </c>
      <c r="F21" s="10" t="s">
        <v>50</v>
      </c>
    </row>
    <row r="22" customFormat="false" ht="16.5" hidden="false" customHeight="true" outlineLevel="0" collapsed="false">
      <c r="A22" s="10"/>
      <c r="B22" s="10"/>
      <c r="C22" s="10"/>
      <c r="D22" s="10"/>
      <c r="E22" s="10"/>
      <c r="F22" s="10"/>
    </row>
    <row r="23" customFormat="false" ht="82.5" hidden="false" customHeight="true" outlineLevel="0" collapsed="false">
      <c r="A23" s="10" t="s">
        <v>51</v>
      </c>
      <c r="B23" s="10"/>
      <c r="C23" s="10"/>
      <c r="D23" s="10"/>
      <c r="E23" s="10"/>
      <c r="F23" s="10"/>
    </row>
    <row r="24" customFormat="false" ht="66" hidden="false" customHeight="true" outlineLevel="0" collapsed="false">
      <c r="A24" s="10" t="s">
        <v>52</v>
      </c>
      <c r="B24" s="11" t="n">
        <v>-9811</v>
      </c>
      <c r="C24" s="11" t="n">
        <v>-9992</v>
      </c>
      <c r="D24" s="11" t="n">
        <v>-11950</v>
      </c>
      <c r="E24" s="11" t="n">
        <v>-15926</v>
      </c>
      <c r="F24" s="11" t="n">
        <v>-16679</v>
      </c>
    </row>
    <row r="25" customFormat="false" ht="66" hidden="false" customHeight="true" outlineLevel="0" collapsed="false">
      <c r="A25" s="10" t="s">
        <v>53</v>
      </c>
      <c r="B25" s="10" t="n">
        <v>324</v>
      </c>
      <c r="C25" s="10" t="n">
        <v>253</v>
      </c>
      <c r="D25" s="10" t="n">
        <v>411</v>
      </c>
      <c r="E25" s="10" t="n">
        <v>388</v>
      </c>
      <c r="F25" s="10" t="n">
        <v>482</v>
      </c>
    </row>
    <row r="26" customFormat="false" ht="82.5" hidden="false" customHeight="true" outlineLevel="0" collapsed="false">
      <c r="A26" s="10" t="s">
        <v>54</v>
      </c>
      <c r="B26" s="10" t="n">
        <v>-64</v>
      </c>
      <c r="C26" s="11" t="n">
        <v>5330</v>
      </c>
      <c r="D26" s="10" t="n">
        <v>211</v>
      </c>
      <c r="E26" s="10" t="s">
        <v>55</v>
      </c>
      <c r="F26" s="10" t="s">
        <v>55</v>
      </c>
    </row>
    <row r="27" customFormat="false" ht="115.5" hidden="false" customHeight="true" outlineLevel="0" collapsed="false">
      <c r="A27" s="10" t="s">
        <v>56</v>
      </c>
      <c r="B27" s="10" t="s">
        <v>57</v>
      </c>
      <c r="C27" s="10" t="s">
        <v>58</v>
      </c>
      <c r="D27" s="10" t="s">
        <v>59</v>
      </c>
      <c r="E27" s="10" t="s">
        <v>60</v>
      </c>
      <c r="F27" s="10" t="s">
        <v>61</v>
      </c>
    </row>
    <row r="28" customFormat="false" ht="16.5" hidden="false" customHeight="true" outlineLevel="0" collapsed="false">
      <c r="A28" s="10"/>
      <c r="B28" s="10"/>
      <c r="C28" s="10"/>
      <c r="D28" s="10"/>
      <c r="E28" s="10"/>
      <c r="F28" s="10"/>
    </row>
    <row r="29" customFormat="false" ht="99" hidden="false" customHeight="true" outlineLevel="0" collapsed="false">
      <c r="A29" s="10" t="s">
        <v>62</v>
      </c>
      <c r="B29" s="10" t="n">
        <v>-493</v>
      </c>
      <c r="C29" s="11" t="n">
        <v>3989</v>
      </c>
      <c r="D29" s="11" t="n">
        <v>14071</v>
      </c>
      <c r="E29" s="11" t="n">
        <v>6846</v>
      </c>
      <c r="F29" s="10" t="n">
        <v>-410</v>
      </c>
    </row>
    <row r="30" customFormat="false" ht="49.5" hidden="false" customHeight="true" outlineLevel="0" collapsed="false">
      <c r="A30" s="10" t="s">
        <v>63</v>
      </c>
      <c r="B30" s="10" t="s">
        <v>64</v>
      </c>
      <c r="C30" s="10" t="s">
        <v>65</v>
      </c>
      <c r="D30" s="10" t="s">
        <v>66</v>
      </c>
      <c r="E30" s="10" t="s">
        <v>67</v>
      </c>
      <c r="F30" s="10" t="s">
        <v>68</v>
      </c>
    </row>
    <row r="31" customFormat="false" ht="16.5" hidden="false" customHeight="true" outlineLevel="0" collapsed="false">
      <c r="A31" s="10"/>
      <c r="B31" s="10"/>
      <c r="C31" s="10"/>
      <c r="D31" s="10"/>
      <c r="E31" s="10"/>
      <c r="F31" s="10"/>
    </row>
    <row r="32" customFormat="false" ht="198" hidden="false" customHeight="true" outlineLevel="0" collapsed="false">
      <c r="A32" s="10" t="s">
        <v>69</v>
      </c>
      <c r="B32" s="10" t="n">
        <v>227</v>
      </c>
      <c r="C32" s="10" t="n">
        <v>186</v>
      </c>
      <c r="D32" s="10" t="n">
        <v>-19</v>
      </c>
      <c r="E32" s="10" t="n">
        <v>146</v>
      </c>
      <c r="F32" s="10" t="n">
        <v>-7</v>
      </c>
    </row>
    <row r="33" customFormat="false" ht="231" hidden="false" customHeight="true" outlineLevel="0" collapsed="false">
      <c r="A33" s="10" t="s">
        <v>70</v>
      </c>
      <c r="B33" s="10" t="s">
        <v>71</v>
      </c>
      <c r="C33" s="10" t="s">
        <v>72</v>
      </c>
      <c r="D33" s="10" t="s">
        <v>73</v>
      </c>
      <c r="E33" s="10" t="s">
        <v>74</v>
      </c>
      <c r="F33" s="10" t="s">
        <v>75</v>
      </c>
    </row>
    <row r="34" customFormat="false" ht="16.5" hidden="false" customHeight="true" outlineLevel="0" collapsed="false">
      <c r="A34" s="10"/>
      <c r="B34" s="10"/>
      <c r="C34" s="10"/>
      <c r="D34" s="10"/>
      <c r="E34" s="10"/>
      <c r="F34" s="10"/>
    </row>
    <row r="35" customFormat="false" ht="82.5" hidden="false" customHeight="true" outlineLevel="0" collapsed="false">
      <c r="A35" s="10" t="s">
        <v>76</v>
      </c>
      <c r="B35" s="10"/>
      <c r="C35" s="10"/>
      <c r="D35" s="10"/>
      <c r="E35" s="10"/>
      <c r="F35" s="10"/>
    </row>
    <row r="36" customFormat="false" ht="49.5" hidden="false" customHeight="true" outlineLevel="0" collapsed="false">
      <c r="A36" s="10" t="s">
        <v>77</v>
      </c>
      <c r="B36" s="10" t="s">
        <v>78</v>
      </c>
      <c r="C36" s="10" t="s">
        <v>79</v>
      </c>
      <c r="D36" s="10" t="s">
        <v>80</v>
      </c>
      <c r="E36" s="10" t="s">
        <v>81</v>
      </c>
      <c r="F36" s="10" t="s">
        <v>82</v>
      </c>
    </row>
    <row r="37" customFormat="false" ht="16.5" hidden="false" customHeight="true" outlineLevel="0" collapsed="false">
      <c r="A37" s="10"/>
      <c r="B37" s="10"/>
      <c r="C37" s="10"/>
      <c r="D37" s="10"/>
      <c r="E37" s="10"/>
      <c r="F37" s="10"/>
    </row>
    <row r="38" customFormat="false" ht="181.5" hidden="false" customHeight="true" outlineLevel="0" collapsed="false">
      <c r="A38" s="10" t="s">
        <v>83</v>
      </c>
      <c r="B38" s="10"/>
      <c r="C38" s="10"/>
      <c r="D38" s="10"/>
      <c r="E38" s="10"/>
      <c r="F38" s="10"/>
    </row>
    <row r="39" customFormat="false" ht="49.5" hidden="false" customHeight="true" outlineLevel="0" collapsed="false">
      <c r="A39" s="10" t="s">
        <v>77</v>
      </c>
      <c r="B39" s="11" t="n">
        <v>9199225</v>
      </c>
      <c r="C39" s="11" t="n">
        <v>9004744</v>
      </c>
      <c r="D39" s="11" t="n">
        <v>9383445</v>
      </c>
      <c r="E39" s="11" t="n">
        <v>9335983</v>
      </c>
      <c r="F39" s="11" t="n">
        <v>9250245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.29"/>
  </cols>
  <sheetData>
    <row r="1" customFormat="false" ht="33" hidden="false" customHeight="true" outlineLevel="0" collapsed="false">
      <c r="A1" s="10" t="s">
        <v>84</v>
      </c>
      <c r="B1" s="10" t="n">
        <v>2025</v>
      </c>
      <c r="C1" s="10" t="n">
        <v>2024</v>
      </c>
      <c r="D1" s="10" t="n">
        <v>2023</v>
      </c>
      <c r="E1" s="10" t="n">
        <v>2022</v>
      </c>
      <c r="F1" s="10" t="n">
        <v>2021</v>
      </c>
    </row>
    <row r="2" customFormat="false" ht="66" hidden="false" customHeight="true" outlineLevel="0" collapsed="false">
      <c r="A2" s="10" t="s">
        <v>85</v>
      </c>
      <c r="B2" s="11" t="n">
        <v>4077</v>
      </c>
      <c r="C2" s="11" t="n">
        <v>3513</v>
      </c>
      <c r="D2" s="11" t="n">
        <v>3317</v>
      </c>
      <c r="E2" s="11" t="n">
        <v>3442</v>
      </c>
      <c r="F2" s="11" t="n">
        <v>2973</v>
      </c>
    </row>
    <row r="3" customFormat="false" ht="66" hidden="false" customHeight="true" outlineLevel="0" collapsed="false">
      <c r="A3" s="10" t="s">
        <v>86</v>
      </c>
      <c r="B3" s="10" t="n">
        <v>109</v>
      </c>
      <c r="C3" s="10" t="n">
        <v>113</v>
      </c>
      <c r="D3" s="10" t="n">
        <v>122</v>
      </c>
      <c r="E3" s="10" t="n">
        <v>119</v>
      </c>
      <c r="F3" s="10" t="n">
        <v>124</v>
      </c>
    </row>
    <row r="4" customFormat="false" ht="66" hidden="false" customHeight="true" outlineLevel="0" collapsed="false">
      <c r="A4" s="10" t="s">
        <v>87</v>
      </c>
      <c r="B4" s="10" t="n">
        <v>51</v>
      </c>
      <c r="C4" s="10" t="n">
        <v>110</v>
      </c>
      <c r="D4" s="10" t="n">
        <v>203</v>
      </c>
      <c r="E4" s="10" t="n">
        <v>319</v>
      </c>
      <c r="F4" s="10" t="n">
        <v>345</v>
      </c>
    </row>
    <row r="5" customFormat="false" ht="66" hidden="false" customHeight="true" outlineLevel="0" collapsed="false">
      <c r="A5" s="10" t="s">
        <v>88</v>
      </c>
      <c r="B5" s="10" t="n">
        <v>107</v>
      </c>
      <c r="C5" s="10" t="n">
        <v>104</v>
      </c>
      <c r="D5" s="10" t="n">
        <v>268</v>
      </c>
      <c r="E5" s="10" t="n">
        <v>461</v>
      </c>
      <c r="F5" s="10" t="n">
        <v>827</v>
      </c>
    </row>
    <row r="6" customFormat="false" ht="132" hidden="false" customHeight="true" outlineLevel="0" collapsed="false">
      <c r="A6" s="10" t="s">
        <v>89</v>
      </c>
      <c r="B6" s="10" t="n">
        <v>15</v>
      </c>
      <c r="C6" s="10" t="n">
        <v>15</v>
      </c>
      <c r="D6" s="10" t="n">
        <v>12</v>
      </c>
      <c r="E6" s="10" t="n">
        <v>12</v>
      </c>
      <c r="F6" s="10" t="n">
        <v>26</v>
      </c>
    </row>
    <row r="7" customFormat="false" ht="148.5" hidden="false" customHeight="true" outlineLevel="0" collapsed="false">
      <c r="A7" s="10" t="s">
        <v>90</v>
      </c>
      <c r="B7" s="10" t="n">
        <v>104</v>
      </c>
      <c r="C7" s="10" t="n">
        <v>106</v>
      </c>
      <c r="D7" s="10" t="n">
        <v>157</v>
      </c>
      <c r="E7" s="10" t="n">
        <v>197</v>
      </c>
      <c r="F7" s="10" t="n">
        <v>131</v>
      </c>
    </row>
    <row r="8" customFormat="false" ht="49.5" hidden="false" customHeight="true" outlineLevel="0" collapsed="false">
      <c r="A8" s="10" t="s">
        <v>91</v>
      </c>
      <c r="B8" s="10" t="n">
        <v>368</v>
      </c>
      <c r="C8" s="10" t="n">
        <v>422</v>
      </c>
      <c r="D8" s="10" t="n">
        <v>428</v>
      </c>
      <c r="E8" s="10" t="n">
        <v>316</v>
      </c>
      <c r="F8" s="10" t="n">
        <v>367</v>
      </c>
    </row>
    <row r="9" customFormat="false" ht="49.5" hidden="false" customHeight="true" outlineLevel="0" collapsed="false">
      <c r="A9" s="10" t="s">
        <v>92</v>
      </c>
      <c r="B9" s="11" t="n">
        <v>4831</v>
      </c>
      <c r="C9" s="11" t="n">
        <v>4383</v>
      </c>
      <c r="D9" s="11" t="n">
        <v>4507</v>
      </c>
      <c r="E9" s="11" t="n">
        <v>4866</v>
      </c>
      <c r="F9" s="11" t="n">
        <v>4793</v>
      </c>
    </row>
    <row r="10" customFormat="false" ht="33" hidden="false" customHeight="true" outlineLevel="0" collapsed="false">
      <c r="A10" s="10" t="s">
        <v>93</v>
      </c>
      <c r="B10" s="10" t="n">
        <v>175</v>
      </c>
      <c r="C10" s="10" t="n">
        <v>172</v>
      </c>
      <c r="D10" s="10" t="n">
        <v>177</v>
      </c>
      <c r="E10" s="10" t="n">
        <v>220</v>
      </c>
      <c r="F10" s="10" t="n">
        <v>176</v>
      </c>
    </row>
    <row r="11" customFormat="false" ht="132" hidden="false" customHeight="true" outlineLevel="0" collapsed="false">
      <c r="A11" s="10" t="s">
        <v>94</v>
      </c>
      <c r="B11" s="10" t="n">
        <v>494</v>
      </c>
      <c r="C11" s="10" t="n">
        <v>371</v>
      </c>
      <c r="D11" s="10" t="n">
        <v>516</v>
      </c>
      <c r="E11" s="10" t="n">
        <v>676</v>
      </c>
      <c r="F11" s="11" t="n">
        <v>1219</v>
      </c>
    </row>
    <row r="12" customFormat="false" ht="66" hidden="false" customHeight="true" outlineLevel="0" collapsed="false">
      <c r="A12" s="10" t="s">
        <v>95</v>
      </c>
      <c r="B12" s="10" t="s">
        <v>96</v>
      </c>
      <c r="C12" s="10" t="n">
        <v>22</v>
      </c>
      <c r="D12" s="10" t="s">
        <v>96</v>
      </c>
      <c r="E12" s="10" t="s">
        <v>96</v>
      </c>
      <c r="F12" s="10" t="s">
        <v>96</v>
      </c>
    </row>
    <row r="13" customFormat="false" ht="148.5" hidden="false" customHeight="true" outlineLevel="0" collapsed="false">
      <c r="A13" s="10" t="s">
        <v>97</v>
      </c>
      <c r="B13" s="10" t="n">
        <v>871</v>
      </c>
      <c r="C13" s="11" t="n">
        <v>1046</v>
      </c>
      <c r="D13" s="10" t="n">
        <v>715</v>
      </c>
      <c r="E13" s="10" t="n">
        <v>745</v>
      </c>
      <c r="F13" s="10" t="n">
        <v>478</v>
      </c>
    </row>
    <row r="14" customFormat="false" ht="82.5" hidden="false" customHeight="true" outlineLevel="0" collapsed="false">
      <c r="A14" s="10" t="s">
        <v>98</v>
      </c>
      <c r="B14" s="10" t="n">
        <v>437</v>
      </c>
      <c r="C14" s="10" t="n">
        <v>449</v>
      </c>
      <c r="D14" s="10" t="n">
        <v>460</v>
      </c>
      <c r="E14" s="10" t="n">
        <v>396</v>
      </c>
      <c r="F14" s="10" t="n">
        <v>680</v>
      </c>
    </row>
    <row r="15" customFormat="false" ht="66" hidden="false" customHeight="true" outlineLevel="0" collapsed="false">
      <c r="A15" s="10" t="s">
        <v>99</v>
      </c>
      <c r="B15" s="10" t="s">
        <v>96</v>
      </c>
      <c r="C15" s="10" t="s">
        <v>96</v>
      </c>
      <c r="D15" s="10" t="s">
        <v>96</v>
      </c>
      <c r="E15" s="11" t="n">
        <v>1476</v>
      </c>
      <c r="F15" s="10" t="s">
        <v>96</v>
      </c>
    </row>
    <row r="16" customFormat="false" ht="66" hidden="false" customHeight="true" outlineLevel="0" collapsed="false">
      <c r="A16" s="10" t="s">
        <v>100</v>
      </c>
      <c r="B16" s="11" t="n">
        <v>1977</v>
      </c>
      <c r="C16" s="11" t="n">
        <v>2038</v>
      </c>
      <c r="D16" s="11" t="n">
        <v>1868</v>
      </c>
      <c r="E16" s="11" t="n">
        <v>3513</v>
      </c>
      <c r="F16" s="11" t="n">
        <v>2575</v>
      </c>
    </row>
    <row r="17" customFormat="false" ht="33" hidden="false" customHeight="true" outlineLevel="0" collapsed="false">
      <c r="A17" s="10" t="s">
        <v>101</v>
      </c>
      <c r="B17" s="11" t="n">
        <v>6808</v>
      </c>
      <c r="C17" s="11" t="n">
        <v>6421</v>
      </c>
      <c r="D17" s="11" t="n">
        <v>6375</v>
      </c>
      <c r="E17" s="11" t="n">
        <v>8379</v>
      </c>
      <c r="F17" s="11" t="n">
        <v>7368</v>
      </c>
    </row>
    <row r="18" customFormat="false" ht="66" hidden="false" customHeight="true" outlineLevel="0" collapsed="false">
      <c r="A18" s="10" t="s">
        <v>102</v>
      </c>
      <c r="B18" s="10" t="n">
        <v>2025</v>
      </c>
      <c r="C18" s="10" t="n">
        <v>2024</v>
      </c>
      <c r="D18" s="10" t="n">
        <v>2023</v>
      </c>
      <c r="E18" s="10" t="n">
        <v>2022</v>
      </c>
      <c r="F18" s="10" t="n">
        <v>2021</v>
      </c>
    </row>
    <row r="19" customFormat="false" ht="33" hidden="false" customHeight="true" outlineLevel="0" collapsed="false">
      <c r="A19" s="10" t="s">
        <v>103</v>
      </c>
      <c r="B19" s="11" t="n">
        <v>2158</v>
      </c>
      <c r="C19" s="11" t="n">
        <v>1775</v>
      </c>
      <c r="D19" s="11" t="n">
        <v>1914</v>
      </c>
      <c r="E19" s="11" t="n">
        <v>2309</v>
      </c>
      <c r="F19" s="11" t="n">
        <v>1856</v>
      </c>
    </row>
    <row r="20" customFormat="false" ht="66" hidden="false" customHeight="true" outlineLevel="0" collapsed="false">
      <c r="A20" s="10" t="s">
        <v>104</v>
      </c>
      <c r="B20" s="10" t="n">
        <v>87</v>
      </c>
      <c r="C20" s="10" t="n">
        <v>106</v>
      </c>
      <c r="D20" s="10" t="n">
        <v>123</v>
      </c>
      <c r="E20" s="10" t="n">
        <v>128</v>
      </c>
      <c r="F20" s="10" t="n">
        <v>161</v>
      </c>
    </row>
    <row r="21" customFormat="false" ht="181.5" hidden="false" customHeight="true" outlineLevel="0" collapsed="false">
      <c r="A21" s="10" t="s">
        <v>105</v>
      </c>
      <c r="B21" s="11" t="n">
        <v>2300</v>
      </c>
      <c r="C21" s="11" t="n">
        <v>2536</v>
      </c>
      <c r="D21" s="11" t="n">
        <v>1672</v>
      </c>
      <c r="E21" s="11" t="n">
        <v>1505</v>
      </c>
      <c r="F21" s="11" t="n">
        <v>1598</v>
      </c>
    </row>
    <row r="22" customFormat="false" ht="49.5" hidden="false" customHeight="true" outlineLevel="0" collapsed="false">
      <c r="A22" s="10" t="s">
        <v>106</v>
      </c>
      <c r="B22" s="10" t="n">
        <v>94</v>
      </c>
      <c r="C22" s="10" t="n">
        <v>91</v>
      </c>
      <c r="D22" s="10" t="n">
        <v>315</v>
      </c>
      <c r="E22" s="10" t="n">
        <v>377</v>
      </c>
      <c r="F22" s="10" t="n">
        <v>634</v>
      </c>
    </row>
    <row r="23" customFormat="false" ht="66" hidden="false" customHeight="true" outlineLevel="0" collapsed="false">
      <c r="A23" s="10" t="s">
        <v>107</v>
      </c>
      <c r="B23" s="10" t="n">
        <v>237</v>
      </c>
      <c r="C23" s="10" t="n">
        <v>81</v>
      </c>
      <c r="D23" s="10" t="n">
        <v>58</v>
      </c>
      <c r="E23" s="10" t="n">
        <v>55</v>
      </c>
      <c r="F23" s="10" t="n">
        <v>54</v>
      </c>
    </row>
    <row r="24" customFormat="false" ht="33" hidden="false" customHeight="true" outlineLevel="0" collapsed="false">
      <c r="A24" s="10" t="s">
        <v>108</v>
      </c>
      <c r="B24" s="10" t="n">
        <v>87</v>
      </c>
      <c r="C24" s="10" t="n">
        <v>90</v>
      </c>
      <c r="D24" s="10" t="n">
        <v>87</v>
      </c>
      <c r="E24" s="10" t="n">
        <v>310</v>
      </c>
      <c r="F24" s="10" t="n">
        <v>216</v>
      </c>
    </row>
    <row r="25" customFormat="false" ht="33" hidden="false" customHeight="true" outlineLevel="0" collapsed="false">
      <c r="A25" s="10" t="s">
        <v>109</v>
      </c>
      <c r="B25" s="10" t="n">
        <v>4</v>
      </c>
      <c r="C25" s="10" t="n">
        <v>6</v>
      </c>
      <c r="D25" s="10" t="n">
        <v>8</v>
      </c>
      <c r="E25" s="10" t="n">
        <v>9</v>
      </c>
      <c r="F25" s="10" t="n">
        <v>10</v>
      </c>
    </row>
    <row r="26" customFormat="false" ht="66" hidden="false" customHeight="true" outlineLevel="0" collapsed="false">
      <c r="A26" s="10" t="s">
        <v>110</v>
      </c>
      <c r="B26" s="10" t="s">
        <v>96</v>
      </c>
      <c r="C26" s="10" t="s">
        <v>96</v>
      </c>
      <c r="D26" s="10" t="s">
        <v>96</v>
      </c>
      <c r="E26" s="10" t="s">
        <v>96</v>
      </c>
      <c r="F26" s="10" t="n">
        <v>2</v>
      </c>
    </row>
    <row r="27" customFormat="false" ht="99" hidden="false" customHeight="true" outlineLevel="0" collapsed="false">
      <c r="A27" s="10" t="s">
        <v>111</v>
      </c>
      <c r="B27" s="11" t="n">
        <v>2809</v>
      </c>
      <c r="C27" s="11" t="n">
        <v>2910</v>
      </c>
      <c r="D27" s="11" t="n">
        <v>2263</v>
      </c>
      <c r="E27" s="11" t="n">
        <v>2384</v>
      </c>
      <c r="F27" s="11" t="n">
        <v>2675</v>
      </c>
    </row>
    <row r="28" customFormat="false" ht="115.5" hidden="false" customHeight="true" outlineLevel="0" collapsed="false">
      <c r="A28" s="10" t="s">
        <v>112</v>
      </c>
      <c r="B28" s="10" t="n">
        <v>237</v>
      </c>
      <c r="C28" s="10" t="n">
        <v>69</v>
      </c>
      <c r="D28" s="10" t="n">
        <v>387</v>
      </c>
      <c r="E28" s="10" t="n">
        <v>296</v>
      </c>
      <c r="F28" s="10" t="n">
        <v>196</v>
      </c>
    </row>
    <row r="29" customFormat="false" ht="49.5" hidden="false" customHeight="true" outlineLevel="0" collapsed="false">
      <c r="A29" s="10" t="s">
        <v>106</v>
      </c>
      <c r="B29" s="10" t="n">
        <v>18</v>
      </c>
      <c r="C29" s="10" t="n">
        <v>30</v>
      </c>
      <c r="D29" s="10" t="n">
        <v>89</v>
      </c>
      <c r="E29" s="10" t="n">
        <v>87</v>
      </c>
      <c r="F29" s="10" t="n">
        <v>296</v>
      </c>
    </row>
    <row r="30" customFormat="false" ht="66" hidden="false" customHeight="true" outlineLevel="0" collapsed="false">
      <c r="A30" s="10" t="s">
        <v>113</v>
      </c>
      <c r="B30" s="10" t="s">
        <v>96</v>
      </c>
      <c r="C30" s="10" t="n">
        <v>13</v>
      </c>
      <c r="D30" s="10" t="n">
        <v>11</v>
      </c>
      <c r="E30" s="10" t="n">
        <v>12</v>
      </c>
      <c r="F30" s="10" t="s">
        <v>96</v>
      </c>
    </row>
    <row r="31" customFormat="false" ht="115.5" hidden="false" customHeight="true" outlineLevel="0" collapsed="false">
      <c r="A31" s="10" t="s">
        <v>114</v>
      </c>
      <c r="B31" s="11" t="n">
        <v>1006</v>
      </c>
      <c r="C31" s="11" t="n">
        <v>1026</v>
      </c>
      <c r="D31" s="11" t="n">
        <v>1004</v>
      </c>
      <c r="E31" s="11" t="n">
        <v>1306</v>
      </c>
      <c r="F31" s="11" t="n">
        <v>1647</v>
      </c>
    </row>
    <row r="32" customFormat="false" ht="66" hidden="false" customHeight="true" outlineLevel="0" collapsed="false">
      <c r="A32" s="10" t="s">
        <v>104</v>
      </c>
      <c r="B32" s="10" t="n">
        <v>568</v>
      </c>
      <c r="C32" s="10" t="n">
        <v>590</v>
      </c>
      <c r="D32" s="10" t="n">
        <v>590</v>
      </c>
      <c r="E32" s="10" t="n">
        <v>565</v>
      </c>
      <c r="F32" s="10" t="n">
        <v>645</v>
      </c>
    </row>
    <row r="33" customFormat="false" ht="33" hidden="false" customHeight="true" outlineLevel="0" collapsed="false">
      <c r="A33" s="10" t="s">
        <v>108</v>
      </c>
      <c r="B33" s="10" t="n">
        <v>12</v>
      </c>
      <c r="C33" s="10" t="n">
        <v>21</v>
      </c>
      <c r="D33" s="10" t="n">
        <v>115</v>
      </c>
      <c r="E33" s="10" t="n">
        <v>74</v>
      </c>
      <c r="F33" s="10" t="n">
        <v>208</v>
      </c>
    </row>
    <row r="34" customFormat="false" ht="82.5" hidden="false" customHeight="true" outlineLevel="0" collapsed="false">
      <c r="A34" s="10" t="s">
        <v>115</v>
      </c>
      <c r="B34" s="11" t="n">
        <v>1841</v>
      </c>
      <c r="C34" s="11" t="n">
        <v>1736</v>
      </c>
      <c r="D34" s="11" t="n">
        <v>2198</v>
      </c>
      <c r="E34" s="11" t="n">
        <v>2339</v>
      </c>
      <c r="F34" s="11" t="n">
        <v>3004</v>
      </c>
    </row>
    <row r="35" customFormat="false" ht="82.5" hidden="false" customHeight="true" outlineLevel="0" collapsed="false">
      <c r="A35" s="10" t="s">
        <v>116</v>
      </c>
      <c r="B35" s="10" t="s">
        <v>96</v>
      </c>
      <c r="C35" s="10" t="s">
        <v>96</v>
      </c>
      <c r="D35" s="10" t="s">
        <v>96</v>
      </c>
      <c r="E35" s="11" t="n">
        <v>1347</v>
      </c>
      <c r="F35" s="10" t="s">
        <v>96</v>
      </c>
    </row>
    <row r="36" customFormat="false" ht="82.5" hidden="false" customHeight="true" outlineLevel="0" collapsed="false">
      <c r="A36" s="10" t="s">
        <v>117</v>
      </c>
      <c r="B36" s="11" t="n">
        <v>6808</v>
      </c>
      <c r="C36" s="11" t="n">
        <v>6421</v>
      </c>
      <c r="D36" s="11" t="n">
        <v>6375</v>
      </c>
      <c r="E36" s="11" t="n">
        <v>8379</v>
      </c>
      <c r="F36" s="11" t="n">
        <v>7368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5.29"/>
    <col collapsed="false" customWidth="true" hidden="false" outlineLevel="0" max="2" min="2" style="0" width="15"/>
    <col collapsed="false" customWidth="true" hidden="false" outlineLevel="0" max="3" min="3" style="0" width="11.29"/>
    <col collapsed="false" customWidth="true" hidden="false" outlineLevel="0" max="4" min="4" style="0" width="12.42"/>
    <col collapsed="false" customWidth="true" hidden="false" outlineLevel="0" max="6" min="6" style="0" width="11.85"/>
  </cols>
  <sheetData>
    <row r="1" customFormat="false" ht="28.5" hidden="false" customHeight="true" outlineLevel="0" collapsed="false">
      <c r="A1" s="12" t="s">
        <v>118</v>
      </c>
    </row>
    <row r="2" customFormat="false" ht="16.5" hidden="false" customHeight="true" outlineLevel="0" collapsed="false">
      <c r="A2" s="13" t="s">
        <v>119</v>
      </c>
      <c r="B2" s="13" t="s">
        <v>120</v>
      </c>
      <c r="C2" s="13" t="s">
        <v>121</v>
      </c>
      <c r="D2" s="13" t="s">
        <v>122</v>
      </c>
      <c r="E2" s="13" t="s">
        <v>123</v>
      </c>
      <c r="F2" s="13" t="s">
        <v>124</v>
      </c>
    </row>
    <row r="3" customFormat="false" ht="33" hidden="false" customHeight="true" outlineLevel="0" collapsed="false">
      <c r="A3" s="10" t="s">
        <v>125</v>
      </c>
      <c r="B3" s="10"/>
      <c r="C3" s="10"/>
      <c r="D3" s="10"/>
      <c r="E3" s="10"/>
      <c r="F3" s="10"/>
    </row>
    <row r="4" customFormat="false" ht="16.5" hidden="false" customHeight="true" outlineLevel="0" collapsed="false">
      <c r="A4" s="10" t="s">
        <v>63</v>
      </c>
      <c r="B4" s="11" t="n">
        <v>30150</v>
      </c>
      <c r="C4" s="11" t="n">
        <v>46060</v>
      </c>
      <c r="D4" s="11" t="n">
        <v>29100</v>
      </c>
      <c r="E4" s="11" t="n">
        <v>3018</v>
      </c>
      <c r="F4" s="11" t="n">
        <v>10839</v>
      </c>
    </row>
    <row r="5" customFormat="false" ht="33" hidden="false" customHeight="true" outlineLevel="0" collapsed="false">
      <c r="A5" s="10" t="s">
        <v>42</v>
      </c>
      <c r="B5" s="11" t="n">
        <v>8549</v>
      </c>
      <c r="C5" s="11" t="n">
        <v>12705</v>
      </c>
      <c r="D5" s="11" t="n">
        <v>15766</v>
      </c>
      <c r="E5" s="11" t="n">
        <v>16003</v>
      </c>
      <c r="F5" s="11" t="n">
        <v>15627</v>
      </c>
    </row>
    <row r="6" customFormat="false" ht="16.5" hidden="false" customHeight="true" outlineLevel="0" collapsed="false">
      <c r="A6" s="10" t="s">
        <v>126</v>
      </c>
      <c r="B6" s="11" t="n">
        <v>-1253</v>
      </c>
      <c r="C6" s="11" t="n">
        <v>3080</v>
      </c>
      <c r="D6" s="11" t="n">
        <v>-1781</v>
      </c>
      <c r="E6" s="11" t="n">
        <v>-6450</v>
      </c>
      <c r="F6" s="11" t="n">
        <v>-1004</v>
      </c>
    </row>
    <row r="7" customFormat="false" ht="33" hidden="false" customHeight="true" outlineLevel="0" collapsed="false">
      <c r="A7" s="10" t="s">
        <v>127</v>
      </c>
      <c r="B7" s="10" t="s">
        <v>55</v>
      </c>
      <c r="C7" s="11" t="n">
        <v>2350</v>
      </c>
      <c r="D7" s="11" t="n">
        <v>2590</v>
      </c>
      <c r="E7" s="11" t="n">
        <v>1880</v>
      </c>
      <c r="F7" s="11" t="n">
        <v>1370</v>
      </c>
    </row>
    <row r="8" customFormat="false" ht="33" hidden="false" customHeight="true" outlineLevel="0" collapsed="false">
      <c r="A8" s="10" t="s">
        <v>128</v>
      </c>
      <c r="B8" s="10" t="n">
        <v>-769</v>
      </c>
      <c r="C8" s="10" t="n">
        <v>-175</v>
      </c>
      <c r="D8" s="11" t="n">
        <v>-2383</v>
      </c>
      <c r="E8" s="11" t="n">
        <v>4283</v>
      </c>
      <c r="F8" s="11" t="n">
        <v>1943</v>
      </c>
    </row>
    <row r="9" customFormat="false" ht="16.5" hidden="false" customHeight="true" outlineLevel="0" collapsed="false">
      <c r="A9" s="10" t="s">
        <v>129</v>
      </c>
      <c r="B9" s="10" t="n">
        <v>-290</v>
      </c>
      <c r="C9" s="10" t="n">
        <v>-550</v>
      </c>
      <c r="D9" s="10" t="n">
        <v>180</v>
      </c>
      <c r="E9" s="10" t="n">
        <v>-310</v>
      </c>
      <c r="F9" s="10" t="n">
        <v>-20</v>
      </c>
    </row>
    <row r="10" customFormat="false" ht="33" hidden="false" customHeight="true" outlineLevel="0" collapsed="false">
      <c r="A10" s="10" t="s">
        <v>130</v>
      </c>
      <c r="B10" s="11" t="n">
        <v>-6520</v>
      </c>
      <c r="C10" s="11" t="n">
        <v>-1080</v>
      </c>
      <c r="D10" s="11" t="n">
        <v>1370</v>
      </c>
      <c r="E10" s="11" t="n">
        <v>1120</v>
      </c>
      <c r="F10" s="11" t="n">
        <v>16910</v>
      </c>
    </row>
    <row r="11" customFormat="false" ht="33" hidden="false" customHeight="true" outlineLevel="0" collapsed="false">
      <c r="A11" s="10" t="s">
        <v>131</v>
      </c>
      <c r="B11" s="11" t="n">
        <v>-3451</v>
      </c>
      <c r="C11" s="11" t="n">
        <v>-1421</v>
      </c>
      <c r="D11" s="11" t="n">
        <v>-1203</v>
      </c>
      <c r="E11" s="11" t="n">
        <v>2671</v>
      </c>
      <c r="F11" s="11" t="n">
        <v>17594</v>
      </c>
    </row>
    <row r="12" customFormat="false" ht="16.5" hidden="false" customHeight="true" outlineLevel="0" collapsed="false">
      <c r="A12" s="10" t="s">
        <v>132</v>
      </c>
      <c r="B12" s="11" t="n">
        <v>7050</v>
      </c>
      <c r="C12" s="11" t="n">
        <v>5130</v>
      </c>
      <c r="D12" s="11" t="n">
        <v>13490</v>
      </c>
      <c r="E12" s="11" t="n">
        <v>32920</v>
      </c>
      <c r="F12" s="11" t="n">
        <v>4530</v>
      </c>
    </row>
    <row r="13" customFormat="false" ht="33" hidden="false" customHeight="true" outlineLevel="0" collapsed="false">
      <c r="A13" s="10" t="s">
        <v>133</v>
      </c>
      <c r="B13" s="11" t="n">
        <v>41991</v>
      </c>
      <c r="C13" s="11" t="n">
        <v>64509</v>
      </c>
      <c r="D13" s="11" t="n">
        <v>59130</v>
      </c>
      <c r="E13" s="11" t="n">
        <v>55884</v>
      </c>
      <c r="F13" s="11" t="n">
        <v>49418</v>
      </c>
    </row>
    <row r="14" customFormat="false" ht="16.5" hidden="false" customHeight="true" outlineLevel="0" collapsed="false">
      <c r="A14" s="10"/>
      <c r="B14" s="10"/>
      <c r="C14" s="10"/>
      <c r="D14" s="10"/>
      <c r="E14" s="10"/>
      <c r="F14" s="10"/>
    </row>
    <row r="15" customFormat="false" ht="33" hidden="false" customHeight="true" outlineLevel="0" collapsed="false">
      <c r="A15" s="10" t="s">
        <v>134</v>
      </c>
      <c r="B15" s="10"/>
      <c r="C15" s="10"/>
      <c r="D15" s="10"/>
      <c r="E15" s="10"/>
      <c r="F15" s="10"/>
    </row>
    <row r="16" customFormat="false" ht="16.5" hidden="false" customHeight="true" outlineLevel="0" collapsed="false">
      <c r="A16" s="10" t="s">
        <v>135</v>
      </c>
      <c r="B16" s="11" t="n">
        <v>-13511</v>
      </c>
      <c r="C16" s="11" t="n">
        <v>-24003</v>
      </c>
      <c r="D16" s="11" t="n">
        <v>-40384</v>
      </c>
      <c r="E16" s="11" t="n">
        <v>-24600</v>
      </c>
      <c r="F16" s="11" t="n">
        <v>-14527</v>
      </c>
    </row>
    <row r="17" customFormat="false" ht="33" hidden="false" customHeight="true" outlineLevel="0" collapsed="false">
      <c r="A17" s="10" t="s">
        <v>136</v>
      </c>
      <c r="B17" s="11" t="n">
        <v>5420</v>
      </c>
      <c r="C17" s="11" t="n">
        <v>10670</v>
      </c>
      <c r="D17" s="11" t="n">
        <v>4250</v>
      </c>
      <c r="E17" s="11" t="n">
        <v>1970</v>
      </c>
      <c r="F17" s="11" t="n">
        <v>1090</v>
      </c>
    </row>
    <row r="18" customFormat="false" ht="33" hidden="false" customHeight="true" outlineLevel="0" collapsed="false">
      <c r="A18" s="10" t="s">
        <v>137</v>
      </c>
      <c r="B18" s="10" t="s">
        <v>55</v>
      </c>
      <c r="C18" s="11" t="n">
        <v>-55290</v>
      </c>
      <c r="D18" s="11" t="n">
        <v>-29000</v>
      </c>
      <c r="E18" s="10" t="s">
        <v>55</v>
      </c>
      <c r="F18" s="11" t="n">
        <v>-13000</v>
      </c>
    </row>
    <row r="19" customFormat="false" ht="16.5" hidden="false" customHeight="true" outlineLevel="0" collapsed="false">
      <c r="A19" s="10" t="s">
        <v>138</v>
      </c>
      <c r="B19" s="11" t="n">
        <v>1280</v>
      </c>
      <c r="C19" s="10" t="n">
        <v>830</v>
      </c>
      <c r="D19" s="10" t="n">
        <v>320</v>
      </c>
      <c r="E19" s="11" t="n">
        <v>1620</v>
      </c>
      <c r="F19" s="11" t="n">
        <v>2390</v>
      </c>
    </row>
    <row r="20" customFormat="false" ht="33" hidden="false" customHeight="true" outlineLevel="0" collapsed="false">
      <c r="A20" s="10" t="s">
        <v>139</v>
      </c>
      <c r="B20" s="11" t="n">
        <v>-6814</v>
      </c>
      <c r="C20" s="11" t="n">
        <v>-67797</v>
      </c>
      <c r="D20" s="11" t="n">
        <v>-64824</v>
      </c>
      <c r="E20" s="11" t="n">
        <v>-21015</v>
      </c>
      <c r="F20" s="11" t="n">
        <v>-24041</v>
      </c>
    </row>
    <row r="21" customFormat="false" ht="16.5" hidden="false" customHeight="true" outlineLevel="0" collapsed="false">
      <c r="A21" s="10"/>
      <c r="B21" s="10"/>
      <c r="C21" s="10"/>
      <c r="D21" s="10"/>
      <c r="E21" s="10"/>
      <c r="F21" s="10"/>
    </row>
    <row r="22" customFormat="false" ht="33" hidden="false" customHeight="true" outlineLevel="0" collapsed="false">
      <c r="A22" s="10" t="s">
        <v>140</v>
      </c>
      <c r="B22" s="10"/>
      <c r="C22" s="10"/>
      <c r="D22" s="10"/>
      <c r="E22" s="10"/>
      <c r="F22" s="10"/>
    </row>
    <row r="23" customFormat="false" ht="33" hidden="false" customHeight="true" outlineLevel="0" collapsed="false">
      <c r="A23" s="10" t="s">
        <v>141</v>
      </c>
      <c r="B23" s="11" t="n">
        <v>38490</v>
      </c>
      <c r="C23" s="11" t="n">
        <v>35820</v>
      </c>
      <c r="D23" s="11" t="n">
        <v>11595</v>
      </c>
      <c r="E23" s="11" t="n">
        <v>22657</v>
      </c>
      <c r="F23" s="11" t="n">
        <v>10888</v>
      </c>
    </row>
    <row r="24" customFormat="false" ht="33" hidden="false" customHeight="true" outlineLevel="0" collapsed="false">
      <c r="A24" s="10" t="s">
        <v>142</v>
      </c>
      <c r="B24" s="11" t="n">
        <v>-49178</v>
      </c>
      <c r="C24" s="11" t="n">
        <v>-14894</v>
      </c>
      <c r="D24" s="11" t="n">
        <v>-15650</v>
      </c>
      <c r="E24" s="11" t="n">
        <v>-23001</v>
      </c>
      <c r="F24" s="11" t="n">
        <v>-20502</v>
      </c>
    </row>
    <row r="25" customFormat="false" ht="33" hidden="false" customHeight="true" outlineLevel="0" collapsed="false">
      <c r="A25" s="10" t="s">
        <v>143</v>
      </c>
      <c r="B25" s="11" t="n">
        <v>-1794</v>
      </c>
      <c r="C25" s="11" t="n">
        <v>-15097</v>
      </c>
      <c r="D25" s="11" t="n">
        <v>-2223</v>
      </c>
      <c r="E25" s="11" t="n">
        <v>-20606</v>
      </c>
      <c r="F25" s="11" t="n">
        <v>-11860</v>
      </c>
    </row>
    <row r="26" customFormat="false" ht="16.5" hidden="false" customHeight="true" outlineLevel="0" collapsed="false">
      <c r="A26" s="10" t="s">
        <v>144</v>
      </c>
      <c r="B26" s="11" t="n">
        <v>-1440</v>
      </c>
      <c r="C26" s="11" t="n">
        <v>-1784</v>
      </c>
      <c r="D26" s="11" t="n">
        <v>-2146</v>
      </c>
      <c r="E26" s="11" t="n">
        <v>-2302</v>
      </c>
      <c r="F26" s="11" t="n">
        <v>-2464</v>
      </c>
    </row>
    <row r="27" customFormat="false" ht="16.5" hidden="false" customHeight="true" outlineLevel="0" collapsed="false">
      <c r="A27" s="10" t="s">
        <v>145</v>
      </c>
      <c r="B27" s="11" t="n">
        <v>-1174</v>
      </c>
      <c r="C27" s="10" t="n">
        <v>-463</v>
      </c>
      <c r="D27" s="10" t="n">
        <v>-839</v>
      </c>
      <c r="E27" s="10" t="n">
        <v>-290</v>
      </c>
      <c r="F27" s="10" t="n">
        <v>-80</v>
      </c>
    </row>
    <row r="28" customFormat="false" ht="49.5" hidden="false" customHeight="true" outlineLevel="0" collapsed="false">
      <c r="A28" s="10" t="s">
        <v>146</v>
      </c>
      <c r="B28" s="11" t="n">
        <v>-15096</v>
      </c>
      <c r="C28" s="11" t="n">
        <v>3582</v>
      </c>
      <c r="D28" s="11" t="n">
        <v>-9263</v>
      </c>
      <c r="E28" s="11" t="n">
        <v>-23542</v>
      </c>
      <c r="F28" s="11" t="n">
        <v>-24018</v>
      </c>
    </row>
    <row r="29" customFormat="false" ht="16.5" hidden="false" customHeight="true" outlineLevel="0" collapsed="false">
      <c r="A29" s="10"/>
      <c r="B29" s="10"/>
      <c r="C29" s="10"/>
      <c r="D29" s="10"/>
      <c r="E29" s="10"/>
      <c r="F29" s="10"/>
    </row>
    <row r="30" customFormat="false" ht="33" hidden="false" customHeight="true" outlineLevel="0" collapsed="false">
      <c r="A30" s="10" t="s">
        <v>147</v>
      </c>
      <c r="B30" s="11" t="n">
        <v>15605</v>
      </c>
      <c r="C30" s="11" t="n">
        <v>35686</v>
      </c>
      <c r="D30" s="11" t="n">
        <v>35980</v>
      </c>
      <c r="E30" s="11" t="n">
        <v>21023</v>
      </c>
      <c r="F30" s="11" t="n">
        <v>32350</v>
      </c>
    </row>
    <row r="31" customFormat="false" ht="33" hidden="false" customHeight="true" outlineLevel="0" collapsed="false">
      <c r="A31" s="10" t="s">
        <v>148</v>
      </c>
      <c r="B31" s="11" t="n">
        <v>35686</v>
      </c>
      <c r="C31" s="11" t="n">
        <v>35980</v>
      </c>
      <c r="D31" s="11" t="n">
        <v>21023</v>
      </c>
      <c r="E31" s="11" t="n">
        <v>32350</v>
      </c>
      <c r="F31" s="11" t="n">
        <v>33709</v>
      </c>
    </row>
    <row r="32" customFormat="false" ht="16.5" hidden="false" customHeight="true" outlineLevel="0" collapsed="false">
      <c r="A32" s="10" t="s">
        <v>149</v>
      </c>
      <c r="B32" s="11" t="n">
        <v>20081</v>
      </c>
      <c r="C32" s="10" t="n">
        <v>294</v>
      </c>
      <c r="D32" s="11" t="n">
        <v>-14957</v>
      </c>
      <c r="E32" s="11" t="n">
        <v>11327</v>
      </c>
      <c r="F32" s="11" t="n">
        <v>1359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G2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32"/>
    <col collapsed="false" customWidth="true" hidden="false" outlineLevel="0" max="3" min="3" style="0" width="12"/>
  </cols>
  <sheetData>
    <row r="2" customFormat="false" ht="17.25" hidden="false" customHeight="true" outlineLevel="0" collapsed="false">
      <c r="B2" s="14" t="s">
        <v>150</v>
      </c>
    </row>
    <row r="3" customFormat="false" ht="15" hidden="false" customHeight="true" outlineLevel="0" collapsed="false">
      <c r="B3" s="15" t="s">
        <v>151</v>
      </c>
    </row>
    <row r="4" customFormat="false" ht="15" hidden="false" customHeight="true" outlineLevel="0" collapsed="false">
      <c r="B4" s="15" t="s">
        <v>152</v>
      </c>
    </row>
    <row r="6" customFormat="false" ht="15" hidden="false" customHeight="true" outlineLevel="0" collapsed="false">
      <c r="B6" s="16" t="s">
        <v>153</v>
      </c>
      <c r="C6" s="17" t="s">
        <v>120</v>
      </c>
      <c r="D6" s="17" t="s">
        <v>121</v>
      </c>
      <c r="E6" s="17" t="s">
        <v>122</v>
      </c>
      <c r="F6" s="17" t="s">
        <v>123</v>
      </c>
      <c r="G6" s="17" t="s">
        <v>124</v>
      </c>
    </row>
    <row r="7" customFormat="false" ht="15" hidden="false" customHeight="true" outlineLevel="0" collapsed="false">
      <c r="B7" s="18" t="s">
        <v>154</v>
      </c>
      <c r="C7" s="19"/>
      <c r="D7" s="19"/>
      <c r="E7" s="19"/>
      <c r="F7" s="19"/>
      <c r="G7" s="19"/>
    </row>
    <row r="8" customFormat="false" ht="15" hidden="false" customHeight="true" outlineLevel="0" collapsed="false">
      <c r="B8" s="20" t="s">
        <v>155</v>
      </c>
      <c r="C8" s="21" t="n">
        <v>195.26</v>
      </c>
      <c r="D8" s="21" t="n">
        <v>267.62</v>
      </c>
      <c r="E8" s="21" t="n">
        <v>293.79</v>
      </c>
      <c r="F8" s="21" t="n">
        <v>295.6</v>
      </c>
      <c r="G8" s="21" t="n">
        <v>279.43</v>
      </c>
    </row>
    <row r="9" customFormat="false" ht="15" hidden="false" customHeight="true" outlineLevel="0" collapsed="false">
      <c r="B9" s="20" t="s">
        <v>156</v>
      </c>
      <c r="C9" s="21" t="n">
        <v>30.05</v>
      </c>
      <c r="D9" s="21" t="n">
        <v>36.01</v>
      </c>
      <c r="E9" s="21" t="n">
        <v>39</v>
      </c>
      <c r="F9" s="21" t="n">
        <v>40.99</v>
      </c>
      <c r="G9" s="21" t="n">
        <v>36.64</v>
      </c>
    </row>
    <row r="10" customFormat="false" ht="15" hidden="false" customHeight="true" outlineLevel="0" collapsed="false">
      <c r="B10" s="20" t="s">
        <v>157</v>
      </c>
      <c r="C10" s="22" t="n">
        <f aca="false">C8-C9</f>
        <v>165.21</v>
      </c>
      <c r="D10" s="22" t="n">
        <f aca="false">D8-D9</f>
        <v>231.61</v>
      </c>
      <c r="E10" s="22" t="n">
        <f aca="false">E8-E9</f>
        <v>254.79</v>
      </c>
      <c r="F10" s="22" t="n">
        <f aca="false">F8-F9</f>
        <v>254.61</v>
      </c>
      <c r="G10" s="22" t="n">
        <f aca="false">G8-G9</f>
        <v>242.79</v>
      </c>
    </row>
    <row r="11" customFormat="false" ht="15" hidden="false" customHeight="true" outlineLevel="0" collapsed="false">
      <c r="B11" s="20" t="s">
        <v>158</v>
      </c>
      <c r="C11" s="21" t="n">
        <v>38.55</v>
      </c>
      <c r="D11" s="21" t="n">
        <v>71.46</v>
      </c>
      <c r="E11" s="21" t="n">
        <v>51.48</v>
      </c>
      <c r="F11" s="21" t="n">
        <v>18.81</v>
      </c>
      <c r="G11" s="21" t="n">
        <v>30.27</v>
      </c>
    </row>
    <row r="12" customFormat="false" ht="15" hidden="false" customHeight="true" outlineLevel="0" collapsed="false">
      <c r="B12" s="20" t="s">
        <v>159</v>
      </c>
      <c r="C12" s="21" t="n">
        <v>9.99</v>
      </c>
      <c r="D12" s="21" t="n">
        <v>11.95</v>
      </c>
      <c r="E12" s="21" t="n">
        <v>15.93</v>
      </c>
      <c r="F12" s="21" t="n">
        <v>16.68</v>
      </c>
      <c r="G12" s="21" t="n">
        <v>16.35</v>
      </c>
    </row>
    <row r="13" customFormat="false" ht="15" hidden="false" customHeight="true" outlineLevel="0" collapsed="false">
      <c r="B13" s="20" t="s">
        <v>160</v>
      </c>
      <c r="C13" s="21" t="n">
        <v>30.15</v>
      </c>
      <c r="D13" s="21" t="n">
        <v>46.06</v>
      </c>
      <c r="E13" s="21" t="n">
        <v>29.1</v>
      </c>
      <c r="F13" s="21" t="n">
        <v>3.02</v>
      </c>
      <c r="G13" s="21" t="n">
        <v>10.84</v>
      </c>
    </row>
    <row r="14" customFormat="false" ht="15" hidden="false" customHeight="true" outlineLevel="0" collapsed="false">
      <c r="B14" s="18" t="s">
        <v>161</v>
      </c>
      <c r="C14" s="19"/>
      <c r="D14" s="19"/>
      <c r="E14" s="19"/>
      <c r="F14" s="19"/>
      <c r="G14" s="19"/>
    </row>
    <row r="15" customFormat="false" ht="15" hidden="false" customHeight="true" outlineLevel="0" collapsed="false">
      <c r="B15" s="20" t="s">
        <v>162</v>
      </c>
      <c r="C15" s="21" t="n">
        <v>35.69</v>
      </c>
      <c r="D15" s="21" t="n">
        <v>35.98</v>
      </c>
      <c r="E15" s="21" t="n">
        <v>21.02</v>
      </c>
      <c r="F15" s="21" t="n">
        <v>32.35</v>
      </c>
      <c r="G15" s="21" t="n">
        <v>33.71</v>
      </c>
    </row>
    <row r="16" customFormat="false" ht="15" hidden="false" customHeight="true" outlineLevel="0" collapsed="false">
      <c r="B16" s="20" t="s">
        <v>163</v>
      </c>
      <c r="C16" s="21" t="n">
        <v>7.79</v>
      </c>
      <c r="D16" s="21" t="n">
        <v>8.74</v>
      </c>
      <c r="E16" s="21" t="n">
        <v>10.1</v>
      </c>
      <c r="F16" s="21" t="n">
        <v>5.83</v>
      </c>
      <c r="G16" s="21" t="n">
        <v>3.94</v>
      </c>
    </row>
    <row r="17" customFormat="false" ht="15" hidden="false" customHeight="true" outlineLevel="0" collapsed="false">
      <c r="B17" s="20" t="s">
        <v>164</v>
      </c>
      <c r="C17" s="21" t="n">
        <v>2.66</v>
      </c>
      <c r="D17" s="21" t="n">
        <v>3.89</v>
      </c>
      <c r="E17" s="21" t="n">
        <v>4.41</v>
      </c>
      <c r="F17" s="21" t="n">
        <v>4.68</v>
      </c>
      <c r="G17" s="21" t="n">
        <v>4.86</v>
      </c>
    </row>
    <row r="18" customFormat="false" ht="15" hidden="false" customHeight="true" outlineLevel="0" collapsed="false">
      <c r="B18" s="20" t="s">
        <v>165</v>
      </c>
      <c r="C18" s="21" t="n">
        <v>52.95</v>
      </c>
      <c r="D18" s="21" t="n">
        <v>51.16</v>
      </c>
      <c r="E18" s="21" t="n">
        <v>37.47</v>
      </c>
      <c r="F18" s="21" t="n">
        <v>47.29</v>
      </c>
      <c r="G18" s="21" t="n">
        <v>50.87</v>
      </c>
    </row>
    <row r="19" customFormat="false" ht="15" hidden="false" customHeight="true" outlineLevel="0" collapsed="false">
      <c r="B19" s="20" t="s">
        <v>166</v>
      </c>
      <c r="C19" s="21" t="n">
        <v>200.26</v>
      </c>
      <c r="D19" s="21" t="n">
        <v>261.66</v>
      </c>
      <c r="E19" s="21" t="n">
        <v>317.64</v>
      </c>
      <c r="F19" s="21" t="n">
        <v>306.31</v>
      </c>
      <c r="G19" s="21" t="n">
        <v>304.81</v>
      </c>
    </row>
    <row r="20" customFormat="false" ht="15" hidden="false" customHeight="true" outlineLevel="0" collapsed="false">
      <c r="B20" s="20" t="s">
        <v>167</v>
      </c>
      <c r="C20" s="21" t="n">
        <v>364.62</v>
      </c>
      <c r="D20" s="21" t="n">
        <v>530.74</v>
      </c>
      <c r="E20" s="21" t="n">
        <v>610.88</v>
      </c>
      <c r="F20" s="21" t="n">
        <v>584.36</v>
      </c>
      <c r="G20" s="21" t="n">
        <v>596.94</v>
      </c>
    </row>
    <row r="21" customFormat="false" ht="15" hidden="false" customHeight="true" outlineLevel="0" collapsed="false">
      <c r="B21" s="20" t="s">
        <v>168</v>
      </c>
      <c r="C21" s="21" t="n">
        <v>23.03</v>
      </c>
      <c r="D21" s="21" t="n">
        <v>31.5</v>
      </c>
      <c r="E21" s="21" t="n">
        <v>47.98</v>
      </c>
      <c r="F21" s="21" t="n">
        <v>48.08</v>
      </c>
      <c r="G21" s="21" t="n">
        <v>62.96</v>
      </c>
    </row>
    <row r="22" customFormat="false" ht="15" hidden="false" customHeight="true" outlineLevel="0" collapsed="false">
      <c r="B22" s="20" t="s">
        <v>169</v>
      </c>
      <c r="C22" s="21" t="n">
        <v>151.1</v>
      </c>
      <c r="D22" s="21" t="n">
        <v>241.26</v>
      </c>
      <c r="E22" s="21" t="n">
        <v>277.9</v>
      </c>
      <c r="F22" s="21" t="n">
        <v>272.25</v>
      </c>
      <c r="G22" s="21" t="n">
        <v>266.42</v>
      </c>
    </row>
    <row r="23" customFormat="false" ht="15" hidden="false" customHeight="true" outlineLevel="0" collapsed="false">
      <c r="B23" s="20" t="s">
        <v>170</v>
      </c>
      <c r="C23" s="21" t="n">
        <v>179.22</v>
      </c>
      <c r="D23" s="21" t="n">
        <v>241.76</v>
      </c>
      <c r="E23" s="21" t="n">
        <v>281.32</v>
      </c>
      <c r="F23" s="21" t="n">
        <v>263.11</v>
      </c>
      <c r="G23" s="21" t="n">
        <v>260.88</v>
      </c>
    </row>
    <row r="25" customFormat="false" ht="15" hidden="false" customHeight="true" outlineLevel="0" collapsed="false">
      <c r="B25" s="15" t="s">
        <v>171</v>
      </c>
      <c r="C25" s="23" t="b">
        <f aca="false">(C20-C23)+C23=C20</f>
        <v>1</v>
      </c>
      <c r="D25" s="23" t="b">
        <f aca="false">(D20-D23)+D23=D20</f>
        <v>1</v>
      </c>
      <c r="E25" s="23" t="b">
        <f aca="false">(E20-E23)+E23=E20</f>
        <v>1</v>
      </c>
      <c r="F25" s="23" t="b">
        <f aca="false">(F20-F23)+F23=F20</f>
        <v>1</v>
      </c>
      <c r="G25" s="23" t="b">
        <f aca="false">(G20-G23)+G23=G20</f>
        <v>1</v>
      </c>
    </row>
    <row r="28" customFormat="false" ht="15" hidden="false" customHeight="true" outlineLevel="0" collapsed="false">
      <c r="B28" s="15" t="s">
        <v>172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G4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40"/>
    <col collapsed="false" customWidth="true" hidden="false" outlineLevel="0" max="3" min="3" style="0" width="12"/>
  </cols>
  <sheetData>
    <row r="2" customFormat="false" ht="17.25" hidden="false" customHeight="true" outlineLevel="0" collapsed="false">
      <c r="B2" s="14" t="s">
        <v>150</v>
      </c>
    </row>
    <row r="3" customFormat="false" ht="15" hidden="false" customHeight="true" outlineLevel="0" collapsed="false">
      <c r="B3" s="15" t="s">
        <v>173</v>
      </c>
    </row>
    <row r="4" customFormat="false" ht="15" hidden="false" customHeight="true" outlineLevel="0" collapsed="false">
      <c r="B4" s="15" t="s">
        <v>174</v>
      </c>
    </row>
    <row r="6" customFormat="false" ht="15" hidden="false" customHeight="true" outlineLevel="0" collapsed="false">
      <c r="B6" s="16" t="s">
        <v>153</v>
      </c>
      <c r="C6" s="17" t="s">
        <v>120</v>
      </c>
      <c r="D6" s="17" t="s">
        <v>121</v>
      </c>
      <c r="E6" s="17" t="s">
        <v>122</v>
      </c>
      <c r="F6" s="17" t="s">
        <v>123</v>
      </c>
      <c r="G6" s="17" t="s">
        <v>124</v>
      </c>
    </row>
    <row r="7" customFormat="false" ht="15" hidden="false" customHeight="true" outlineLevel="0" collapsed="false">
      <c r="B7" s="18" t="s">
        <v>175</v>
      </c>
      <c r="C7" s="19"/>
      <c r="D7" s="19"/>
      <c r="E7" s="19"/>
      <c r="F7" s="19"/>
      <c r="G7" s="19"/>
    </row>
    <row r="8" customFormat="false" ht="15" hidden="false" customHeight="true" outlineLevel="0" collapsed="false">
      <c r="B8" s="20" t="s">
        <v>160</v>
      </c>
      <c r="C8" s="24" t="n">
        <v>30.15</v>
      </c>
      <c r="D8" s="24" t="n">
        <v>46.06</v>
      </c>
      <c r="E8" s="24" t="n">
        <v>29.1</v>
      </c>
      <c r="F8" s="24" t="n">
        <v>3.018</v>
      </c>
      <c r="G8" s="24" t="n">
        <v>10.839</v>
      </c>
    </row>
    <row r="9" customFormat="false" ht="15" hidden="false" customHeight="true" outlineLevel="0" collapsed="false">
      <c r="B9" s="20" t="s">
        <v>176</v>
      </c>
      <c r="C9" s="24" t="n">
        <v>8.549</v>
      </c>
      <c r="D9" s="24" t="n">
        <v>12.705</v>
      </c>
      <c r="E9" s="24" t="n">
        <v>15.766</v>
      </c>
      <c r="F9" s="24" t="n">
        <v>16.003</v>
      </c>
      <c r="G9" s="24" t="n">
        <v>15.627</v>
      </c>
    </row>
    <row r="10" customFormat="false" ht="15" hidden="false" customHeight="true" outlineLevel="0" collapsed="false">
      <c r="B10" s="20" t="s">
        <v>177</v>
      </c>
      <c r="C10" s="24" t="n">
        <v>-1.253</v>
      </c>
      <c r="D10" s="24" t="n">
        <v>3.08</v>
      </c>
      <c r="E10" s="24" t="n">
        <v>-1.781</v>
      </c>
      <c r="F10" s="24" t="n">
        <v>-6.45</v>
      </c>
      <c r="G10" s="24" t="n">
        <v>-1.004</v>
      </c>
    </row>
    <row r="11" customFormat="false" ht="15" hidden="false" customHeight="true" outlineLevel="0" collapsed="false">
      <c r="B11" s="20" t="s">
        <v>178</v>
      </c>
      <c r="C11" s="24" t="n">
        <v>0</v>
      </c>
      <c r="D11" s="24" t="n">
        <v>2.35</v>
      </c>
      <c r="E11" s="24" t="n">
        <v>2.59</v>
      </c>
      <c r="F11" s="24" t="n">
        <v>1.88</v>
      </c>
      <c r="G11" s="24" t="n">
        <v>1.37</v>
      </c>
    </row>
    <row r="12" customFormat="false" ht="15" hidden="false" customHeight="true" outlineLevel="0" collapsed="false">
      <c r="B12" s="20" t="s">
        <v>179</v>
      </c>
      <c r="C12" s="24" t="n">
        <v>-0.769</v>
      </c>
      <c r="D12" s="24" t="n">
        <v>-0.175</v>
      </c>
      <c r="E12" s="24" t="n">
        <v>-2.383</v>
      </c>
      <c r="F12" s="24" t="n">
        <v>4.283</v>
      </c>
      <c r="G12" s="24" t="n">
        <v>1.943</v>
      </c>
    </row>
    <row r="13" customFormat="false" ht="15" hidden="false" customHeight="true" outlineLevel="0" collapsed="false">
      <c r="B13" s="20" t="s">
        <v>180</v>
      </c>
      <c r="C13" s="24" t="n">
        <v>-0.29</v>
      </c>
      <c r="D13" s="24" t="n">
        <v>-0.55</v>
      </c>
      <c r="E13" s="24" t="n">
        <v>0.18</v>
      </c>
      <c r="F13" s="24" t="n">
        <v>-0.31</v>
      </c>
      <c r="G13" s="24" t="n">
        <v>-0.02</v>
      </c>
    </row>
    <row r="14" customFormat="false" ht="15" hidden="false" customHeight="true" outlineLevel="0" collapsed="false">
      <c r="B14" s="20" t="s">
        <v>181</v>
      </c>
      <c r="C14" s="24" t="n">
        <v>-6.52</v>
      </c>
      <c r="D14" s="24" t="n">
        <v>-1.08</v>
      </c>
      <c r="E14" s="24" t="n">
        <v>1.37</v>
      </c>
      <c r="F14" s="24" t="n">
        <v>1.12</v>
      </c>
      <c r="G14" s="24" t="n">
        <v>16.91</v>
      </c>
    </row>
    <row r="15" customFormat="false" ht="15" hidden="false" customHeight="true" outlineLevel="0" collapsed="false">
      <c r="B15" s="20" t="s">
        <v>182</v>
      </c>
      <c r="C15" s="24" t="n">
        <v>-3.451</v>
      </c>
      <c r="D15" s="24" t="n">
        <v>-1.421</v>
      </c>
      <c r="E15" s="24" t="n">
        <v>-1.203</v>
      </c>
      <c r="F15" s="24" t="n">
        <v>2.671</v>
      </c>
      <c r="G15" s="24" t="n">
        <v>17.594</v>
      </c>
    </row>
    <row r="16" customFormat="false" ht="15" hidden="false" customHeight="true" outlineLevel="0" collapsed="false">
      <c r="B16" s="20" t="s">
        <v>183</v>
      </c>
      <c r="C16" s="24" t="n">
        <v>7.05</v>
      </c>
      <c r="D16" s="24" t="n">
        <v>5.13</v>
      </c>
      <c r="E16" s="24" t="n">
        <v>13.49</v>
      </c>
      <c r="F16" s="24" t="n">
        <v>32.92</v>
      </c>
      <c r="G16" s="24" t="n">
        <v>4.53</v>
      </c>
    </row>
    <row r="17" customFormat="false" ht="15" hidden="false" customHeight="true" outlineLevel="0" collapsed="false">
      <c r="B17" s="25" t="s">
        <v>184</v>
      </c>
      <c r="C17" s="26" t="n">
        <v>41.991</v>
      </c>
      <c r="D17" s="26" t="n">
        <v>64.509</v>
      </c>
      <c r="E17" s="26" t="n">
        <v>59.13</v>
      </c>
      <c r="F17" s="26" t="n">
        <v>55.884</v>
      </c>
      <c r="G17" s="26" t="n">
        <v>49.418</v>
      </c>
    </row>
    <row r="18" customFormat="false" ht="15" hidden="false" customHeight="true" outlineLevel="0" collapsed="false">
      <c r="B18" s="15" t="s">
        <v>185</v>
      </c>
      <c r="C18" s="27" t="n">
        <f aca="false">SUM(C8:C16)</f>
        <v>33.466</v>
      </c>
      <c r="D18" s="27" t="n">
        <f aca="false">SUM(D8:D16)</f>
        <v>66.099</v>
      </c>
      <c r="E18" s="27" t="n">
        <f aca="false">SUM(E8:E16)</f>
        <v>57.129</v>
      </c>
      <c r="F18" s="27" t="n">
        <f aca="false">SUM(F8:F16)</f>
        <v>55.135</v>
      </c>
      <c r="G18" s="27" t="n">
        <f aca="false">SUM(G8:G16)</f>
        <v>67.789</v>
      </c>
    </row>
    <row r="20" customFormat="false" ht="15" hidden="false" customHeight="true" outlineLevel="0" collapsed="false">
      <c r="B20" s="18" t="s">
        <v>186</v>
      </c>
      <c r="C20" s="19"/>
      <c r="D20" s="19"/>
      <c r="E20" s="19"/>
      <c r="F20" s="19"/>
      <c r="G20" s="19"/>
    </row>
    <row r="21" customFormat="false" ht="15" hidden="false" customHeight="true" outlineLevel="0" collapsed="false">
      <c r="B21" s="20" t="s">
        <v>187</v>
      </c>
      <c r="C21" s="24" t="n">
        <v>-13.511</v>
      </c>
      <c r="D21" s="24" t="n">
        <v>-24.003</v>
      </c>
      <c r="E21" s="24" t="n">
        <v>-40.384</v>
      </c>
      <c r="F21" s="24" t="n">
        <v>-24.6</v>
      </c>
      <c r="G21" s="24" t="n">
        <v>-14.527</v>
      </c>
    </row>
    <row r="22" customFormat="false" ht="15" hidden="false" customHeight="true" outlineLevel="0" collapsed="false">
      <c r="B22" s="20" t="s">
        <v>188</v>
      </c>
      <c r="C22" s="24" t="n">
        <v>5.42</v>
      </c>
      <c r="D22" s="24" t="n">
        <v>10.67</v>
      </c>
      <c r="E22" s="24" t="n">
        <v>4.25</v>
      </c>
      <c r="F22" s="24" t="n">
        <v>1.97</v>
      </c>
      <c r="G22" s="24" t="n">
        <v>1.09</v>
      </c>
    </row>
    <row r="23" customFormat="false" ht="15" hidden="false" customHeight="true" outlineLevel="0" collapsed="false">
      <c r="B23" s="20" t="s">
        <v>189</v>
      </c>
      <c r="C23" s="24" t="n">
        <v>0</v>
      </c>
      <c r="D23" s="24" t="n">
        <v>-55.29</v>
      </c>
      <c r="E23" s="24" t="n">
        <v>-29</v>
      </c>
      <c r="F23" s="24" t="n">
        <v>0</v>
      </c>
      <c r="G23" s="24" t="n">
        <v>-13</v>
      </c>
    </row>
    <row r="24" customFormat="false" ht="15" hidden="false" customHeight="true" outlineLevel="0" collapsed="false">
      <c r="B24" s="20" t="s">
        <v>190</v>
      </c>
      <c r="C24" s="24" t="n">
        <v>1.28</v>
      </c>
      <c r="D24" s="24" t="n">
        <v>0.83</v>
      </c>
      <c r="E24" s="24" t="n">
        <v>0.32</v>
      </c>
      <c r="F24" s="24" t="n">
        <v>1.62</v>
      </c>
      <c r="G24" s="24" t="n">
        <v>2.39</v>
      </c>
    </row>
    <row r="25" customFormat="false" ht="15" hidden="false" customHeight="true" outlineLevel="0" collapsed="false">
      <c r="B25" s="25" t="s">
        <v>191</v>
      </c>
      <c r="C25" s="26" t="n">
        <v>-6.814</v>
      </c>
      <c r="D25" s="26" t="n">
        <v>-67.797</v>
      </c>
      <c r="E25" s="26" t="n">
        <v>-64.824</v>
      </c>
      <c r="F25" s="26" t="n">
        <v>-21.015</v>
      </c>
      <c r="G25" s="26" t="n">
        <v>-24.041</v>
      </c>
    </row>
    <row r="26" customFormat="false" ht="15" hidden="false" customHeight="true" outlineLevel="0" collapsed="false">
      <c r="B26" s="15" t="s">
        <v>185</v>
      </c>
      <c r="C26" s="27" t="n">
        <f aca="false">SUM(C21:C24)</f>
        <v>-6.811</v>
      </c>
      <c r="D26" s="27" t="n">
        <f aca="false">SUM(D21:D24)</f>
        <v>-67.793</v>
      </c>
      <c r="E26" s="27" t="n">
        <f aca="false">SUM(E21:E24)</f>
        <v>-64.814</v>
      </c>
      <c r="F26" s="27" t="n">
        <f aca="false">SUM(F21:F24)</f>
        <v>-21.01</v>
      </c>
      <c r="G26" s="27" t="n">
        <f aca="false">SUM(G21:G24)</f>
        <v>-24.047</v>
      </c>
    </row>
    <row r="28" customFormat="false" ht="15" hidden="false" customHeight="true" outlineLevel="0" collapsed="false">
      <c r="B28" s="18" t="s">
        <v>192</v>
      </c>
      <c r="C28" s="19"/>
      <c r="D28" s="19"/>
      <c r="E28" s="19"/>
      <c r="F28" s="19"/>
      <c r="G28" s="19"/>
    </row>
    <row r="29" customFormat="false" ht="15" hidden="false" customHeight="true" outlineLevel="0" collapsed="false">
      <c r="B29" s="20" t="s">
        <v>193</v>
      </c>
      <c r="C29" s="24" t="n">
        <v>38.49</v>
      </c>
      <c r="D29" s="24" t="n">
        <v>35.82</v>
      </c>
      <c r="E29" s="24" t="n">
        <v>11.595</v>
      </c>
      <c r="F29" s="24" t="n">
        <v>22.657</v>
      </c>
      <c r="G29" s="24" t="n">
        <v>10.888</v>
      </c>
    </row>
    <row r="30" customFormat="false" ht="15" hidden="false" customHeight="true" outlineLevel="0" collapsed="false">
      <c r="B30" s="20" t="s">
        <v>194</v>
      </c>
      <c r="C30" s="24" t="n">
        <v>-49.178</v>
      </c>
      <c r="D30" s="24" t="n">
        <v>-14.894</v>
      </c>
      <c r="E30" s="24" t="n">
        <v>-15.65</v>
      </c>
      <c r="F30" s="24" t="n">
        <v>-23.001</v>
      </c>
      <c r="G30" s="24" t="n">
        <v>-20.502</v>
      </c>
    </row>
    <row r="31" customFormat="false" ht="15" hidden="false" customHeight="true" outlineLevel="0" collapsed="false">
      <c r="B31" s="20" t="s">
        <v>195</v>
      </c>
      <c r="C31" s="24" t="n">
        <v>-1.794</v>
      </c>
      <c r="D31" s="24" t="n">
        <v>-15.097</v>
      </c>
      <c r="E31" s="24" t="n">
        <v>-2.223</v>
      </c>
      <c r="F31" s="24" t="n">
        <v>-20.606</v>
      </c>
      <c r="G31" s="24" t="n">
        <v>-11.86</v>
      </c>
    </row>
    <row r="32" customFormat="false" ht="15" hidden="false" customHeight="true" outlineLevel="0" collapsed="false">
      <c r="B32" s="20" t="s">
        <v>196</v>
      </c>
      <c r="C32" s="24" t="n">
        <v>-1.44</v>
      </c>
      <c r="D32" s="24" t="n">
        <v>-1.784</v>
      </c>
      <c r="E32" s="24" t="n">
        <v>-2.146</v>
      </c>
      <c r="F32" s="24" t="n">
        <v>-2.302</v>
      </c>
      <c r="G32" s="24" t="n">
        <v>-2.464</v>
      </c>
    </row>
    <row r="33" customFormat="false" ht="15" hidden="false" customHeight="true" outlineLevel="0" collapsed="false">
      <c r="B33" s="20" t="s">
        <v>197</v>
      </c>
      <c r="C33" s="24" t="n">
        <v>-1.174</v>
      </c>
      <c r="D33" s="24" t="n">
        <v>-0.463</v>
      </c>
      <c r="E33" s="24" t="n">
        <v>-0.839</v>
      </c>
      <c r="F33" s="24" t="n">
        <v>-0.29</v>
      </c>
      <c r="G33" s="24" t="n">
        <v>-0.08</v>
      </c>
    </row>
    <row r="34" customFormat="false" ht="15" hidden="false" customHeight="true" outlineLevel="0" collapsed="false">
      <c r="B34" s="25" t="s">
        <v>198</v>
      </c>
      <c r="C34" s="26" t="n">
        <v>-15.096</v>
      </c>
      <c r="D34" s="26" t="n">
        <v>3.582</v>
      </c>
      <c r="E34" s="26" t="n">
        <v>-9.263</v>
      </c>
      <c r="F34" s="26" t="n">
        <v>-23.542</v>
      </c>
      <c r="G34" s="26" t="n">
        <v>-24.018</v>
      </c>
    </row>
    <row r="35" customFormat="false" ht="15" hidden="false" customHeight="true" outlineLevel="0" collapsed="false">
      <c r="B35" s="15" t="s">
        <v>185</v>
      </c>
      <c r="C35" s="27" t="n">
        <f aca="false">SUM(C29:C33)</f>
        <v>-15.096</v>
      </c>
      <c r="D35" s="27" t="n">
        <f aca="false">SUM(D29:D33)</f>
        <v>3.582</v>
      </c>
      <c r="E35" s="27" t="n">
        <f aca="false">SUM(E29:E33)</f>
        <v>-9.263</v>
      </c>
      <c r="F35" s="27" t="n">
        <f aca="false">SUM(F29:F33)</f>
        <v>-23.542</v>
      </c>
      <c r="G35" s="27" t="n">
        <f aca="false">SUM(G29:G33)</f>
        <v>-24.018</v>
      </c>
    </row>
    <row r="37" customFormat="false" ht="15" hidden="false" customHeight="true" outlineLevel="0" collapsed="false">
      <c r="B37" s="28" t="s">
        <v>199</v>
      </c>
      <c r="C37" s="29" t="n">
        <f aca="false">C17+C25+C34</f>
        <v>20.081</v>
      </c>
      <c r="D37" s="29" t="n">
        <f aca="false">D17+D25+D34</f>
        <v>0.294000000000003</v>
      </c>
      <c r="E37" s="29" t="n">
        <f aca="false">E17+E25+E34</f>
        <v>-14.957</v>
      </c>
      <c r="F37" s="29" t="n">
        <f aca="false">F17+F25+F34</f>
        <v>11.327</v>
      </c>
      <c r="G37" s="29" t="n">
        <f aca="false">G17+G25+G34</f>
        <v>1.359</v>
      </c>
    </row>
    <row r="38" customFormat="false" ht="15" hidden="false" customHeight="true" outlineLevel="0" collapsed="false">
      <c r="B38" s="20" t="s">
        <v>200</v>
      </c>
      <c r="C38" s="21" t="n">
        <v>15.605</v>
      </c>
      <c r="D38" s="21" t="n">
        <v>35.686</v>
      </c>
      <c r="E38" s="21" t="n">
        <v>35.98</v>
      </c>
      <c r="F38" s="21" t="n">
        <v>21.023</v>
      </c>
      <c r="G38" s="21" t="n">
        <v>32.35</v>
      </c>
    </row>
    <row r="39" customFormat="false" ht="15" hidden="false" customHeight="true" outlineLevel="0" collapsed="false">
      <c r="B39" s="25" t="s">
        <v>201</v>
      </c>
      <c r="C39" s="30" t="n">
        <f aca="false">C38+C37</f>
        <v>35.686</v>
      </c>
      <c r="D39" s="30" t="n">
        <f aca="false">D38+D37</f>
        <v>35.98</v>
      </c>
      <c r="E39" s="30" t="n">
        <f aca="false">E38+E37</f>
        <v>21.023</v>
      </c>
      <c r="F39" s="30" t="n">
        <f aca="false">F38+F37</f>
        <v>32.35</v>
      </c>
      <c r="G39" s="30" t="n">
        <f aca="false">G38+G37</f>
        <v>33.709</v>
      </c>
    </row>
    <row r="41" customFormat="false" ht="15" hidden="false" customHeight="true" outlineLevel="0" collapsed="false">
      <c r="B41" s="15" t="s">
        <v>202</v>
      </c>
    </row>
    <row r="42" customFormat="false" ht="15" hidden="false" customHeight="true" outlineLevel="0" collapsed="false">
      <c r="C42" s="31" t="b">
        <f aca="false">ABS(C39-'Raw Data'!C15)&lt;0.05</f>
        <v>1</v>
      </c>
      <c r="D42" s="31" t="b">
        <f aca="false">ABS(D39-'Raw Data'!D15)&lt;0.05</f>
        <v>1</v>
      </c>
      <c r="E42" s="31" t="b">
        <f aca="false">ABS(E39-'Raw Data'!E15)&lt;0.05</f>
        <v>1</v>
      </c>
      <c r="F42" s="31" t="b">
        <f aca="false">ABS(F39-'Raw Data'!F15)&lt;0.05</f>
        <v>1</v>
      </c>
      <c r="G42" s="31" t="b">
        <f aca="false">ABS(G39-'Raw Data'!G15)&lt;0.05</f>
        <v>1</v>
      </c>
    </row>
    <row r="44" customFormat="false" ht="15" hidden="false" customHeight="true" outlineLevel="0" collapsed="false">
      <c r="B44" s="15" t="s">
        <v>203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G2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34"/>
    <col collapsed="false" customWidth="true" hidden="false" outlineLevel="0" max="3" min="3" style="0" width="12"/>
  </cols>
  <sheetData>
    <row r="2" customFormat="false" ht="17.25" hidden="false" customHeight="true" outlineLevel="0" collapsed="false">
      <c r="B2" s="14" t="s">
        <v>204</v>
      </c>
    </row>
    <row r="3" customFormat="false" ht="15" hidden="false" customHeight="true" outlineLevel="0" collapsed="false">
      <c r="B3" s="15" t="s">
        <v>205</v>
      </c>
    </row>
    <row r="5" customFormat="false" ht="15" hidden="false" customHeight="true" outlineLevel="0" collapsed="false">
      <c r="B5" s="16" t="s">
        <v>206</v>
      </c>
      <c r="C5" s="17" t="s">
        <v>120</v>
      </c>
      <c r="D5" s="17" t="s">
        <v>121</v>
      </c>
      <c r="E5" s="17" t="s">
        <v>122</v>
      </c>
      <c r="F5" s="17" t="s">
        <v>123</v>
      </c>
      <c r="G5" s="17" t="s">
        <v>124</v>
      </c>
    </row>
    <row r="6" customFormat="false" ht="15" hidden="false" customHeight="true" outlineLevel="0" collapsed="false">
      <c r="B6" s="18" t="s">
        <v>207</v>
      </c>
      <c r="C6" s="19"/>
      <c r="D6" s="19"/>
      <c r="E6" s="19"/>
      <c r="F6" s="19"/>
      <c r="G6" s="19"/>
    </row>
    <row r="7" customFormat="false" ht="15" hidden="false" customHeight="true" outlineLevel="0" collapsed="false">
      <c r="B7" s="32" t="s">
        <v>208</v>
      </c>
      <c r="C7" s="33" t="n">
        <f aca="false">('Raw Data'!C10)/'Raw Data'!C8</f>
        <v>0.846102632387586</v>
      </c>
      <c r="D7" s="33" t="n">
        <f aca="false">('Raw Data'!D10)/'Raw Data'!D8</f>
        <v>0.865443539346835</v>
      </c>
      <c r="E7" s="33" t="n">
        <f aca="false">('Raw Data'!E10)/'Raw Data'!E8</f>
        <v>0.867252118860411</v>
      </c>
      <c r="F7" s="33" t="n">
        <f aca="false">('Raw Data'!F10)/'Raw Data'!F8</f>
        <v>0.861332882273342</v>
      </c>
      <c r="G7" s="33" t="n">
        <f aca="false">('Raw Data'!G10)/'Raw Data'!G8</f>
        <v>0.868875925992198</v>
      </c>
    </row>
    <row r="8" customFormat="false" ht="15" hidden="false" customHeight="true" outlineLevel="0" collapsed="false">
      <c r="B8" s="32" t="s">
        <v>209</v>
      </c>
      <c r="C8" s="33" t="n">
        <f aca="false">'Raw Data'!C11/'Raw Data'!C8</f>
        <v>0.197429068933729</v>
      </c>
      <c r="D8" s="33" t="n">
        <f aca="false">'Raw Data'!D11/'Raw Data'!D8</f>
        <v>0.267020402062626</v>
      </c>
      <c r="E8" s="33" t="n">
        <f aca="false">'Raw Data'!E11/'Raw Data'!E8</f>
        <v>0.175227203104258</v>
      </c>
      <c r="F8" s="33" t="n">
        <f aca="false">'Raw Data'!F11/'Raw Data'!F8</f>
        <v>0.0636332882273342</v>
      </c>
      <c r="G8" s="33" t="n">
        <f aca="false">'Raw Data'!G11/'Raw Data'!G8</f>
        <v>0.108327667036467</v>
      </c>
    </row>
    <row r="9" customFormat="false" ht="15" hidden="false" customHeight="true" outlineLevel="0" collapsed="false">
      <c r="B9" s="32" t="s">
        <v>210</v>
      </c>
      <c r="C9" s="33" t="n">
        <f aca="false">'Raw Data'!C13/'Raw Data'!C8</f>
        <v>0.154409505275018</v>
      </c>
      <c r="D9" s="33" t="n">
        <f aca="false">'Raw Data'!D13/'Raw Data'!D8</f>
        <v>0.172109707794634</v>
      </c>
      <c r="E9" s="33" t="n">
        <f aca="false">'Raw Data'!E13/'Raw Data'!E8</f>
        <v>0.0990503420810783</v>
      </c>
      <c r="F9" s="33" t="n">
        <f aca="false">'Raw Data'!F13/'Raw Data'!F8</f>
        <v>0.0102165087956698</v>
      </c>
      <c r="G9" s="33" t="n">
        <f aca="false">'Raw Data'!G13/'Raw Data'!G8</f>
        <v>0.0387932577031815</v>
      </c>
    </row>
    <row r="10" customFormat="false" ht="15" hidden="false" customHeight="true" outlineLevel="0" collapsed="false">
      <c r="B10" s="18" t="s">
        <v>211</v>
      </c>
      <c r="C10" s="19"/>
      <c r="D10" s="19"/>
      <c r="E10" s="19"/>
      <c r="F10" s="19"/>
      <c r="G10" s="19"/>
    </row>
    <row r="11" customFormat="false" ht="15" hidden="false" customHeight="true" outlineLevel="0" collapsed="false">
      <c r="B11" s="32" t="s">
        <v>212</v>
      </c>
      <c r="C11" s="34" t="n">
        <f aca="false">'Raw Data'!C18/'Raw Data'!C21</f>
        <v>2.29917498914459</v>
      </c>
      <c r="D11" s="34" t="n">
        <f aca="false">'Raw Data'!D18/'Raw Data'!D21</f>
        <v>1.62412698412698</v>
      </c>
      <c r="E11" s="34" t="n">
        <f aca="false">'Raw Data'!E18/'Raw Data'!E21</f>
        <v>0.780950395998333</v>
      </c>
      <c r="F11" s="34" t="n">
        <f aca="false">'Raw Data'!F18/'Raw Data'!F21</f>
        <v>0.983569051580699</v>
      </c>
      <c r="G11" s="34" t="n">
        <f aca="false">'Raw Data'!G18/'Raw Data'!G21</f>
        <v>0.80797331639136</v>
      </c>
    </row>
    <row r="12" customFormat="false" ht="15" hidden="false" customHeight="true" outlineLevel="0" collapsed="false">
      <c r="B12" s="32" t="s">
        <v>213</v>
      </c>
      <c r="C12" s="34" t="n">
        <f aca="false">('Raw Data'!C15+'Raw Data'!C16)/'Raw Data'!C21</f>
        <v>1.88797221016066</v>
      </c>
      <c r="D12" s="34" t="n">
        <f aca="false">('Raw Data'!D15+'Raw Data'!D16)/'Raw Data'!D21</f>
        <v>1.41968253968254</v>
      </c>
      <c r="E12" s="34" t="n">
        <f aca="false">('Raw Data'!E15+'Raw Data'!E16)/'Raw Data'!E21</f>
        <v>0.648603584827011</v>
      </c>
      <c r="F12" s="34" t="n">
        <f aca="false">('Raw Data'!F15+'Raw Data'!F16)/'Raw Data'!F21</f>
        <v>0.794093178036606</v>
      </c>
      <c r="G12" s="34" t="n">
        <f aca="false">('Raw Data'!G15+'Raw Data'!G16)/'Raw Data'!G21</f>
        <v>0.59799872935197</v>
      </c>
    </row>
    <row r="13" customFormat="false" ht="15" hidden="false" customHeight="true" outlineLevel="0" collapsed="false">
      <c r="B13" s="32" t="s">
        <v>214</v>
      </c>
      <c r="C13" s="34" t="n">
        <f aca="false">'Raw Data'!C15/'Raw Data'!C21</f>
        <v>1.5497177594442</v>
      </c>
      <c r="D13" s="34" t="n">
        <f aca="false">'Raw Data'!D15/'Raw Data'!D21</f>
        <v>1.14222222222222</v>
      </c>
      <c r="E13" s="34" t="n">
        <f aca="false">'Raw Data'!E15/'Raw Data'!E21</f>
        <v>0.438099208003335</v>
      </c>
      <c r="F13" s="34" t="n">
        <f aca="false">'Raw Data'!F15/'Raw Data'!F21</f>
        <v>0.67283693843594</v>
      </c>
      <c r="G13" s="34" t="n">
        <f aca="false">'Raw Data'!G15/'Raw Data'!G21</f>
        <v>0.535419313850064</v>
      </c>
    </row>
    <row r="14" customFormat="false" ht="15" hidden="false" customHeight="true" outlineLevel="0" collapsed="false">
      <c r="B14" s="18" t="s">
        <v>215</v>
      </c>
      <c r="C14" s="19"/>
      <c r="D14" s="19"/>
      <c r="E14" s="19"/>
      <c r="F14" s="19"/>
      <c r="G14" s="19"/>
    </row>
    <row r="15" customFormat="false" ht="15" hidden="false" customHeight="true" outlineLevel="0" collapsed="false">
      <c r="B15" s="32" t="s">
        <v>216</v>
      </c>
      <c r="C15" s="34" t="n">
        <f aca="false">'Raw Data'!C8/'Raw Data'!C20</f>
        <v>0.535516428062092</v>
      </c>
      <c r="D15" s="34" t="n">
        <f aca="false">'Raw Data'!D8/'Raw Data'!D20</f>
        <v>0.504239363906998</v>
      </c>
      <c r="E15" s="34" t="n">
        <f aca="false">'Raw Data'!E8/'Raw Data'!E20</f>
        <v>0.480929151388161</v>
      </c>
      <c r="F15" s="34" t="n">
        <f aca="false">'Raw Data'!F8/'Raw Data'!F20</f>
        <v>0.505852556643165</v>
      </c>
      <c r="G15" s="34" t="n">
        <f aca="false">'Raw Data'!G8/'Raw Data'!G20</f>
        <v>0.46810399705163</v>
      </c>
    </row>
    <row r="16" customFormat="false" ht="15" hidden="false" customHeight="true" outlineLevel="0" collapsed="false">
      <c r="B16" s="32" t="s">
        <v>217</v>
      </c>
      <c r="C16" s="34" t="n">
        <f aca="false">'Raw Data'!C8/'Raw Data'!C19</f>
        <v>0.975032457804854</v>
      </c>
      <c r="D16" s="34" t="n">
        <f aca="false">'Raw Data'!D8/'Raw Data'!D19</f>
        <v>1.022777650386</v>
      </c>
      <c r="E16" s="34" t="n">
        <f aca="false">'Raw Data'!E8/'Raw Data'!E19</f>
        <v>0.924914998111069</v>
      </c>
      <c r="F16" s="34" t="n">
        <f aca="false">'Raw Data'!F8/'Raw Data'!F19</f>
        <v>0.96503542163168</v>
      </c>
      <c r="G16" s="34" t="n">
        <f aca="false">'Raw Data'!G8/'Raw Data'!G19</f>
        <v>0.916735015255405</v>
      </c>
    </row>
    <row r="17" customFormat="false" ht="15" hidden="false" customHeight="true" outlineLevel="0" collapsed="false">
      <c r="B17" s="18" t="s">
        <v>218</v>
      </c>
      <c r="C17" s="19"/>
      <c r="D17" s="19"/>
      <c r="E17" s="19"/>
      <c r="F17" s="19"/>
      <c r="G17" s="19"/>
    </row>
    <row r="18" customFormat="false" ht="15" hidden="false" customHeight="true" outlineLevel="0" collapsed="false">
      <c r="B18" s="32" t="s">
        <v>219</v>
      </c>
      <c r="C18" s="34" t="n">
        <f aca="false">'Raw Data'!C11/'Raw Data'!C12</f>
        <v>3.85885885885886</v>
      </c>
      <c r="D18" s="34" t="n">
        <f aca="false">'Raw Data'!D11/'Raw Data'!D12</f>
        <v>5.97991631799163</v>
      </c>
      <c r="E18" s="34" t="n">
        <f aca="false">'Raw Data'!E11/'Raw Data'!E12</f>
        <v>3.2316384180791</v>
      </c>
      <c r="F18" s="34" t="n">
        <f aca="false">'Raw Data'!F11/'Raw Data'!F12</f>
        <v>1.12769784172662</v>
      </c>
      <c r="G18" s="34" t="n">
        <f aca="false">'Raw Data'!G11/'Raw Data'!G12</f>
        <v>1.85137614678899</v>
      </c>
    </row>
    <row r="19" customFormat="false" ht="15" hidden="false" customHeight="true" outlineLevel="0" collapsed="false">
      <c r="B19" s="32" t="s">
        <v>220</v>
      </c>
      <c r="C19" s="34" t="n">
        <f aca="false">'Raw Data'!C22/'Raw Data'!C23</f>
        <v>0.843097868541457</v>
      </c>
      <c r="D19" s="34" t="n">
        <f aca="false">'Raw Data'!D22/'Raw Data'!D23</f>
        <v>0.997931833223031</v>
      </c>
      <c r="E19" s="34" t="n">
        <f aca="false">'Raw Data'!E22/'Raw Data'!E23</f>
        <v>0.987843025735817</v>
      </c>
      <c r="F19" s="34" t="n">
        <f aca="false">'Raw Data'!F22/'Raw Data'!F23</f>
        <v>1.03473832237467</v>
      </c>
      <c r="G19" s="34" t="n">
        <f aca="false">'Raw Data'!G22/'Raw Data'!G23</f>
        <v>1.02123581723398</v>
      </c>
    </row>
    <row r="22" customFormat="false" ht="15" hidden="false" customHeight="true" outlineLevel="0" collapsed="false">
      <c r="B22" s="35" t="s">
        <v>221</v>
      </c>
    </row>
    <row r="23" customFormat="false" ht="27.75" hidden="false" customHeight="true" outlineLevel="0" collapsed="false">
      <c r="B23" s="36" t="s">
        <v>222</v>
      </c>
      <c r="C23" s="36"/>
      <c r="D23" s="36"/>
      <c r="E23" s="36"/>
      <c r="F23" s="36"/>
      <c r="G23" s="36"/>
    </row>
    <row r="24" customFormat="false" ht="27.75" hidden="false" customHeight="true" outlineLevel="0" collapsed="false">
      <c r="B24" s="36" t="s">
        <v>223</v>
      </c>
      <c r="C24" s="36"/>
      <c r="D24" s="36"/>
      <c r="E24" s="36"/>
      <c r="F24" s="36"/>
      <c r="G24" s="36"/>
    </row>
    <row r="25" customFormat="false" ht="27.75" hidden="false" customHeight="true" outlineLevel="0" collapsed="false">
      <c r="B25" s="36" t="s">
        <v>224</v>
      </c>
      <c r="C25" s="36"/>
      <c r="D25" s="36"/>
      <c r="E25" s="36"/>
      <c r="F25" s="36"/>
      <c r="G25" s="36"/>
    </row>
    <row r="26" customFormat="false" ht="27.75" hidden="false" customHeight="true" outlineLevel="0" collapsed="false">
      <c r="B26" s="36" t="s">
        <v>225</v>
      </c>
      <c r="C26" s="36"/>
      <c r="D26" s="36"/>
      <c r="E26" s="36"/>
      <c r="F26" s="36"/>
      <c r="G26" s="36"/>
    </row>
  </sheetData>
  <mergeCells count="4">
    <mergeCell ref="B23:G23"/>
    <mergeCell ref="B24:G24"/>
    <mergeCell ref="B25:G25"/>
    <mergeCell ref="B26:G2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2026-07-11T19:00:32Z</dcterms:created>
  <dc:creator>openpyxl</dc:creator>
  <dc:description/>
  <dc:language>en-US</dc:language>
  <cp:lastModifiedBy/>
  <dcterms:modified xsi:type="dcterms:W3CDTF">2026-07-11T19:00:47Z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