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niversity\Andrew Harrison\"/>
    </mc:Choice>
  </mc:AlternateContent>
  <xr:revisionPtr revIDLastSave="0" documentId="13_ncr:1_{16DBB1F5-1F87-4438-A34C-2B5A4EA829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B3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7" i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L25" i="1" s="1"/>
  <c r="K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7" i="1"/>
  <c r="H7" i="1" s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H25" i="1" l="1"/>
  <c r="F25" i="1"/>
  <c r="M25" i="1"/>
  <c r="J25" i="1" s="1"/>
  <c r="I25" i="1"/>
  <c r="L13" i="1"/>
  <c r="L14" i="1"/>
  <c r="L26" i="1"/>
  <c r="L80" i="1"/>
  <c r="L79" i="1"/>
  <c r="L77" i="1"/>
  <c r="L37" i="1"/>
  <c r="L76" i="1"/>
  <c r="L36" i="1"/>
  <c r="L59" i="1"/>
  <c r="L75" i="1"/>
  <c r="L88" i="1"/>
  <c r="L68" i="1"/>
  <c r="L48" i="1"/>
  <c r="L28" i="1"/>
  <c r="L8" i="1"/>
  <c r="L60" i="1"/>
  <c r="L40" i="1"/>
  <c r="L39" i="1"/>
  <c r="L97" i="1"/>
  <c r="L86" i="1"/>
  <c r="L85" i="1"/>
  <c r="L45" i="1"/>
  <c r="L66" i="1"/>
  <c r="L65" i="1"/>
  <c r="L64" i="1"/>
  <c r="L63" i="1"/>
  <c r="L62" i="1"/>
  <c r="L57" i="1"/>
  <c r="L56" i="1"/>
  <c r="L44" i="1"/>
  <c r="L43" i="1"/>
  <c r="L96" i="1"/>
  <c r="L42" i="1"/>
  <c r="L91" i="1"/>
  <c r="L71" i="1"/>
  <c r="L51" i="1"/>
  <c r="L31" i="1"/>
  <c r="L11" i="1"/>
  <c r="L95" i="1"/>
  <c r="L55" i="1"/>
  <c r="L35" i="1"/>
  <c r="L15" i="1"/>
  <c r="L94" i="1"/>
  <c r="L74" i="1"/>
  <c r="L54" i="1"/>
  <c r="L34" i="1"/>
  <c r="L93" i="1"/>
  <c r="L73" i="1"/>
  <c r="L53" i="1"/>
  <c r="L33" i="1"/>
  <c r="L92" i="1"/>
  <c r="L72" i="1"/>
  <c r="L52" i="1"/>
  <c r="L32" i="1"/>
  <c r="L12" i="1"/>
  <c r="L24" i="1"/>
  <c r="L23" i="1"/>
  <c r="L61" i="1"/>
  <c r="L41" i="1"/>
  <c r="L21" i="1"/>
  <c r="L22" i="1"/>
  <c r="L84" i="1"/>
  <c r="L20" i="1"/>
  <c r="L19" i="1"/>
  <c r="L83" i="1"/>
  <c r="L17" i="1"/>
  <c r="L7" i="1"/>
  <c r="L78" i="1"/>
  <c r="L58" i="1"/>
  <c r="L38" i="1"/>
  <c r="L18" i="1"/>
  <c r="L82" i="1"/>
  <c r="L16" i="1"/>
  <c r="L81" i="1"/>
  <c r="L46" i="1"/>
  <c r="L90" i="1"/>
  <c r="L70" i="1"/>
  <c r="L50" i="1"/>
  <c r="L30" i="1"/>
  <c r="L10" i="1"/>
  <c r="L89" i="1"/>
  <c r="L69" i="1"/>
  <c r="L49" i="1"/>
  <c r="L29" i="1"/>
  <c r="L9" i="1"/>
  <c r="L87" i="1"/>
  <c r="L67" i="1"/>
  <c r="L47" i="1"/>
  <c r="L27" i="1"/>
  <c r="K23" i="1" l="1"/>
  <c r="M23" i="1"/>
  <c r="J23" i="1" s="1"/>
  <c r="F23" i="1"/>
  <c r="I23" i="1"/>
  <c r="K90" i="1"/>
  <c r="I90" i="1"/>
  <c r="M90" i="1"/>
  <c r="J90" i="1" s="1"/>
  <c r="F90" i="1"/>
  <c r="K32" i="1"/>
  <c r="I32" i="1"/>
  <c r="F32" i="1"/>
  <c r="M32" i="1"/>
  <c r="J32" i="1" s="1"/>
  <c r="K70" i="1"/>
  <c r="M70" i="1"/>
  <c r="J70" i="1" s="1"/>
  <c r="I70" i="1"/>
  <c r="F70" i="1"/>
  <c r="K40" i="1"/>
  <c r="F40" i="1"/>
  <c r="M40" i="1"/>
  <c r="J40" i="1" s="1"/>
  <c r="I40" i="1"/>
  <c r="K24" i="1"/>
  <c r="I24" i="1"/>
  <c r="M24" i="1"/>
  <c r="J24" i="1" s="1"/>
  <c r="F24" i="1"/>
  <c r="K8" i="1"/>
  <c r="F8" i="1"/>
  <c r="I8" i="1"/>
  <c r="M8" i="1"/>
  <c r="J8" i="1" s="1"/>
  <c r="K81" i="1"/>
  <c r="M81" i="1"/>
  <c r="J81" i="1" s="1"/>
  <c r="F81" i="1"/>
  <c r="I81" i="1"/>
  <c r="K16" i="1"/>
  <c r="F16" i="1"/>
  <c r="I16" i="1"/>
  <c r="M16" i="1"/>
  <c r="J16" i="1" s="1"/>
  <c r="K48" i="1"/>
  <c r="I48" i="1"/>
  <c r="M48" i="1"/>
  <c r="J48" i="1" s="1"/>
  <c r="F48" i="1"/>
  <c r="K72" i="1"/>
  <c r="I72" i="1"/>
  <c r="M72" i="1"/>
  <c r="J72" i="1" s="1"/>
  <c r="F72" i="1"/>
  <c r="K18" i="1"/>
  <c r="M18" i="1"/>
  <c r="J18" i="1" s="1"/>
  <c r="F18" i="1"/>
  <c r="I18" i="1"/>
  <c r="K88" i="1"/>
  <c r="I88" i="1"/>
  <c r="M88" i="1"/>
  <c r="J88" i="1" s="1"/>
  <c r="F88" i="1"/>
  <c r="K38" i="1"/>
  <c r="M38" i="1"/>
  <c r="J38" i="1" s="1"/>
  <c r="F38" i="1"/>
  <c r="I38" i="1"/>
  <c r="K33" i="1"/>
  <c r="I33" i="1"/>
  <c r="F33" i="1"/>
  <c r="M33" i="1"/>
  <c r="J33" i="1" s="1"/>
  <c r="K58" i="1"/>
  <c r="M58" i="1"/>
  <c r="J58" i="1" s="1"/>
  <c r="F58" i="1"/>
  <c r="I58" i="1"/>
  <c r="K59" i="1"/>
  <c r="F59" i="1"/>
  <c r="M59" i="1"/>
  <c r="J59" i="1" s="1"/>
  <c r="I59" i="1"/>
  <c r="K78" i="1"/>
  <c r="M78" i="1"/>
  <c r="J78" i="1" s="1"/>
  <c r="F78" i="1"/>
  <c r="I78" i="1"/>
  <c r="K57" i="1"/>
  <c r="M57" i="1"/>
  <c r="J57" i="1" s="1"/>
  <c r="I57" i="1"/>
  <c r="F57" i="1"/>
  <c r="K67" i="1"/>
  <c r="F67" i="1"/>
  <c r="I67" i="1"/>
  <c r="M67" i="1"/>
  <c r="J67" i="1" s="1"/>
  <c r="K62" i="1"/>
  <c r="M62" i="1"/>
  <c r="J62" i="1" s="1"/>
  <c r="F62" i="1"/>
  <c r="I62" i="1"/>
  <c r="K17" i="1"/>
  <c r="M17" i="1"/>
  <c r="J17" i="1" s="1"/>
  <c r="F17" i="1"/>
  <c r="I17" i="1"/>
  <c r="K37" i="1"/>
  <c r="M37" i="1"/>
  <c r="J37" i="1" s="1"/>
  <c r="F37" i="1"/>
  <c r="I37" i="1"/>
  <c r="K54" i="1"/>
  <c r="I54" i="1"/>
  <c r="F54" i="1"/>
  <c r="M54" i="1"/>
  <c r="J54" i="1" s="1"/>
  <c r="K29" i="1"/>
  <c r="M29" i="1"/>
  <c r="J29" i="1" s="1"/>
  <c r="I29" i="1"/>
  <c r="F29" i="1"/>
  <c r="K79" i="1"/>
  <c r="M79" i="1"/>
  <c r="J79" i="1" s="1"/>
  <c r="F79" i="1"/>
  <c r="I79" i="1"/>
  <c r="K94" i="1"/>
  <c r="I94" i="1"/>
  <c r="F94" i="1"/>
  <c r="M94" i="1"/>
  <c r="J94" i="1" s="1"/>
  <c r="K26" i="1"/>
  <c r="I26" i="1"/>
  <c r="F26" i="1"/>
  <c r="M26" i="1"/>
  <c r="J26" i="1" s="1"/>
  <c r="K21" i="1"/>
  <c r="M21" i="1"/>
  <c r="J21" i="1" s="1"/>
  <c r="F21" i="1"/>
  <c r="I21" i="1"/>
  <c r="K86" i="1"/>
  <c r="F86" i="1"/>
  <c r="I86" i="1"/>
  <c r="M86" i="1"/>
  <c r="J86" i="1" s="1"/>
  <c r="K13" i="1"/>
  <c r="I13" i="1"/>
  <c r="F13" i="1"/>
  <c r="M13" i="1"/>
  <c r="J13" i="1" s="1"/>
  <c r="K31" i="1"/>
  <c r="I31" i="1"/>
  <c r="F31" i="1"/>
  <c r="M31" i="1"/>
  <c r="J31" i="1" s="1"/>
  <c r="K51" i="1"/>
  <c r="I51" i="1"/>
  <c r="M51" i="1"/>
  <c r="J51" i="1" s="1"/>
  <c r="F51" i="1"/>
  <c r="K46" i="1"/>
  <c r="F46" i="1"/>
  <c r="I46" i="1"/>
  <c r="M46" i="1"/>
  <c r="J46" i="1" s="1"/>
  <c r="K71" i="1"/>
  <c r="I71" i="1"/>
  <c r="M71" i="1"/>
  <c r="J71" i="1" s="1"/>
  <c r="F71" i="1"/>
  <c r="K28" i="1"/>
  <c r="I28" i="1"/>
  <c r="F28" i="1"/>
  <c r="M28" i="1"/>
  <c r="J28" i="1" s="1"/>
  <c r="K42" i="1"/>
  <c r="M42" i="1"/>
  <c r="J42" i="1" s="1"/>
  <c r="F42" i="1"/>
  <c r="I42" i="1"/>
  <c r="K82" i="1"/>
  <c r="M82" i="1"/>
  <c r="J82" i="1" s="1"/>
  <c r="F82" i="1"/>
  <c r="I82" i="1"/>
  <c r="K68" i="1"/>
  <c r="F68" i="1"/>
  <c r="I68" i="1"/>
  <c r="M68" i="1"/>
  <c r="J68" i="1" s="1"/>
  <c r="K43" i="1"/>
  <c r="M43" i="1"/>
  <c r="J43" i="1" s="1"/>
  <c r="F43" i="1"/>
  <c r="I43" i="1"/>
  <c r="K75" i="1"/>
  <c r="F75" i="1"/>
  <c r="I75" i="1"/>
  <c r="M75" i="1"/>
  <c r="J75" i="1" s="1"/>
  <c r="K27" i="1"/>
  <c r="I27" i="1"/>
  <c r="M27" i="1"/>
  <c r="J27" i="1" s="1"/>
  <c r="F27" i="1"/>
  <c r="K56" i="1"/>
  <c r="F56" i="1"/>
  <c r="I56" i="1"/>
  <c r="M56" i="1"/>
  <c r="J56" i="1" s="1"/>
  <c r="K73" i="1"/>
  <c r="I73" i="1"/>
  <c r="F73" i="1"/>
  <c r="M73" i="1"/>
  <c r="J73" i="1" s="1"/>
  <c r="K7" i="1"/>
  <c r="M7" i="1"/>
  <c r="J7" i="1" s="1"/>
  <c r="F7" i="1"/>
  <c r="I7" i="1"/>
  <c r="K93" i="1"/>
  <c r="I93" i="1"/>
  <c r="F93" i="1"/>
  <c r="M93" i="1"/>
  <c r="J93" i="1" s="1"/>
  <c r="K87" i="1"/>
  <c r="F87" i="1"/>
  <c r="I87" i="1"/>
  <c r="M87" i="1"/>
  <c r="J87" i="1" s="1"/>
  <c r="K63" i="1"/>
  <c r="M63" i="1"/>
  <c r="J63" i="1" s="1"/>
  <c r="F63" i="1"/>
  <c r="I63" i="1"/>
  <c r="K83" i="1"/>
  <c r="M83" i="1"/>
  <c r="J83" i="1" s="1"/>
  <c r="F83" i="1"/>
  <c r="I83" i="1"/>
  <c r="K77" i="1"/>
  <c r="M77" i="1"/>
  <c r="J77" i="1" s="1"/>
  <c r="F77" i="1"/>
  <c r="I77" i="1"/>
  <c r="K19" i="1"/>
  <c r="M19" i="1"/>
  <c r="J19" i="1" s="1"/>
  <c r="F19" i="1"/>
  <c r="I19" i="1"/>
  <c r="K65" i="1"/>
  <c r="I65" i="1"/>
  <c r="M65" i="1"/>
  <c r="J65" i="1" s="1"/>
  <c r="F65" i="1"/>
  <c r="K20" i="1"/>
  <c r="F20" i="1"/>
  <c r="M20" i="1"/>
  <c r="J20" i="1" s="1"/>
  <c r="I20" i="1"/>
  <c r="K66" i="1"/>
  <c r="I66" i="1"/>
  <c r="M66" i="1"/>
  <c r="J66" i="1" s="1"/>
  <c r="F66" i="1"/>
  <c r="K69" i="1"/>
  <c r="M69" i="1"/>
  <c r="J69" i="1" s="1"/>
  <c r="I69" i="1"/>
  <c r="F69" i="1"/>
  <c r="K84" i="1"/>
  <c r="I84" i="1"/>
  <c r="M84" i="1"/>
  <c r="J84" i="1" s="1"/>
  <c r="F84" i="1"/>
  <c r="K45" i="1"/>
  <c r="I45" i="1"/>
  <c r="M45" i="1"/>
  <c r="J45" i="1" s="1"/>
  <c r="F45" i="1"/>
  <c r="K89" i="1"/>
  <c r="I89" i="1"/>
  <c r="M89" i="1"/>
  <c r="J89" i="1" s="1"/>
  <c r="F89" i="1"/>
  <c r="K22" i="1"/>
  <c r="F22" i="1"/>
  <c r="M22" i="1"/>
  <c r="J22" i="1" s="1"/>
  <c r="I22" i="1"/>
  <c r="K35" i="1"/>
  <c r="F35" i="1"/>
  <c r="I35" i="1"/>
  <c r="M35" i="1"/>
  <c r="J35" i="1" s="1"/>
  <c r="K85" i="1"/>
  <c r="I85" i="1"/>
  <c r="M85" i="1"/>
  <c r="J85" i="1" s="1"/>
  <c r="F85" i="1"/>
  <c r="K14" i="1"/>
  <c r="I14" i="1"/>
  <c r="F14" i="1"/>
  <c r="M14" i="1"/>
  <c r="J14" i="1" s="1"/>
  <c r="K10" i="1"/>
  <c r="I10" i="1"/>
  <c r="M10" i="1"/>
  <c r="J10" i="1" s="1"/>
  <c r="F10" i="1"/>
  <c r="K55" i="1"/>
  <c r="F55" i="1"/>
  <c r="I55" i="1"/>
  <c r="M55" i="1"/>
  <c r="J55" i="1" s="1"/>
  <c r="K30" i="1"/>
  <c r="I30" i="1"/>
  <c r="M30" i="1"/>
  <c r="J30" i="1" s="1"/>
  <c r="F30" i="1"/>
  <c r="K41" i="1"/>
  <c r="F41" i="1"/>
  <c r="M41" i="1"/>
  <c r="J41" i="1" s="1"/>
  <c r="I41" i="1"/>
  <c r="K95" i="1"/>
  <c r="F95" i="1"/>
  <c r="I95" i="1"/>
  <c r="M95" i="1"/>
  <c r="J95" i="1" s="1"/>
  <c r="K97" i="1"/>
  <c r="M97" i="1"/>
  <c r="J97" i="1" s="1"/>
  <c r="F97" i="1"/>
  <c r="I97" i="1"/>
  <c r="K60" i="1"/>
  <c r="M60" i="1"/>
  <c r="J60" i="1" s="1"/>
  <c r="F60" i="1"/>
  <c r="I60" i="1"/>
  <c r="K12" i="1"/>
  <c r="I12" i="1"/>
  <c r="F12" i="1"/>
  <c r="M12" i="1"/>
  <c r="J12" i="1" s="1"/>
  <c r="K91" i="1"/>
  <c r="I91" i="1"/>
  <c r="F91" i="1"/>
  <c r="M91" i="1"/>
  <c r="J91" i="1" s="1"/>
  <c r="K52" i="1"/>
  <c r="I52" i="1"/>
  <c r="F52" i="1"/>
  <c r="M52" i="1"/>
  <c r="J52" i="1" s="1"/>
  <c r="K96" i="1"/>
  <c r="F96" i="1"/>
  <c r="I96" i="1"/>
  <c r="M96" i="1"/>
  <c r="J96" i="1" s="1"/>
  <c r="K92" i="1"/>
  <c r="I92" i="1"/>
  <c r="F92" i="1"/>
  <c r="M92" i="1"/>
  <c r="J92" i="1" s="1"/>
  <c r="K44" i="1"/>
  <c r="I44" i="1"/>
  <c r="M44" i="1"/>
  <c r="J44" i="1" s="1"/>
  <c r="F44" i="1"/>
  <c r="K53" i="1"/>
  <c r="I53" i="1"/>
  <c r="F53" i="1"/>
  <c r="M53" i="1"/>
  <c r="J53" i="1" s="1"/>
  <c r="K47" i="1"/>
  <c r="I47" i="1"/>
  <c r="F47" i="1"/>
  <c r="M47" i="1"/>
  <c r="J47" i="1" s="1"/>
  <c r="K36" i="1"/>
  <c r="F36" i="1"/>
  <c r="I36" i="1"/>
  <c r="M36" i="1"/>
  <c r="J36" i="1" s="1"/>
  <c r="K76" i="1"/>
  <c r="F76" i="1"/>
  <c r="I76" i="1"/>
  <c r="M76" i="1"/>
  <c r="J76" i="1" s="1"/>
  <c r="K34" i="1"/>
  <c r="I34" i="1"/>
  <c r="F34" i="1"/>
  <c r="M34" i="1"/>
  <c r="J34" i="1" s="1"/>
  <c r="K9" i="1"/>
  <c r="I9" i="1"/>
  <c r="M9" i="1"/>
  <c r="J9" i="1" s="1"/>
  <c r="F9" i="1"/>
  <c r="K64" i="1"/>
  <c r="I64" i="1"/>
  <c r="M64" i="1"/>
  <c r="J64" i="1" s="1"/>
  <c r="F64" i="1"/>
  <c r="K74" i="1"/>
  <c r="I74" i="1"/>
  <c r="F74" i="1"/>
  <c r="M74" i="1"/>
  <c r="J74" i="1" s="1"/>
  <c r="K49" i="1"/>
  <c r="I49" i="1"/>
  <c r="M49" i="1"/>
  <c r="J49" i="1" s="1"/>
  <c r="F49" i="1"/>
  <c r="K80" i="1"/>
  <c r="F80" i="1"/>
  <c r="M80" i="1"/>
  <c r="J80" i="1" s="1"/>
  <c r="I80" i="1"/>
  <c r="K15" i="1"/>
  <c r="F15" i="1"/>
  <c r="I15" i="1"/>
  <c r="M15" i="1"/>
  <c r="J15" i="1" s="1"/>
  <c r="K50" i="1"/>
  <c r="I50" i="1"/>
  <c r="M50" i="1"/>
  <c r="J50" i="1" s="1"/>
  <c r="F50" i="1"/>
  <c r="K61" i="1"/>
  <c r="F61" i="1"/>
  <c r="M61" i="1"/>
  <c r="J61" i="1" s="1"/>
  <c r="I61" i="1"/>
  <c r="K11" i="1"/>
  <c r="I11" i="1"/>
  <c r="M11" i="1"/>
  <c r="J11" i="1" s="1"/>
  <c r="F11" i="1"/>
  <c r="K39" i="1"/>
  <c r="M39" i="1"/>
  <c r="J39" i="1" s="1"/>
  <c r="F39" i="1"/>
  <c r="I39" i="1"/>
</calcChain>
</file>

<file path=xl/sharedStrings.xml><?xml version="1.0" encoding="utf-8"?>
<sst xmlns="http://schemas.openxmlformats.org/spreadsheetml/2006/main" count="44" uniqueCount="39">
  <si>
    <t>Baro</t>
  </si>
  <si>
    <t>Humidity</t>
  </si>
  <si>
    <t>mBar</t>
  </si>
  <si>
    <t>%</t>
  </si>
  <si>
    <t>Load</t>
  </si>
  <si>
    <t>Dyno Speed</t>
  </si>
  <si>
    <t>Fuel Flow Rate</t>
  </si>
  <si>
    <t>Lambda</t>
  </si>
  <si>
    <t>Newtons</t>
  </si>
  <si>
    <t>rpm</t>
  </si>
  <si>
    <t>Corrected Power</t>
  </si>
  <si>
    <t>Torque</t>
  </si>
  <si>
    <t>BMEP</t>
  </si>
  <si>
    <t>SFC</t>
  </si>
  <si>
    <t>Overall Thermal Efficiency</t>
  </si>
  <si>
    <t>BHP</t>
  </si>
  <si>
    <t>KW</t>
  </si>
  <si>
    <t>Distance</t>
  </si>
  <si>
    <t>Nm</t>
  </si>
  <si>
    <t>Kg/Hr</t>
  </si>
  <si>
    <t>L/Min</t>
  </si>
  <si>
    <t>KW to BHP Times Factor</t>
  </si>
  <si>
    <t>KW Calculation</t>
  </si>
  <si>
    <t>Bar</t>
  </si>
  <si>
    <t>Kelvin</t>
  </si>
  <si>
    <t>Λ</t>
  </si>
  <si>
    <t>Kg/kWh</t>
  </si>
  <si>
    <t>Calorific Value Of Fuel</t>
  </si>
  <si>
    <t>Bore</t>
  </si>
  <si>
    <t>Stroke</t>
  </si>
  <si>
    <t>mm</t>
  </si>
  <si>
    <t>Ambient Temperature</t>
  </si>
  <si>
    <t>Degrees Centigrade</t>
  </si>
  <si>
    <t>J/Kg</t>
  </si>
  <si>
    <t>N/a</t>
  </si>
  <si>
    <t>M</t>
  </si>
  <si>
    <t>W</t>
  </si>
  <si>
    <t>Power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</si>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</sst>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0.000</c:formatCode>
                <c:ptCount val="91"/>
                <c:pt idx="0">
                  <c:v>0.34880100358356825</c:v>
                </c:pt>
                <c:pt idx="1">
                  <c:v>0.34002952746301163</c:v>
                </c:pt>
                <c:pt idx="2">
                  <c:v>0.32742864547593975</c:v>
                </c:pt>
                <c:pt idx="3">
                  <c:v>0.30782427511205146</c:v>
                </c:pt>
                <c:pt idx="4">
                  <c:v>0.29691724725271101</c:v>
                </c:pt>
                <c:pt idx="5">
                  <c:v>0.29769244589796823</c:v>
                </c:pt>
                <c:pt idx="6">
                  <c:v>0.28124950786900565</c:v>
                </c:pt>
                <c:pt idx="7">
                  <c:v>0.26725368639014013</c:v>
                </c:pt>
                <c:pt idx="8">
                  <c:v>0.26448945916216071</c:v>
                </c:pt>
                <c:pt idx="9">
                  <c:v>0.25564962779996014</c:v>
                </c:pt>
                <c:pt idx="10">
                  <c:v>0.25599522011772191</c:v>
                </c:pt>
                <c:pt idx="11">
                  <c:v>0.25867694388306622</c:v>
                </c:pt>
                <c:pt idx="12">
                  <c:v>0.25636641191288279</c:v>
                </c:pt>
                <c:pt idx="13">
                  <c:v>0.2553369375959324</c:v>
                </c:pt>
                <c:pt idx="14">
                  <c:v>0.25133502985238221</c:v>
                </c:pt>
                <c:pt idx="15">
                  <c:v>0.25104126955831058</c:v>
                </c:pt>
                <c:pt idx="16">
                  <c:v>0.25730553911579013</c:v>
                </c:pt>
                <c:pt idx="17">
                  <c:v>0.26069723435217268</c:v>
                </c:pt>
                <c:pt idx="18">
                  <c:v>0.26064910042108713</c:v>
                </c:pt>
                <c:pt idx="19">
                  <c:v>0.25900519018404822</c:v>
                </c:pt>
                <c:pt idx="20">
                  <c:v>0.26040116190369617</c:v>
                </c:pt>
                <c:pt idx="21">
                  <c:v>0.25725506934207498</c:v>
                </c:pt>
                <c:pt idx="22">
                  <c:v>0.25514572399083824</c:v>
                </c:pt>
                <c:pt idx="23">
                  <c:v>0.2537348146937905</c:v>
                </c:pt>
                <c:pt idx="24">
                  <c:v>0.25345454015332303</c:v>
                </c:pt>
                <c:pt idx="25">
                  <c:v>0.25205660534556262</c:v>
                </c:pt>
                <c:pt idx="26">
                  <c:v>0.25213054050737788</c:v>
                </c:pt>
                <c:pt idx="27">
                  <c:v>0.25478205845818569</c:v>
                </c:pt>
                <c:pt idx="28">
                  <c:v>0.25615028563817194</c:v>
                </c:pt>
                <c:pt idx="29">
                  <c:v>0.25438329153060024</c:v>
                </c:pt>
                <c:pt idx="30">
                  <c:v>0.25585258879958173</c:v>
                </c:pt>
                <c:pt idx="31">
                  <c:v>0.25595367529478447</c:v>
                </c:pt>
                <c:pt idx="32">
                  <c:v>0.25960592548341344</c:v>
                </c:pt>
                <c:pt idx="33">
                  <c:v>0.26050934280493737</c:v>
                </c:pt>
                <c:pt idx="34">
                  <c:v>0.26240898142118696</c:v>
                </c:pt>
                <c:pt idx="35">
                  <c:v>0.26525939487891681</c:v>
                </c:pt>
                <c:pt idx="36">
                  <c:v>0.26343809115965122</c:v>
                </c:pt>
                <c:pt idx="37">
                  <c:v>0.26384058098267998</c:v>
                </c:pt>
                <c:pt idx="38">
                  <c:v>0.26797846407612819</c:v>
                </c:pt>
                <c:pt idx="39">
                  <c:v>0.27146688842287431</c:v>
                </c:pt>
                <c:pt idx="40">
                  <c:v>0.27617456740691576</c:v>
                </c:pt>
                <c:pt idx="41">
                  <c:v>0.28263159888729633</c:v>
                </c:pt>
                <c:pt idx="42">
                  <c:v>0.28346885034647978</c:v>
                </c:pt>
                <c:pt idx="43">
                  <c:v>0.28758618741739433</c:v>
                </c:pt>
                <c:pt idx="44">
                  <c:v>0.28618610688352214</c:v>
                </c:pt>
                <c:pt idx="45">
                  <c:v>0.28779464241960839</c:v>
                </c:pt>
                <c:pt idx="46">
                  <c:v>0.28467920394307095</c:v>
                </c:pt>
                <c:pt idx="47">
                  <c:v>0.28288653549255655</c:v>
                </c:pt>
                <c:pt idx="48">
                  <c:v>0.28393180836988591</c:v>
                </c:pt>
                <c:pt idx="49">
                  <c:v>0.28078921953659086</c:v>
                </c:pt>
                <c:pt idx="50">
                  <c:v>0.28380395615366671</c:v>
                </c:pt>
                <c:pt idx="51">
                  <c:v>0.28207861272206253</c:v>
                </c:pt>
                <c:pt idx="52">
                  <c:v>0.28936406817590093</c:v>
                </c:pt>
                <c:pt idx="53">
                  <c:v>0.28842782380368309</c:v>
                </c:pt>
                <c:pt idx="54">
                  <c:v>0.29251163150583909</c:v>
                </c:pt>
                <c:pt idx="55">
                  <c:v>0.28943306968617699</c:v>
                </c:pt>
                <c:pt idx="56">
                  <c:v>0.29075601385038718</c:v>
                </c:pt>
                <c:pt idx="57">
                  <c:v>0.29371255234203192</c:v>
                </c:pt>
                <c:pt idx="58">
                  <c:v>0.29345620018270291</c:v>
                </c:pt>
                <c:pt idx="59">
                  <c:v>0.29942520727756661</c:v>
                </c:pt>
                <c:pt idx="60">
                  <c:v>0.30038443920481744</c:v>
                </c:pt>
                <c:pt idx="61">
                  <c:v>0.30253639338416521</c:v>
                </c:pt>
                <c:pt idx="62">
                  <c:v>0.30408147163131899</c:v>
                </c:pt>
                <c:pt idx="63">
                  <c:v>0.30714415744604456</c:v>
                </c:pt>
                <c:pt idx="64">
                  <c:v>0.30690252036362098</c:v>
                </c:pt>
                <c:pt idx="65">
                  <c:v>0.30798895192729497</c:v>
                </c:pt>
                <c:pt idx="66">
                  <c:v>0.31132120495215809</c:v>
                </c:pt>
                <c:pt idx="67">
                  <c:v>0.31268847979320008</c:v>
                </c:pt>
                <c:pt idx="68">
                  <c:v>0.31271465112797364</c:v>
                </c:pt>
                <c:pt idx="69">
                  <c:v>0.30959106384656188</c:v>
                </c:pt>
                <c:pt idx="70">
                  <c:v>0.31250770683928547</c:v>
                </c:pt>
                <c:pt idx="71">
                  <c:v>0.31231773370447546</c:v>
                </c:pt>
                <c:pt idx="72">
                  <c:v>0.31360150055527453</c:v>
                </c:pt>
                <c:pt idx="73">
                  <c:v>0.31452545814078159</c:v>
                </c:pt>
                <c:pt idx="74">
                  <c:v>0.31440510157080531</c:v>
                </c:pt>
                <c:pt idx="75">
                  <c:v>0.31894668836999035</c:v>
                </c:pt>
                <c:pt idx="76">
                  <c:v>0.31997996894519742</c:v>
                </c:pt>
                <c:pt idx="77">
                  <c:v>0.32334766968855699</c:v>
                </c:pt>
                <c:pt idx="78">
                  <c:v>0.32701000216049875</c:v>
                </c:pt>
                <c:pt idx="79">
                  <c:v>0.32855980207774543</c:v>
                </c:pt>
                <c:pt idx="80">
                  <c:v>0.32947868624895454</c:v>
                </c:pt>
                <c:pt idx="81">
                  <c:v>0.3332615850058544</c:v>
                </c:pt>
                <c:pt idx="82">
                  <c:v>0.33570347451903421</c:v>
                </c:pt>
                <c:pt idx="83">
                  <c:v>0.33973785264519446</c:v>
                </c:pt>
                <c:pt idx="84">
                  <c:v>0.34311056315583882</c:v>
                </c:pt>
                <c:pt idx="85">
                  <c:v>0.34347742789690244</c:v>
                </c:pt>
                <c:pt idx="86">
                  <c:v>0.34623498967518956</c:v>
                </c:pt>
                <c:pt idx="87">
                  <c:v>0.3458500135183834</c:v>
                </c:pt>
                <c:pt idx="88">
                  <c:v>0.35467856745779675</c:v>
                </c:pt>
                <c:pt idx="89">
                  <c:v>0.35946542206638848</c:v>
                </c:pt>
                <c:pt idx="90">
                  <c:v>0.36251195985578899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00-42DD-94B8-5BADD0D95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065184"/>
        <c:axId val="366063744"/>
      </c:scatterChart>
      <c:valAx>
        <c:axId val="366065184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Revolutions - rpm</a:t>
                </a:r>
              </a:p>
            </c:rich>
          </c:tx>
          <c:layout>
            <c:manualLayout>
              <c:xMode val="edge"/>
              <c:yMode val="edge"/>
              <c:x val="0.38156394308443931"/>
              <c:y val="0.90994308246079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63744"/>
        <c:crosses val="autoZero"/>
        <c:crossBetween val="midCat"/>
      </c:valAx>
      <c:valAx>
        <c:axId val="36606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- Kg/kWh</a:t>
                </a:r>
              </a:p>
            </c:rich>
          </c:tx>
          <c:layout>
            <c:manualLayout>
              <c:xMode val="edge"/>
              <c:yMode val="edge"/>
              <c:x val="2.220444319964459E-2"/>
              <c:y val="0.399387803738173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6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BsC'!$G$7:$G$97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4D-4497-B279-1C7969528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065184"/>
        <c:axId val="366063744"/>
      </c:scatterChart>
      <c:valAx>
        <c:axId val="366065184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Revolutions - rpm</a:t>
                </a:r>
              </a:p>
            </c:rich>
          </c:tx>
          <c:layout>
            <c:manualLayout>
              <c:xMode val="edge"/>
              <c:yMode val="edge"/>
              <c:x val="0.38156394308443931"/>
              <c:y val="0.90994308246079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63744"/>
        <c:crosses val="autoZero"/>
        <c:crossBetween val="midCat"/>
      </c:valAx>
      <c:valAx>
        <c:axId val="36606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- Nm</a:t>
                </a:r>
              </a:p>
            </c:rich>
          </c:tx>
          <c:layout>
            <c:manualLayout>
              <c:xMode val="edge"/>
              <c:yMode val="edge"/>
              <c:x val="2.220444319964459E-2"/>
              <c:y val="0.399387803738173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6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BsC'!$K$7:$K$97</c:f>
              <c:numCache>
                <c:formatCode>0.000</c:formatCode>
                <c:ptCount val="91"/>
                <c:pt idx="0">
                  <c:v>11.712340553605323</c:v>
                </c:pt>
                <c:pt idx="1">
                  <c:v>12.355794956955094</c:v>
                </c:pt>
                <c:pt idx="2">
                  <c:v>13.061696090237698</c:v>
                </c:pt>
                <c:pt idx="3">
                  <c:v>13.723891383654419</c:v>
                </c:pt>
                <c:pt idx="4">
                  <c:v>14.540731944082516</c:v>
                </c:pt>
                <c:pt idx="5">
                  <c:v>15.389803628918459</c:v>
                </c:pt>
                <c:pt idx="6">
                  <c:v>16.299867663584269</c:v>
                </c:pt>
                <c:pt idx="7">
                  <c:v>17.283755803240371</c:v>
                </c:pt>
                <c:pt idx="8">
                  <c:v>18.320058885662402</c:v>
                </c:pt>
                <c:pt idx="9">
                  <c:v>19.225914379479082</c:v>
                </c:pt>
                <c:pt idx="10">
                  <c:v>20.095353111662462</c:v>
                </c:pt>
                <c:pt idx="11">
                  <c:v>20.90773319138107</c:v>
                </c:pt>
                <c:pt idx="12">
                  <c:v>21.707321597280682</c:v>
                </c:pt>
                <c:pt idx="13">
                  <c:v>22.442550820671123</c:v>
                </c:pt>
                <c:pt idx="14">
                  <c:v>23.10004514532983</c:v>
                </c:pt>
                <c:pt idx="15">
                  <c:v>23.820541612795346</c:v>
                </c:pt>
                <c:pt idx="16">
                  <c:v>24.650162395230602</c:v>
                </c:pt>
                <c:pt idx="17">
                  <c:v>25.409039610059018</c:v>
                </c:pt>
                <c:pt idx="18">
                  <c:v>26.14842584114534</c:v>
                </c:pt>
                <c:pt idx="19">
                  <c:v>27.008937886003817</c:v>
                </c:pt>
                <c:pt idx="20">
                  <c:v>27.978379565030853</c:v>
                </c:pt>
                <c:pt idx="21">
                  <c:v>28.839355408268627</c:v>
                </c:pt>
                <c:pt idx="22">
                  <c:v>29.771458454809697</c:v>
                </c:pt>
                <c:pt idx="23">
                  <c:v>30.726024230263882</c:v>
                </c:pt>
                <c:pt idx="24">
                  <c:v>31.526998305395452</c:v>
                </c:pt>
                <c:pt idx="25">
                  <c:v>32.47310119190405</c:v>
                </c:pt>
                <c:pt idx="26">
                  <c:v>33.361189199659691</c:v>
                </c:pt>
                <c:pt idx="27">
                  <c:v>34.130029490784018</c:v>
                </c:pt>
                <c:pt idx="28">
                  <c:v>34.819920991122174</c:v>
                </c:pt>
                <c:pt idx="29">
                  <c:v>35.506617435958532</c:v>
                </c:pt>
                <c:pt idx="30">
                  <c:v>36.198604617862379</c:v>
                </c:pt>
                <c:pt idx="31">
                  <c:v>36.864464491066094</c:v>
                </c:pt>
                <c:pt idx="32">
                  <c:v>37.564072853745714</c:v>
                </c:pt>
                <c:pt idx="33">
                  <c:v>38.191168343890077</c:v>
                </c:pt>
                <c:pt idx="34">
                  <c:v>38.622346237171989</c:v>
                </c:pt>
                <c:pt idx="35">
                  <c:v>39.027688842955548</c:v>
                </c:pt>
                <c:pt idx="36">
                  <c:v>39.660968311490471</c:v>
                </c:pt>
                <c:pt idx="37">
                  <c:v>40.271286897297486</c:v>
                </c:pt>
                <c:pt idx="38">
                  <c:v>40.688871489931984</c:v>
                </c:pt>
                <c:pt idx="39">
                  <c:v>41.160004754704033</c:v>
                </c:pt>
                <c:pt idx="40">
                  <c:v>41.813656996492305</c:v>
                </c:pt>
                <c:pt idx="41">
                  <c:v>42.305873046851424</c:v>
                </c:pt>
                <c:pt idx="42">
                  <c:v>42.999766955425685</c:v>
                </c:pt>
                <c:pt idx="43">
                  <c:v>43.594831727869312</c:v>
                </c:pt>
                <c:pt idx="44">
                  <c:v>44.19336639929876</c:v>
                </c:pt>
                <c:pt idx="45">
                  <c:v>44.974700617134381</c:v>
                </c:pt>
                <c:pt idx="46">
                  <c:v>45.966301552060933</c:v>
                </c:pt>
                <c:pt idx="47">
                  <c:v>46.872993028141522</c:v>
                </c:pt>
                <c:pt idx="48">
                  <c:v>47.865389863990558</c:v>
                </c:pt>
                <c:pt idx="49">
                  <c:v>48.783430085599022</c:v>
                </c:pt>
                <c:pt idx="50">
                  <c:v>49.471598088256094</c:v>
                </c:pt>
                <c:pt idx="51">
                  <c:v>50.494216255536045</c:v>
                </c:pt>
                <c:pt idx="52">
                  <c:v>51.148097533561007</c:v>
                </c:pt>
                <c:pt idx="53">
                  <c:v>51.817106655019188</c:v>
                </c:pt>
                <c:pt idx="54">
                  <c:v>52.462525044098548</c:v>
                </c:pt>
                <c:pt idx="55">
                  <c:v>53.150864823933134</c:v>
                </c:pt>
                <c:pt idx="56">
                  <c:v>53.747269458361394</c:v>
                </c:pt>
                <c:pt idx="57">
                  <c:v>54.085441461830442</c:v>
                </c:pt>
                <c:pt idx="58">
                  <c:v>54.557840151810161</c:v>
                </c:pt>
                <c:pt idx="59">
                  <c:v>54.817166430799553</c:v>
                </c:pt>
                <c:pt idx="60">
                  <c:v>54.970529094885478</c:v>
                </c:pt>
                <c:pt idx="61">
                  <c:v>55.068636766870561</c:v>
                </c:pt>
                <c:pt idx="62">
                  <c:v>55.14187110355136</c:v>
                </c:pt>
                <c:pt idx="63">
                  <c:v>55.366647266236463</c:v>
                </c:pt>
                <c:pt idx="64">
                  <c:v>55.760039906370835</c:v>
                </c:pt>
                <c:pt idx="65">
                  <c:v>55.987278208600308</c:v>
                </c:pt>
                <c:pt idx="66">
                  <c:v>56.329320924469386</c:v>
                </c:pt>
                <c:pt idx="67">
                  <c:v>56.797505347694063</c:v>
                </c:pt>
                <c:pt idx="68">
                  <c:v>57.377287677244716</c:v>
                </c:pt>
                <c:pt idx="69">
                  <c:v>58.087397351376445</c:v>
                </c:pt>
                <c:pt idx="70">
                  <c:v>58.390154626747709</c:v>
                </c:pt>
                <c:pt idx="71">
                  <c:v>58.918048796876811</c:v>
                </c:pt>
                <c:pt idx="72">
                  <c:v>59.102457322845709</c:v>
                </c:pt>
                <c:pt idx="73">
                  <c:v>59.141009847386137</c:v>
                </c:pt>
                <c:pt idx="74">
                  <c:v>59.191334834492288</c:v>
                </c:pt>
                <c:pt idx="75">
                  <c:v>59.103545244969986</c:v>
                </c:pt>
                <c:pt idx="76">
                  <c:v>58.858281790913203</c:v>
                </c:pt>
                <c:pt idx="77">
                  <c:v>58.451650856298279</c:v>
                </c:pt>
                <c:pt idx="78">
                  <c:v>58.151934036969067</c:v>
                </c:pt>
                <c:pt idx="79">
                  <c:v>58.010097621494431</c:v>
                </c:pt>
                <c:pt idx="80">
                  <c:v>57.892344366307491</c:v>
                </c:pt>
                <c:pt idx="81">
                  <c:v>57.43544513105499</c:v>
                </c:pt>
                <c:pt idx="82">
                  <c:v>56.991733802310954</c:v>
                </c:pt>
                <c:pt idx="83">
                  <c:v>56.528466787087943</c:v>
                </c:pt>
                <c:pt idx="84">
                  <c:v>56.454816749637537</c:v>
                </c:pt>
                <c:pt idx="85">
                  <c:v>55.97215036516711</c:v>
                </c:pt>
                <c:pt idx="86">
                  <c:v>55.710726114249681</c:v>
                </c:pt>
                <c:pt idx="87">
                  <c:v>55.504278576405497</c:v>
                </c:pt>
                <c:pt idx="88">
                  <c:v>55.431574458612616</c:v>
                </c:pt>
                <c:pt idx="89">
                  <c:v>55.500578496001829</c:v>
                </c:pt>
                <c:pt idx="90">
                  <c:v>55.834533942353453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64-408D-845E-40F2E3992C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065184"/>
        <c:axId val="366063744"/>
      </c:scatterChart>
      <c:valAx>
        <c:axId val="366065184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Revolutions - rpm</a:t>
                </a:r>
              </a:p>
            </c:rich>
          </c:tx>
          <c:layout>
            <c:manualLayout>
              <c:xMode val="edge"/>
              <c:yMode val="edge"/>
              <c:x val="0.38156394308443931"/>
              <c:y val="0.90994308246079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63744"/>
        <c:crosses val="autoZero"/>
        <c:crossBetween val="midCat"/>
      </c:valAx>
      <c:valAx>
        <c:axId val="36606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- BHP</a:t>
                </a:r>
              </a:p>
            </c:rich>
          </c:tx>
          <c:layout>
            <c:manualLayout>
              <c:xMode val="edge"/>
              <c:yMode val="edge"/>
              <c:x val="2.220444319964459E-2"/>
              <c:y val="0.399387803738173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06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1617553</xdr:colOff>
      <xdr:row>98</xdr:row>
      <xdr:rowOff>865</xdr:rowOff>
    </xdr:from>
    <xdr:to>
      <xdr:col>5</xdr:col>
      <xdr:colOff>1609725</xdr:colOff>
      <xdr:row>114</xdr:row>
      <xdr:rowOff>183855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B02CCC9-C055-4C74-32D9-8722AAF675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4082</xdr:rowOff>
    </xdr:from>
    <xdr:to>
      <xdr:col>6</xdr:col>
      <xdr:colOff>0</xdr:colOff>
      <xdr:row>132</xdr:row>
      <xdr:rowOff>187072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E28482D-7127-45DC-AC1A-177D97802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1617890</xdr:colOff>
      <xdr:row>134</xdr:row>
      <xdr:rowOff>0</xdr:rowOff>
    </xdr:from>
    <xdr:to>
      <xdr:col>6</xdr:col>
      <xdr:colOff>0</xdr:colOff>
      <xdr:row>150</xdr:row>
      <xdr:rowOff>182990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2918F393-D858-44E1-9D2E-9785F63A00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63"/>
  <sheetViews>
    <sheetView tabSelected="1" zoomScale="70" zoomScaleNormal="70" workbookViewId="0">
      <selection activeCell="O37" sqref="O37"/>
    </sheetView>
  </sheetViews>
  <sheetFormatPr defaultRowHeight="15" x14ac:dyDescent="0.25"/>
  <cols>
    <col min="1" max="2" width="24.28515625" style="1" customWidth="1"/>
    <col min="3" max="4" width="24.28515625" customWidth="1"/>
    <col min="5" max="5" width="24.28515625" style="1" customWidth="1"/>
    <col min="6" max="7" width="24.28515625" customWidth="1"/>
    <col min="8" max="10" width="24.28515625" style="1" customWidth="1"/>
    <col min="11" max="16" width="24.28515625" customWidth="1"/>
  </cols>
  <sheetData>
    <row r="1" spans="1:22" x14ac:dyDescent="0.25">
      <c r="A1" s="10" t="s">
        <v>27</v>
      </c>
      <c r="B1" s="10" t="s">
        <v>0</v>
      </c>
      <c r="C1" s="10" t="s">
        <v>0</v>
      </c>
      <c r="D1" s="10" t="s">
        <v>1</v>
      </c>
      <c r="E1" s="11" t="s">
        <v>31</v>
      </c>
      <c r="F1" s="12"/>
      <c r="G1" s="10" t="s">
        <v>28</v>
      </c>
      <c r="H1" s="10" t="s">
        <v>29</v>
      </c>
      <c r="I1" s="10" t="s">
        <v>21</v>
      </c>
      <c r="J1" s="10" t="s">
        <v>17</v>
      </c>
      <c r="K1" s="10" t="s">
        <v>22</v>
      </c>
    </row>
    <row r="2" spans="1:22" x14ac:dyDescent="0.25">
      <c r="A2" s="16" t="s">
        <v>33</v>
      </c>
      <c r="B2" s="13" t="s">
        <v>23</v>
      </c>
      <c r="C2" s="13" t="s">
        <v>2</v>
      </c>
      <c r="D2" s="13" t="s">
        <v>3</v>
      </c>
      <c r="E2" s="13" t="s">
        <v>32</v>
      </c>
      <c r="F2" s="13" t="s">
        <v>24</v>
      </c>
      <c r="G2" s="13" t="s">
        <v>30</v>
      </c>
      <c r="H2" s="13" t="s">
        <v>30</v>
      </c>
      <c r="I2" s="17" t="s">
        <v>34</v>
      </c>
      <c r="J2" s="17" t="s">
        <v>35</v>
      </c>
      <c r="K2" s="13" t="s">
        <v>34</v>
      </c>
    </row>
    <row r="3" spans="1:22" x14ac:dyDescent="0.25">
      <c r="A3" s="9">
        <v>43391000</v>
      </c>
      <c r="B3" s="6">
        <f>C3/1000</f>
        <v>1.0188999999999999</v>
      </c>
      <c r="C3" s="8">
        <v>1018.9</v>
      </c>
      <c r="D3" s="8">
        <v>46</v>
      </c>
      <c r="E3" s="8">
        <v>27</v>
      </c>
      <c r="F3" s="6">
        <f>E3+273.15</f>
        <v>300.14999999999998</v>
      </c>
      <c r="G3" s="6">
        <v>75</v>
      </c>
      <c r="H3" s="6">
        <v>90</v>
      </c>
      <c r="I3" s="6">
        <v>1.3404825737265</v>
      </c>
      <c r="J3" s="6">
        <v>0.81577599999999995</v>
      </c>
      <c r="K3" s="6">
        <v>9549</v>
      </c>
    </row>
    <row r="4" spans="1:22" x14ac:dyDescent="0.25">
      <c r="C4" s="1"/>
      <c r="D4" s="1"/>
      <c r="F4" s="3"/>
      <c r="G4" s="3"/>
      <c r="H4" s="5"/>
      <c r="I4" s="5"/>
      <c r="J4" s="5"/>
      <c r="K4" s="3"/>
      <c r="L4" s="3"/>
      <c r="M4" s="3"/>
      <c r="N4" s="3"/>
      <c r="O4" s="3"/>
      <c r="P4" s="3"/>
    </row>
    <row r="5" spans="1:22" x14ac:dyDescent="0.25">
      <c r="A5" s="10" t="s">
        <v>4</v>
      </c>
      <c r="B5" s="10" t="s">
        <v>5</v>
      </c>
      <c r="C5" s="18" t="s">
        <v>6</v>
      </c>
      <c r="D5" s="18"/>
      <c r="E5" s="10" t="s">
        <v>7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9" t="s">
        <v>37</v>
      </c>
      <c r="L5" s="20"/>
      <c r="M5" s="21"/>
      <c r="N5" s="4"/>
      <c r="O5" s="3"/>
      <c r="P5" s="2"/>
      <c r="Q5" s="2"/>
      <c r="R5" s="2"/>
      <c r="S5" s="2"/>
      <c r="T5" s="2"/>
      <c r="U5" s="2"/>
      <c r="V5" s="2"/>
    </row>
    <row r="6" spans="1:22" x14ac:dyDescent="0.25">
      <c r="A6" s="13" t="s">
        <v>8</v>
      </c>
      <c r="B6" s="13" t="s">
        <v>9</v>
      </c>
      <c r="C6" s="13" t="s">
        <v>20</v>
      </c>
      <c r="D6" s="13" t="s">
        <v>19</v>
      </c>
      <c r="E6" s="14" t="s">
        <v>25</v>
      </c>
      <c r="F6" s="13" t="s">
        <v>16</v>
      </c>
      <c r="G6" s="15" t="s">
        <v>18</v>
      </c>
      <c r="H6" s="13" t="s">
        <v>38</v>
      </c>
      <c r="I6" s="13" t="s">
        <v>26</v>
      </c>
      <c r="J6" s="13" t="s">
        <v>3</v>
      </c>
      <c r="K6" s="13" t="s">
        <v>15</v>
      </c>
      <c r="L6" s="13" t="s">
        <v>16</v>
      </c>
      <c r="M6" s="13" t="s">
        <v>36</v>
      </c>
      <c r="O6" s="2"/>
      <c r="P6" s="2"/>
      <c r="Q6" s="2"/>
      <c r="R6" s="2"/>
      <c r="S6" s="2"/>
      <c r="T6" s="2"/>
      <c r="U6" s="2"/>
      <c r="V6" s="2"/>
    </row>
    <row r="7" spans="1:22" x14ac:dyDescent="0.25">
      <c r="A7" s="6">
        <v>102.27500000000001</v>
      </c>
      <c r="B7" s="6">
        <v>1000</v>
      </c>
      <c r="C7" s="6">
        <v>7.0400000000000004E-2</v>
      </c>
      <c r="D7" s="7">
        <f>C7*0.7215*60</f>
        <v>3.0476160000000005</v>
      </c>
      <c r="E7" s="6">
        <v>1.2658</v>
      </c>
      <c r="F7" s="7">
        <f t="shared" ref="F7:F38" si="0">L7*(1.01325/$B$3)*SQRT($F$3/293)</f>
        <v>8.7943335403264484</v>
      </c>
      <c r="G7" s="7">
        <f t="shared" ref="G7:G38" si="1">A7*$J$3</f>
        <v>83.433490399999997</v>
      </c>
      <c r="H7" s="7">
        <f>(G7*4*PI())/1.6</f>
        <v>655.28510125998628</v>
      </c>
      <c r="I7" s="7">
        <f t="shared" ref="I7:I38" si="2">D7/L7</f>
        <v>0.34880100358356825</v>
      </c>
      <c r="J7" s="7">
        <f t="shared" ref="J7:J38" si="3">(M7*3600)/(D7*$A$3)*100</f>
        <v>23.786202717534675</v>
      </c>
      <c r="K7" s="7">
        <f t="shared" ref="K7:K38" si="4">L7*$I$3</f>
        <v>11.712340553605323</v>
      </c>
      <c r="L7" s="7">
        <f t="shared" ref="L7:L38" si="5">(G7*B7)/$K$3</f>
        <v>8.7374060529898419</v>
      </c>
      <c r="M7" s="7">
        <f>L7*1000</f>
        <v>8737.4060529898416</v>
      </c>
      <c r="N7" s="2"/>
      <c r="O7" s="2"/>
      <c r="P7" s="2"/>
      <c r="Q7" s="2"/>
      <c r="R7" s="2"/>
      <c r="S7" s="2"/>
      <c r="T7" s="2"/>
      <c r="U7" s="2"/>
      <c r="V7" s="2"/>
    </row>
    <row r="8" spans="1:22" x14ac:dyDescent="0.25">
      <c r="A8" s="6">
        <v>102.756</v>
      </c>
      <c r="B8" s="6">
        <f t="shared" ref="B8:B39" si="6">B7+50</f>
        <v>1050</v>
      </c>
      <c r="C8" s="6">
        <v>7.2400000000000006E-2</v>
      </c>
      <c r="D8" s="7">
        <f t="shared" ref="D8:D71" si="7">C8*0.7215*60</f>
        <v>3.1341960000000006</v>
      </c>
      <c r="E8" s="6">
        <v>1.26783</v>
      </c>
      <c r="F8" s="7">
        <f t="shared" si="0"/>
        <v>9.2774780164583124</v>
      </c>
      <c r="G8" s="7">
        <f t="shared" si="1"/>
        <v>83.825878656</v>
      </c>
      <c r="H8" s="7">
        <f t="shared" ref="H8:H71" si="8">(G8*4*PI())/1.6</f>
        <v>658.36691141599749</v>
      </c>
      <c r="I8" s="7">
        <f t="shared" si="2"/>
        <v>0.34002952746301163</v>
      </c>
      <c r="J8" s="7">
        <f t="shared" si="3"/>
        <v>24.39979680947209</v>
      </c>
      <c r="K8" s="7">
        <f t="shared" si="4"/>
        <v>12.355794956955094</v>
      </c>
      <c r="L8" s="7">
        <f t="shared" si="5"/>
        <v>9.2174230378887856</v>
      </c>
      <c r="M8" s="7">
        <f t="shared" ref="M8:M71" si="9">L8*1000</f>
        <v>9217.423037888786</v>
      </c>
      <c r="N8" s="2"/>
      <c r="O8" s="2"/>
      <c r="P8" s="2"/>
      <c r="Q8" s="2"/>
      <c r="R8" s="2"/>
      <c r="S8" s="2"/>
      <c r="T8" s="2"/>
      <c r="U8" s="2"/>
      <c r="V8" s="2"/>
    </row>
    <row r="9" spans="1:22" x14ac:dyDescent="0.25">
      <c r="A9" s="6">
        <v>103.68899999999999</v>
      </c>
      <c r="B9" s="6">
        <f t="shared" si="6"/>
        <v>1100</v>
      </c>
      <c r="C9" s="6">
        <v>7.3700000000000002E-2</v>
      </c>
      <c r="D9" s="7">
        <f t="shared" si="7"/>
        <v>3.1904729999999999</v>
      </c>
      <c r="E9" s="6">
        <v>1.2734399999999999</v>
      </c>
      <c r="F9" s="7">
        <f t="shared" si="0"/>
        <v>9.807511273617207</v>
      </c>
      <c r="G9" s="7">
        <f t="shared" si="1"/>
        <v>84.586997663999995</v>
      </c>
      <c r="H9" s="7">
        <f t="shared" si="8"/>
        <v>664.34472612609829</v>
      </c>
      <c r="I9" s="7">
        <f t="shared" si="2"/>
        <v>0.32742864547593975</v>
      </c>
      <c r="J9" s="7">
        <f t="shared" si="3"/>
        <v>25.338807382776622</v>
      </c>
      <c r="K9" s="7">
        <f t="shared" si="4"/>
        <v>13.061696090237698</v>
      </c>
      <c r="L9" s="7">
        <f t="shared" si="5"/>
        <v>9.7440252833176242</v>
      </c>
      <c r="M9" s="7">
        <f t="shared" si="9"/>
        <v>9744.0252833176237</v>
      </c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6">
        <v>104.209</v>
      </c>
      <c r="B10" s="6">
        <f t="shared" si="6"/>
        <v>1150</v>
      </c>
      <c r="C10" s="6">
        <v>7.2800000000000004E-2</v>
      </c>
      <c r="D10" s="7">
        <f t="shared" si="7"/>
        <v>3.1515120000000003</v>
      </c>
      <c r="E10" s="6">
        <v>1.2847599999999999</v>
      </c>
      <c r="F10" s="7">
        <f t="shared" si="0"/>
        <v>10.304727543284875</v>
      </c>
      <c r="G10" s="7">
        <f t="shared" si="1"/>
        <v>85.011201184000001</v>
      </c>
      <c r="H10" s="7">
        <f t="shared" si="8"/>
        <v>667.67641278124586</v>
      </c>
      <c r="I10" s="7">
        <f t="shared" si="2"/>
        <v>0.30782427511205146</v>
      </c>
      <c r="J10" s="7">
        <f t="shared" si="3"/>
        <v>26.952557189644061</v>
      </c>
      <c r="K10" s="7">
        <f t="shared" si="4"/>
        <v>13.723891383654419</v>
      </c>
      <c r="L10" s="7">
        <f t="shared" si="5"/>
        <v>10.238022972206513</v>
      </c>
      <c r="M10" s="7">
        <f t="shared" si="9"/>
        <v>10238.022972206514</v>
      </c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s="6">
        <v>105.81100000000001</v>
      </c>
      <c r="B11" s="6">
        <f t="shared" si="6"/>
        <v>1200</v>
      </c>
      <c r="C11" s="6">
        <v>7.4399999999999994E-2</v>
      </c>
      <c r="D11" s="7">
        <f t="shared" si="7"/>
        <v>3.2207759999999999</v>
      </c>
      <c r="E11" s="6">
        <v>1.2918099999999999</v>
      </c>
      <c r="F11" s="7">
        <f t="shared" si="0"/>
        <v>10.918060830922299</v>
      </c>
      <c r="G11" s="7">
        <f t="shared" si="1"/>
        <v>86.318074335999995</v>
      </c>
      <c r="H11" s="7">
        <f t="shared" si="8"/>
        <v>677.94057051498805</v>
      </c>
      <c r="I11" s="7">
        <f t="shared" si="2"/>
        <v>0.29691724725271101</v>
      </c>
      <c r="J11" s="7">
        <f t="shared" si="3"/>
        <v>27.942638752328453</v>
      </c>
      <c r="K11" s="7">
        <f t="shared" si="4"/>
        <v>14.540731944082516</v>
      </c>
      <c r="L11" s="7">
        <f t="shared" si="5"/>
        <v>10.847386030285893</v>
      </c>
      <c r="M11" s="7">
        <f t="shared" si="9"/>
        <v>10847.386030285894</v>
      </c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s="6">
        <v>107.51</v>
      </c>
      <c r="B12" s="6">
        <f t="shared" si="6"/>
        <v>1250</v>
      </c>
      <c r="C12" s="6">
        <v>7.8950000000000006E-2</v>
      </c>
      <c r="D12" s="7">
        <f t="shared" si="7"/>
        <v>3.4177455000000001</v>
      </c>
      <c r="E12" s="6">
        <v>1.2972900000000001</v>
      </c>
      <c r="F12" s="7">
        <f t="shared" si="0"/>
        <v>11.555595195801716</v>
      </c>
      <c r="G12" s="7">
        <f t="shared" si="1"/>
        <v>87.704077760000004</v>
      </c>
      <c r="H12" s="7">
        <f t="shared" si="8"/>
        <v>688.82621595170986</v>
      </c>
      <c r="I12" s="7">
        <f t="shared" si="2"/>
        <v>0.29769244589796823</v>
      </c>
      <c r="J12" s="7">
        <f t="shared" si="3"/>
        <v>27.869875415521644</v>
      </c>
      <c r="K12" s="7">
        <f t="shared" si="4"/>
        <v>15.389803628918459</v>
      </c>
      <c r="L12" s="7">
        <f t="shared" si="5"/>
        <v>11.480793507173527</v>
      </c>
      <c r="M12" s="7">
        <f t="shared" si="9"/>
        <v>11480.793507173526</v>
      </c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25">
      <c r="A13" s="6">
        <v>109.488</v>
      </c>
      <c r="B13" s="6">
        <f t="shared" si="6"/>
        <v>1300</v>
      </c>
      <c r="C13" s="6">
        <v>7.9000000000000001E-2</v>
      </c>
      <c r="D13" s="7">
        <f t="shared" si="7"/>
        <v>3.4199100000000002</v>
      </c>
      <c r="E13" s="6">
        <v>1.29895</v>
      </c>
      <c r="F13" s="7">
        <f t="shared" si="0"/>
        <v>12.238926305179572</v>
      </c>
      <c r="G13" s="7">
        <f t="shared" si="1"/>
        <v>89.317682687999991</v>
      </c>
      <c r="H13" s="7">
        <f t="shared" si="8"/>
        <v>701.49943942071252</v>
      </c>
      <c r="I13" s="7">
        <f t="shared" si="2"/>
        <v>0.28124950786900565</v>
      </c>
      <c r="J13" s="7">
        <f t="shared" si="3"/>
        <v>29.499256522015067</v>
      </c>
      <c r="K13" s="7">
        <f t="shared" si="4"/>
        <v>16.299867663584269</v>
      </c>
      <c r="L13" s="7">
        <f t="shared" si="5"/>
        <v>12.159701277034243</v>
      </c>
      <c r="M13" s="7">
        <f t="shared" si="9"/>
        <v>12159.701277034243</v>
      </c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25">
      <c r="A14" s="6">
        <v>111.797</v>
      </c>
      <c r="B14" s="6">
        <f t="shared" si="6"/>
        <v>1350</v>
      </c>
      <c r="C14" s="6">
        <v>7.9600000000000004E-2</v>
      </c>
      <c r="D14" s="7">
        <f t="shared" si="7"/>
        <v>3.4458840000000004</v>
      </c>
      <c r="E14" s="6">
        <v>1.2946899999999999</v>
      </c>
      <c r="F14" s="7">
        <f t="shared" si="0"/>
        <v>12.977689016774699</v>
      </c>
      <c r="G14" s="7">
        <f t="shared" si="1"/>
        <v>91.201309471999991</v>
      </c>
      <c r="H14" s="7">
        <f t="shared" si="8"/>
        <v>716.29340958751095</v>
      </c>
      <c r="I14" s="7">
        <f t="shared" si="2"/>
        <v>0.26725368639014013</v>
      </c>
      <c r="J14" s="7">
        <f t="shared" si="3"/>
        <v>31.044104541206369</v>
      </c>
      <c r="K14" s="7">
        <f t="shared" si="4"/>
        <v>17.283755803240371</v>
      </c>
      <c r="L14" s="7">
        <f t="shared" si="5"/>
        <v>12.893681829217718</v>
      </c>
      <c r="M14" s="7">
        <f t="shared" si="9"/>
        <v>12893.681829217718</v>
      </c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25">
      <c r="A15" s="6">
        <v>114.268</v>
      </c>
      <c r="B15" s="6">
        <f t="shared" si="6"/>
        <v>1400</v>
      </c>
      <c r="C15" s="6">
        <v>8.3500000000000005E-2</v>
      </c>
      <c r="D15" s="7">
        <f t="shared" si="7"/>
        <v>3.6147150000000003</v>
      </c>
      <c r="E15" s="6">
        <v>1.2855000000000001</v>
      </c>
      <c r="F15" s="7">
        <f t="shared" si="0"/>
        <v>13.755808036963398</v>
      </c>
      <c r="G15" s="7">
        <f t="shared" si="1"/>
        <v>93.217091967999991</v>
      </c>
      <c r="H15" s="7">
        <f t="shared" si="8"/>
        <v>732.12532828918211</v>
      </c>
      <c r="I15" s="7">
        <f t="shared" si="2"/>
        <v>0.26448945916216071</v>
      </c>
      <c r="J15" s="7">
        <f t="shared" si="3"/>
        <v>31.36855209882502</v>
      </c>
      <c r="K15" s="7">
        <f t="shared" si="4"/>
        <v>18.320058885662402</v>
      </c>
      <c r="L15" s="7">
        <f t="shared" si="5"/>
        <v>13.666763928704576</v>
      </c>
      <c r="M15" s="7">
        <f t="shared" si="9"/>
        <v>13666.763928704577</v>
      </c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6">
        <v>115.783</v>
      </c>
      <c r="B16" s="6">
        <f t="shared" si="6"/>
        <v>1450</v>
      </c>
      <c r="C16" s="6">
        <v>8.4699999999999998E-2</v>
      </c>
      <c r="D16" s="7">
        <f t="shared" si="7"/>
        <v>3.6666629999999998</v>
      </c>
      <c r="E16" s="6">
        <v>1.2781800000000001</v>
      </c>
      <c r="F16" s="7">
        <f t="shared" si="0"/>
        <v>14.435979119378583</v>
      </c>
      <c r="G16" s="7">
        <f t="shared" si="1"/>
        <v>94.452992607999988</v>
      </c>
      <c r="H16" s="7">
        <f t="shared" si="8"/>
        <v>741.83206921715941</v>
      </c>
      <c r="I16" s="7">
        <f t="shared" si="2"/>
        <v>0.25564962779996014</v>
      </c>
      <c r="J16" s="7">
        <f t="shared" si="3"/>
        <v>32.453211259162195</v>
      </c>
      <c r="K16" s="7">
        <f t="shared" si="4"/>
        <v>19.225914379479082</v>
      </c>
      <c r="L16" s="7">
        <f t="shared" si="5"/>
        <v>14.34253212709184</v>
      </c>
      <c r="M16" s="7">
        <f t="shared" si="9"/>
        <v>14342.532127091839</v>
      </c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6">
        <v>116.985</v>
      </c>
      <c r="B17" s="6">
        <f t="shared" si="6"/>
        <v>1500</v>
      </c>
      <c r="C17" s="6">
        <v>8.8650000000000007E-2</v>
      </c>
      <c r="D17" s="7">
        <f t="shared" si="7"/>
        <v>3.8376585000000003</v>
      </c>
      <c r="E17" s="6">
        <v>1.2795000000000001</v>
      </c>
      <c r="F17" s="7">
        <f t="shared" si="0"/>
        <v>15.088806295014756</v>
      </c>
      <c r="G17" s="7">
        <f t="shared" si="1"/>
        <v>95.43355536</v>
      </c>
      <c r="H17" s="7">
        <f t="shared" si="8"/>
        <v>749.53339106232704</v>
      </c>
      <c r="I17" s="7">
        <f t="shared" si="2"/>
        <v>0.25599522011772191</v>
      </c>
      <c r="J17" s="7">
        <f t="shared" si="3"/>
        <v>32.409399579816352</v>
      </c>
      <c r="K17" s="7">
        <f t="shared" si="4"/>
        <v>20.095353111662462</v>
      </c>
      <c r="L17" s="7">
        <f t="shared" si="5"/>
        <v>14.99113342130066</v>
      </c>
      <c r="M17" s="7">
        <f t="shared" si="9"/>
        <v>14991.133421300659</v>
      </c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6">
        <v>117.788</v>
      </c>
      <c r="B18" s="6">
        <f t="shared" si="6"/>
        <v>1550</v>
      </c>
      <c r="C18" s="6">
        <v>9.3200000000000005E-2</v>
      </c>
      <c r="D18" s="7">
        <f t="shared" si="7"/>
        <v>4.0346280000000005</v>
      </c>
      <c r="E18" s="6">
        <v>1.27766</v>
      </c>
      <c r="F18" s="7">
        <f t="shared" si="0"/>
        <v>15.698790384007392</v>
      </c>
      <c r="G18" s="7">
        <f t="shared" si="1"/>
        <v>96.088623487999996</v>
      </c>
      <c r="H18" s="7">
        <f t="shared" si="8"/>
        <v>754.67828410864092</v>
      </c>
      <c r="I18" s="7">
        <f t="shared" si="2"/>
        <v>0.25867694388306622</v>
      </c>
      <c r="J18" s="7">
        <f t="shared" si="3"/>
        <v>32.073408842609318</v>
      </c>
      <c r="K18" s="7">
        <f t="shared" si="4"/>
        <v>20.90773319138107</v>
      </c>
      <c r="L18" s="7">
        <f t="shared" si="5"/>
        <v>15.597168960770761</v>
      </c>
      <c r="M18" s="7">
        <f t="shared" si="9"/>
        <v>15597.168960770761</v>
      </c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6">
        <v>118.471</v>
      </c>
      <c r="B19" s="6">
        <f t="shared" si="6"/>
        <v>1600</v>
      </c>
      <c r="C19" s="6">
        <v>9.5899999999999999E-2</v>
      </c>
      <c r="D19" s="7">
        <f t="shared" si="7"/>
        <v>4.1515110000000002</v>
      </c>
      <c r="E19" s="6">
        <v>1.2823500000000001</v>
      </c>
      <c r="F19" s="7">
        <f t="shared" si="0"/>
        <v>16.299169710776074</v>
      </c>
      <c r="G19" s="7">
        <f t="shared" si="1"/>
        <v>96.645798495999998</v>
      </c>
      <c r="H19" s="7">
        <f t="shared" si="8"/>
        <v>759.05432638838261</v>
      </c>
      <c r="I19" s="7">
        <f t="shared" si="2"/>
        <v>0.25636641191288279</v>
      </c>
      <c r="J19" s="7">
        <f t="shared" si="3"/>
        <v>32.362474153352125</v>
      </c>
      <c r="K19" s="7">
        <f t="shared" si="4"/>
        <v>21.707321597280682</v>
      </c>
      <c r="L19" s="7">
        <f t="shared" si="5"/>
        <v>16.19366191157189</v>
      </c>
      <c r="M19" s="7">
        <f t="shared" si="9"/>
        <v>16193.661911571891</v>
      </c>
      <c r="N19" s="2"/>
      <c r="O19" s="2"/>
      <c r="P19" s="2"/>
      <c r="Q19" s="2"/>
      <c r="R19" s="2"/>
      <c r="S19" s="2"/>
      <c r="T19" s="2"/>
      <c r="U19" s="2"/>
      <c r="V19" s="2"/>
    </row>
    <row r="20" spans="1:22" x14ac:dyDescent="0.25">
      <c r="A20" s="6">
        <v>118.77200000000001</v>
      </c>
      <c r="B20" s="6">
        <f t="shared" si="6"/>
        <v>1650</v>
      </c>
      <c r="C20" s="6">
        <v>9.8750000000000004E-2</v>
      </c>
      <c r="D20" s="7">
        <f t="shared" si="7"/>
        <v>4.2748875000000002</v>
      </c>
      <c r="E20" s="6">
        <v>1.2902800000000001</v>
      </c>
      <c r="F20" s="7">
        <f t="shared" si="0"/>
        <v>16.851224271476191</v>
      </c>
      <c r="G20" s="7">
        <f t="shared" si="1"/>
        <v>96.891347072000002</v>
      </c>
      <c r="H20" s="7">
        <f t="shared" si="8"/>
        <v>760.98286039453524</v>
      </c>
      <c r="I20" s="7">
        <f t="shared" si="2"/>
        <v>0.2553369375959324</v>
      </c>
      <c r="J20" s="7">
        <f t="shared" si="3"/>
        <v>32.492954045088624</v>
      </c>
      <c r="K20" s="7">
        <f t="shared" si="4"/>
        <v>22.442550820671123</v>
      </c>
      <c r="L20" s="7">
        <f t="shared" si="5"/>
        <v>16.742142912221176</v>
      </c>
      <c r="M20" s="7">
        <f t="shared" si="9"/>
        <v>16742.142912221178</v>
      </c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6">
        <v>118.65600000000001</v>
      </c>
      <c r="B21" s="6">
        <f t="shared" si="6"/>
        <v>1700</v>
      </c>
      <c r="C21" s="6">
        <v>0.10005</v>
      </c>
      <c r="D21" s="7">
        <f t="shared" si="7"/>
        <v>4.3311644999999999</v>
      </c>
      <c r="E21" s="6">
        <v>1.29942</v>
      </c>
      <c r="F21" s="7">
        <f t="shared" si="0"/>
        <v>17.344910769529772</v>
      </c>
      <c r="G21" s="7">
        <f t="shared" si="1"/>
        <v>96.796717055999991</v>
      </c>
      <c r="H21" s="7">
        <f t="shared" si="8"/>
        <v>760.23963798684838</v>
      </c>
      <c r="I21" s="7">
        <f t="shared" si="2"/>
        <v>0.25133502985238221</v>
      </c>
      <c r="J21" s="7">
        <f t="shared" si="3"/>
        <v>33.010326432376743</v>
      </c>
      <c r="K21" s="7">
        <f t="shared" si="4"/>
        <v>23.10004514532983</v>
      </c>
      <c r="L21" s="7">
        <f t="shared" si="5"/>
        <v>17.232633678416587</v>
      </c>
      <c r="M21" s="7">
        <f t="shared" si="9"/>
        <v>17232.633678416587</v>
      </c>
      <c r="N21" s="2"/>
      <c r="O21" s="2"/>
      <c r="P21" s="2"/>
      <c r="Q21" s="2"/>
      <c r="R21" s="2"/>
      <c r="S21" s="2"/>
      <c r="T21" s="2"/>
      <c r="U21" s="2"/>
      <c r="V21" s="2"/>
    </row>
    <row r="22" spans="1:22" x14ac:dyDescent="0.25">
      <c r="A22" s="6">
        <v>118.861</v>
      </c>
      <c r="B22" s="6">
        <f t="shared" si="6"/>
        <v>1750</v>
      </c>
      <c r="C22" s="6">
        <v>0.10305</v>
      </c>
      <c r="D22" s="7">
        <f t="shared" si="7"/>
        <v>4.4610345000000002</v>
      </c>
      <c r="E22" s="6">
        <v>1.31053</v>
      </c>
      <c r="F22" s="7">
        <f t="shared" si="0"/>
        <v>17.885903086182335</v>
      </c>
      <c r="G22" s="7">
        <f t="shared" si="1"/>
        <v>96.963951135999991</v>
      </c>
      <c r="H22" s="7">
        <f t="shared" si="8"/>
        <v>761.55309137974314</v>
      </c>
      <c r="I22" s="7">
        <f t="shared" si="2"/>
        <v>0.25104126955831058</v>
      </c>
      <c r="J22" s="7">
        <f t="shared" si="3"/>
        <v>33.048954038177328</v>
      </c>
      <c r="K22" s="7">
        <f t="shared" si="4"/>
        <v>23.820541612795346</v>
      </c>
      <c r="L22" s="7">
        <f t="shared" si="5"/>
        <v>17.770124043145877</v>
      </c>
      <c r="M22" s="7">
        <f t="shared" si="9"/>
        <v>17770.124043145875</v>
      </c>
      <c r="N22" s="2"/>
      <c r="O22" s="2"/>
      <c r="P22" s="2"/>
      <c r="Q22" s="2"/>
      <c r="R22" s="2"/>
      <c r="S22" s="2"/>
      <c r="T22" s="2"/>
      <c r="U22" s="2"/>
      <c r="V22" s="2"/>
    </row>
    <row r="23" spans="1:22" x14ac:dyDescent="0.25">
      <c r="A23" s="6">
        <v>119.584</v>
      </c>
      <c r="B23" s="6">
        <f t="shared" si="6"/>
        <v>1800</v>
      </c>
      <c r="C23" s="6">
        <v>0.10929999999999999</v>
      </c>
      <c r="D23" s="7">
        <f t="shared" si="7"/>
        <v>4.7315969999999998</v>
      </c>
      <c r="E23" s="6">
        <v>1.3149</v>
      </c>
      <c r="F23" s="7">
        <f t="shared" si="0"/>
        <v>18.508832537330882</v>
      </c>
      <c r="G23" s="7">
        <f t="shared" si="1"/>
        <v>97.553757183999991</v>
      </c>
      <c r="H23" s="7">
        <f t="shared" si="8"/>
        <v>766.18541724834211</v>
      </c>
      <c r="I23" s="7">
        <f t="shared" si="2"/>
        <v>0.25730553911579013</v>
      </c>
      <c r="J23" s="7">
        <f t="shared" si="3"/>
        <v>32.244355903992862</v>
      </c>
      <c r="K23" s="7">
        <f t="shared" si="4"/>
        <v>24.650162395230602</v>
      </c>
      <c r="L23" s="7">
        <f t="shared" si="5"/>
        <v>18.389021146842598</v>
      </c>
      <c r="M23" s="7">
        <f t="shared" si="9"/>
        <v>18389.021146842599</v>
      </c>
      <c r="N23" s="2"/>
      <c r="O23" s="2"/>
      <c r="P23" s="2"/>
      <c r="Q23" s="2"/>
      <c r="R23" s="2"/>
      <c r="S23" s="2"/>
      <c r="T23" s="2"/>
      <c r="U23" s="2"/>
      <c r="V23" s="2"/>
    </row>
    <row r="24" spans="1:22" x14ac:dyDescent="0.25">
      <c r="A24" s="6">
        <v>119.934</v>
      </c>
      <c r="B24" s="6">
        <f t="shared" si="6"/>
        <v>1850</v>
      </c>
      <c r="C24" s="6">
        <v>0.11415</v>
      </c>
      <c r="D24" s="7">
        <f t="shared" si="7"/>
        <v>4.9415535000000004</v>
      </c>
      <c r="E24" s="6">
        <v>1.3184899999999999</v>
      </c>
      <c r="F24" s="7">
        <f t="shared" si="0"/>
        <v>19.078643440011707</v>
      </c>
      <c r="G24" s="7">
        <f t="shared" si="1"/>
        <v>97.839278783999987</v>
      </c>
      <c r="H24" s="7">
        <f t="shared" si="8"/>
        <v>768.42789865084512</v>
      </c>
      <c r="I24" s="7">
        <f t="shared" si="2"/>
        <v>0.26069723435217268</v>
      </c>
      <c r="J24" s="7">
        <f t="shared" si="3"/>
        <v>31.824853838343554</v>
      </c>
      <c r="K24" s="7">
        <f t="shared" si="4"/>
        <v>25.409039610059018</v>
      </c>
      <c r="L24" s="7">
        <f t="shared" si="5"/>
        <v>18.955143549104616</v>
      </c>
      <c r="M24" s="7">
        <f t="shared" si="9"/>
        <v>18955.143549104614</v>
      </c>
      <c r="N24" s="2"/>
      <c r="O24" s="2"/>
      <c r="P24" s="2"/>
      <c r="Q24" s="2"/>
      <c r="R24" s="2"/>
      <c r="S24" s="2"/>
      <c r="T24" s="2"/>
      <c r="U24" s="2"/>
      <c r="V24" s="2"/>
    </row>
    <row r="25" spans="1:22" x14ac:dyDescent="0.25">
      <c r="A25" s="6">
        <v>120.176</v>
      </c>
      <c r="B25" s="6">
        <f t="shared" si="6"/>
        <v>1900</v>
      </c>
      <c r="C25" s="6">
        <v>0.11745</v>
      </c>
      <c r="D25" s="7">
        <f t="shared" si="7"/>
        <v>5.0844104999999997</v>
      </c>
      <c r="E25" s="6">
        <v>1.3189200000000001</v>
      </c>
      <c r="F25" s="7">
        <f t="shared" si="0"/>
        <v>19.633819333466786</v>
      </c>
      <c r="G25" s="7">
        <f t="shared" si="1"/>
        <v>98.036696575999997</v>
      </c>
      <c r="H25" s="7">
        <f t="shared" si="8"/>
        <v>769.97841436343299</v>
      </c>
      <c r="I25" s="7">
        <f t="shared" si="2"/>
        <v>0.26064910042108713</v>
      </c>
      <c r="J25" s="7">
        <f t="shared" si="3"/>
        <v>31.830730917216986</v>
      </c>
      <c r="K25" s="7">
        <f t="shared" si="4"/>
        <v>26.14842584114534</v>
      </c>
      <c r="L25" s="7">
        <f t="shared" si="5"/>
        <v>19.506725677495027</v>
      </c>
      <c r="M25" s="7">
        <f t="shared" si="9"/>
        <v>19506.725677495026</v>
      </c>
      <c r="N25" s="2"/>
      <c r="O25" s="2"/>
      <c r="P25" s="2"/>
      <c r="Q25" s="2"/>
      <c r="R25" s="2"/>
      <c r="S25" s="2"/>
      <c r="T25" s="2"/>
      <c r="U25" s="2"/>
      <c r="V25" s="2"/>
    </row>
    <row r="26" spans="1:22" x14ac:dyDescent="0.25">
      <c r="A26" s="6">
        <v>120.94799999999999</v>
      </c>
      <c r="B26" s="6">
        <f t="shared" si="6"/>
        <v>1950</v>
      </c>
      <c r="C26" s="6">
        <v>0.12055</v>
      </c>
      <c r="D26" s="7">
        <f t="shared" si="7"/>
        <v>5.2186095000000003</v>
      </c>
      <c r="E26" s="6">
        <v>1.31484</v>
      </c>
      <c r="F26" s="7">
        <f t="shared" si="0"/>
        <v>20.279943812456967</v>
      </c>
      <c r="G26" s="7">
        <f t="shared" si="1"/>
        <v>98.666475647999988</v>
      </c>
      <c r="H26" s="7">
        <f t="shared" si="8"/>
        <v>774.92468762838234</v>
      </c>
      <c r="I26" s="7">
        <f t="shared" si="2"/>
        <v>0.25900519018404822</v>
      </c>
      <c r="J26" s="7">
        <f t="shared" si="3"/>
        <v>32.032761094180081</v>
      </c>
      <c r="K26" s="7">
        <f t="shared" si="4"/>
        <v>27.008937886003817</v>
      </c>
      <c r="L26" s="7">
        <f t="shared" si="5"/>
        <v>20.148667662959472</v>
      </c>
      <c r="M26" s="7">
        <f t="shared" si="9"/>
        <v>20148.667662959473</v>
      </c>
      <c r="N26" s="2"/>
      <c r="O26" s="2"/>
      <c r="P26" s="2"/>
      <c r="Q26" s="2"/>
      <c r="R26" s="2"/>
      <c r="S26" s="2"/>
      <c r="T26" s="2"/>
      <c r="U26" s="2"/>
      <c r="V26" s="2"/>
    </row>
    <row r="27" spans="1:22" x14ac:dyDescent="0.25">
      <c r="A27" s="6">
        <v>122.157</v>
      </c>
      <c r="B27" s="6">
        <f t="shared" si="6"/>
        <v>2000</v>
      </c>
      <c r="C27" s="6">
        <v>0.12554999999999999</v>
      </c>
      <c r="D27" s="7">
        <f t="shared" si="7"/>
        <v>5.4350594999999995</v>
      </c>
      <c r="E27" s="6">
        <v>1.31653</v>
      </c>
      <c r="F27" s="7">
        <f t="shared" si="0"/>
        <v>21.007859247825131</v>
      </c>
      <c r="G27" s="7">
        <f t="shared" si="1"/>
        <v>99.652748831999986</v>
      </c>
      <c r="H27" s="7">
        <f t="shared" si="8"/>
        <v>782.67085910159983</v>
      </c>
      <c r="I27" s="7">
        <f t="shared" si="2"/>
        <v>0.26040116190369617</v>
      </c>
      <c r="J27" s="7">
        <f t="shared" si="3"/>
        <v>31.861038248311008</v>
      </c>
      <c r="K27" s="7">
        <f t="shared" si="4"/>
        <v>27.978379565030853</v>
      </c>
      <c r="L27" s="7">
        <f t="shared" si="5"/>
        <v>20.871871155513663</v>
      </c>
      <c r="M27" s="7">
        <f t="shared" si="9"/>
        <v>20871.871155513662</v>
      </c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25">
      <c r="A28" s="6">
        <v>122.845</v>
      </c>
      <c r="B28" s="6">
        <f t="shared" si="6"/>
        <v>2050</v>
      </c>
      <c r="C28" s="6">
        <v>0.12784999999999999</v>
      </c>
      <c r="D28" s="7">
        <f t="shared" si="7"/>
        <v>5.5346264999999999</v>
      </c>
      <c r="E28" s="6">
        <v>1.32098</v>
      </c>
      <c r="F28" s="7">
        <f t="shared" si="0"/>
        <v>21.654331974684673</v>
      </c>
      <c r="G28" s="7">
        <f t="shared" si="1"/>
        <v>100.21400272</v>
      </c>
      <c r="H28" s="7">
        <f t="shared" si="8"/>
        <v>787.0789368299487</v>
      </c>
      <c r="I28" s="7">
        <f t="shared" si="2"/>
        <v>0.25725506934207498</v>
      </c>
      <c r="J28" s="7">
        <f t="shared" si="3"/>
        <v>32.250681786511812</v>
      </c>
      <c r="K28" s="7">
        <f t="shared" si="4"/>
        <v>28.839355408268627</v>
      </c>
      <c r="L28" s="7">
        <f t="shared" si="5"/>
        <v>21.514159134569063</v>
      </c>
      <c r="M28" s="7">
        <f t="shared" si="9"/>
        <v>21514.159134569061</v>
      </c>
      <c r="N28" s="2"/>
      <c r="O28" s="2"/>
      <c r="P28" s="2"/>
      <c r="Q28" s="2"/>
      <c r="R28" s="2"/>
      <c r="S28" s="2"/>
      <c r="T28" s="2"/>
      <c r="U28" s="2"/>
      <c r="V28" s="2"/>
    </row>
    <row r="29" spans="1:22" x14ac:dyDescent="0.25">
      <c r="A29" s="6">
        <v>123.79600000000001</v>
      </c>
      <c r="B29" s="6">
        <f t="shared" si="6"/>
        <v>2100</v>
      </c>
      <c r="C29" s="6">
        <v>0.13089999999999999</v>
      </c>
      <c r="D29" s="7">
        <f t="shared" si="7"/>
        <v>5.6666609999999995</v>
      </c>
      <c r="E29" s="6">
        <v>1.32287</v>
      </c>
      <c r="F29" s="7">
        <f t="shared" si="0"/>
        <v>22.354211306891528</v>
      </c>
      <c r="G29" s="7">
        <f t="shared" si="1"/>
        <v>100.989805696</v>
      </c>
      <c r="H29" s="7">
        <f t="shared" si="8"/>
        <v>793.17207915503559</v>
      </c>
      <c r="I29" s="7">
        <f t="shared" si="2"/>
        <v>0.25514572399083824</v>
      </c>
      <c r="J29" s="7">
        <f t="shared" si="3"/>
        <v>32.517305207185082</v>
      </c>
      <c r="K29" s="7">
        <f t="shared" si="4"/>
        <v>29.771458454809697</v>
      </c>
      <c r="L29" s="7">
        <f t="shared" si="5"/>
        <v>22.209508007288722</v>
      </c>
      <c r="M29" s="7">
        <f t="shared" si="9"/>
        <v>22209.508007288721</v>
      </c>
      <c r="N29" s="2"/>
      <c r="O29" s="2"/>
      <c r="P29" s="2"/>
      <c r="Q29" s="2"/>
      <c r="R29" s="2"/>
      <c r="S29" s="2"/>
      <c r="T29" s="2"/>
      <c r="U29" s="2"/>
      <c r="V29" s="2"/>
    </row>
    <row r="30" spans="1:22" x14ac:dyDescent="0.25">
      <c r="A30" s="6">
        <v>124.794</v>
      </c>
      <c r="B30" s="6">
        <f t="shared" si="6"/>
        <v>2150</v>
      </c>
      <c r="C30" s="6">
        <v>0.13435</v>
      </c>
      <c r="D30" s="7">
        <f t="shared" si="7"/>
        <v>5.8160115000000001</v>
      </c>
      <c r="E30" s="6">
        <v>1.3216399999999999</v>
      </c>
      <c r="F30" s="7">
        <f t="shared" si="0"/>
        <v>23.070957014301854</v>
      </c>
      <c r="G30" s="7">
        <f t="shared" si="1"/>
        <v>101.80395014399998</v>
      </c>
      <c r="H30" s="7">
        <f t="shared" si="8"/>
        <v>799.56635469702974</v>
      </c>
      <c r="I30" s="7">
        <f t="shared" si="2"/>
        <v>0.2537348146937905</v>
      </c>
      <c r="J30" s="7">
        <f t="shared" si="3"/>
        <v>32.698119843470302</v>
      </c>
      <c r="K30" s="7">
        <f t="shared" si="4"/>
        <v>30.726024230263882</v>
      </c>
      <c r="L30" s="7">
        <f t="shared" si="5"/>
        <v>22.921614075777565</v>
      </c>
      <c r="M30" s="7">
        <f t="shared" si="9"/>
        <v>22921.614075777565</v>
      </c>
      <c r="N30" s="2"/>
      <c r="O30" s="2"/>
      <c r="P30" s="2"/>
      <c r="Q30" s="2"/>
      <c r="R30" s="2"/>
      <c r="S30" s="2"/>
      <c r="T30" s="2"/>
      <c r="U30" s="2"/>
      <c r="V30" s="2"/>
    </row>
    <row r="31" spans="1:22" x14ac:dyDescent="0.25">
      <c r="A31" s="6">
        <v>125.137</v>
      </c>
      <c r="B31" s="6">
        <f t="shared" si="6"/>
        <v>2200</v>
      </c>
      <c r="C31" s="6">
        <v>0.13769999999999999</v>
      </c>
      <c r="D31" s="7">
        <f t="shared" si="7"/>
        <v>5.9610329999999996</v>
      </c>
      <c r="E31" s="6">
        <v>1.3165199999999999</v>
      </c>
      <c r="F31" s="7">
        <f t="shared" si="0"/>
        <v>23.672376785322189</v>
      </c>
      <c r="G31" s="7">
        <f t="shared" si="1"/>
        <v>102.08376131199999</v>
      </c>
      <c r="H31" s="7">
        <f t="shared" si="8"/>
        <v>801.76398647148267</v>
      </c>
      <c r="I31" s="7">
        <f t="shared" si="2"/>
        <v>0.25345454015332303</v>
      </c>
      <c r="J31" s="7">
        <f t="shared" si="3"/>
        <v>32.734278006223022</v>
      </c>
      <c r="K31" s="7">
        <f t="shared" si="4"/>
        <v>31.526998305395452</v>
      </c>
      <c r="L31" s="7">
        <f t="shared" si="5"/>
        <v>23.519140735825736</v>
      </c>
      <c r="M31" s="7">
        <f t="shared" si="9"/>
        <v>23519.140735825735</v>
      </c>
      <c r="N31" s="2"/>
      <c r="O31" s="2"/>
      <c r="P31" s="2"/>
      <c r="Q31" s="2"/>
      <c r="R31" s="2"/>
      <c r="S31" s="2"/>
      <c r="T31" s="2"/>
      <c r="U31" s="2"/>
      <c r="V31" s="2"/>
    </row>
    <row r="32" spans="1:22" x14ac:dyDescent="0.25">
      <c r="A32" s="6">
        <v>126.02800000000001</v>
      </c>
      <c r="B32" s="6">
        <f t="shared" si="6"/>
        <v>2250</v>
      </c>
      <c r="C32" s="6">
        <v>0.14105000000000001</v>
      </c>
      <c r="D32" s="7">
        <f t="shared" si="7"/>
        <v>6.1060545000000008</v>
      </c>
      <c r="E32" s="6">
        <v>1.3046500000000001</v>
      </c>
      <c r="F32" s="7">
        <f t="shared" si="0"/>
        <v>24.382768043955892</v>
      </c>
      <c r="G32" s="7">
        <f t="shared" si="1"/>
        <v>102.810617728</v>
      </c>
      <c r="H32" s="7">
        <f t="shared" si="8"/>
        <v>807.47270341328328</v>
      </c>
      <c r="I32" s="7">
        <f t="shared" si="2"/>
        <v>0.25205660534556262</v>
      </c>
      <c r="J32" s="7">
        <f t="shared" si="3"/>
        <v>32.915826061942752</v>
      </c>
      <c r="K32" s="7">
        <f t="shared" si="4"/>
        <v>32.47310119190405</v>
      </c>
      <c r="L32" s="7">
        <f t="shared" si="5"/>
        <v>24.22493348916117</v>
      </c>
      <c r="M32" s="7">
        <f t="shared" si="9"/>
        <v>24224.933489161169</v>
      </c>
      <c r="N32" s="2"/>
      <c r="O32" s="2"/>
      <c r="P32" s="2"/>
      <c r="Q32" s="2"/>
      <c r="R32" s="2"/>
      <c r="S32" s="2"/>
      <c r="T32" s="2"/>
      <c r="U32" s="2"/>
      <c r="V32" s="2"/>
    </row>
    <row r="33" spans="1:22" x14ac:dyDescent="0.25">
      <c r="A33" s="6">
        <v>126.66</v>
      </c>
      <c r="B33" s="6">
        <f t="shared" si="6"/>
        <v>2300</v>
      </c>
      <c r="C33" s="6">
        <v>0.14495</v>
      </c>
      <c r="D33" s="7">
        <f t="shared" si="7"/>
        <v>6.2748854999999999</v>
      </c>
      <c r="E33" s="6">
        <v>1.2964599999999999</v>
      </c>
      <c r="F33" s="7">
        <f t="shared" si="0"/>
        <v>25.049598223425271</v>
      </c>
      <c r="G33" s="7">
        <f t="shared" si="1"/>
        <v>103.32618815999999</v>
      </c>
      <c r="H33" s="7">
        <f t="shared" si="8"/>
        <v>811.52198411723145</v>
      </c>
      <c r="I33" s="7">
        <f t="shared" si="2"/>
        <v>0.25213054050737788</v>
      </c>
      <c r="J33" s="7">
        <f t="shared" si="3"/>
        <v>32.906173772611709</v>
      </c>
      <c r="K33" s="7">
        <f t="shared" si="4"/>
        <v>33.361189199659691</v>
      </c>
      <c r="L33" s="7">
        <f t="shared" si="5"/>
        <v>24.8874471429469</v>
      </c>
      <c r="M33" s="7">
        <f t="shared" si="9"/>
        <v>24887.447142946901</v>
      </c>
      <c r="N33" s="2"/>
      <c r="O33" s="2"/>
      <c r="P33" s="2"/>
      <c r="Q33" s="2"/>
      <c r="R33" s="2"/>
      <c r="S33" s="2"/>
      <c r="T33" s="2"/>
      <c r="U33" s="2"/>
      <c r="V33" s="2"/>
    </row>
    <row r="34" spans="1:22" x14ac:dyDescent="0.25">
      <c r="A34" s="6">
        <v>126.822</v>
      </c>
      <c r="B34" s="6">
        <f t="shared" si="6"/>
        <v>2350</v>
      </c>
      <c r="C34" s="6">
        <v>0.14985000000000001</v>
      </c>
      <c r="D34" s="7">
        <f t="shared" si="7"/>
        <v>6.4870065000000006</v>
      </c>
      <c r="E34" s="6">
        <v>1.2822899999999999</v>
      </c>
      <c r="F34" s="7">
        <f t="shared" si="0"/>
        <v>25.62689000626262</v>
      </c>
      <c r="G34" s="7">
        <f t="shared" si="1"/>
        <v>103.458343872</v>
      </c>
      <c r="H34" s="7">
        <f t="shared" si="8"/>
        <v>812.55993265210441</v>
      </c>
      <c r="I34" s="7">
        <f t="shared" si="2"/>
        <v>0.25478205845818569</v>
      </c>
      <c r="J34" s="7">
        <f t="shared" si="3"/>
        <v>32.563719084167467</v>
      </c>
      <c r="K34" s="7">
        <f t="shared" si="4"/>
        <v>34.130029490784018</v>
      </c>
      <c r="L34" s="7">
        <f t="shared" si="5"/>
        <v>25.461002000125667</v>
      </c>
      <c r="M34" s="7">
        <f t="shared" si="9"/>
        <v>25461.002000125667</v>
      </c>
      <c r="N34" s="2"/>
      <c r="O34" s="2"/>
      <c r="P34" s="2"/>
      <c r="Q34" s="2"/>
      <c r="R34" s="2"/>
      <c r="S34" s="2"/>
      <c r="T34" s="2"/>
      <c r="U34" s="2"/>
      <c r="V34" s="2"/>
    </row>
    <row r="35" spans="1:22" x14ac:dyDescent="0.25">
      <c r="A35" s="6">
        <v>126.69</v>
      </c>
      <c r="B35" s="6">
        <f t="shared" si="6"/>
        <v>2400</v>
      </c>
      <c r="C35" s="6">
        <v>0.1537</v>
      </c>
      <c r="D35" s="7">
        <f t="shared" si="7"/>
        <v>6.6536730000000004</v>
      </c>
      <c r="E35" s="6">
        <v>1.2730399999999999</v>
      </c>
      <c r="F35" s="7">
        <f t="shared" si="0"/>
        <v>26.144902262894142</v>
      </c>
      <c r="G35" s="7">
        <f t="shared" si="1"/>
        <v>103.35066144</v>
      </c>
      <c r="H35" s="7">
        <f t="shared" si="8"/>
        <v>811.71419680887459</v>
      </c>
      <c r="I35" s="7">
        <f t="shared" si="2"/>
        <v>0.25615028563817194</v>
      </c>
      <c r="J35" s="7">
        <f t="shared" si="3"/>
        <v>32.389779924109952</v>
      </c>
      <c r="K35" s="7">
        <f t="shared" si="4"/>
        <v>34.819920991122174</v>
      </c>
      <c r="L35" s="7">
        <f t="shared" si="5"/>
        <v>25.975661059377945</v>
      </c>
      <c r="M35" s="7">
        <f t="shared" si="9"/>
        <v>25975.661059377944</v>
      </c>
      <c r="N35" s="2"/>
      <c r="O35" s="2"/>
      <c r="P35" s="2"/>
      <c r="Q35" s="2"/>
      <c r="R35" s="2"/>
      <c r="S35" s="2"/>
      <c r="T35" s="2"/>
      <c r="U35" s="2"/>
      <c r="V35" s="2"/>
    </row>
    <row r="36" spans="1:22" x14ac:dyDescent="0.25">
      <c r="A36" s="6">
        <v>126.55200000000001</v>
      </c>
      <c r="B36" s="6">
        <f t="shared" si="6"/>
        <v>2450</v>
      </c>
      <c r="C36" s="6">
        <v>0.15565000000000001</v>
      </c>
      <c r="D36" s="7">
        <f t="shared" si="7"/>
        <v>6.7380885000000008</v>
      </c>
      <c r="E36" s="6">
        <v>1.2698400000000001</v>
      </c>
      <c r="F36" s="7">
        <f t="shared" si="0"/>
        <v>26.660515478647881</v>
      </c>
      <c r="G36" s="7">
        <f t="shared" si="1"/>
        <v>103.238084352</v>
      </c>
      <c r="H36" s="7">
        <f t="shared" si="8"/>
        <v>810.83001842731642</v>
      </c>
      <c r="I36" s="7">
        <f t="shared" si="2"/>
        <v>0.25438329153060024</v>
      </c>
      <c r="J36" s="7">
        <f t="shared" si="3"/>
        <v>32.61476541717078</v>
      </c>
      <c r="K36" s="7">
        <f t="shared" si="4"/>
        <v>35.506617435958532</v>
      </c>
      <c r="L36" s="7">
        <f t="shared" si="5"/>
        <v>26.487936607225887</v>
      </c>
      <c r="M36" s="7">
        <f t="shared" si="9"/>
        <v>26487.936607225885</v>
      </c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25">
      <c r="A37" s="6">
        <v>126.438</v>
      </c>
      <c r="B37" s="6">
        <f t="shared" si="6"/>
        <v>2500</v>
      </c>
      <c r="C37" s="6">
        <v>0.15959999999999999</v>
      </c>
      <c r="D37" s="7">
        <f t="shared" si="7"/>
        <v>6.909084</v>
      </c>
      <c r="E37" s="6">
        <v>1.2744599999999999</v>
      </c>
      <c r="F37" s="7">
        <f t="shared" si="0"/>
        <v>27.180101299726115</v>
      </c>
      <c r="G37" s="7">
        <f t="shared" si="1"/>
        <v>103.145085888</v>
      </c>
      <c r="H37" s="7">
        <f t="shared" si="8"/>
        <v>810.09961019907246</v>
      </c>
      <c r="I37" s="7">
        <f t="shared" si="2"/>
        <v>0.25585258879958173</v>
      </c>
      <c r="J37" s="7">
        <f t="shared" si="3"/>
        <v>32.427466996698435</v>
      </c>
      <c r="K37" s="7">
        <f t="shared" si="4"/>
        <v>36.198604617862379</v>
      </c>
      <c r="L37" s="7">
        <f t="shared" si="5"/>
        <v>27.004159044926169</v>
      </c>
      <c r="M37" s="7">
        <f t="shared" si="9"/>
        <v>27004.159044926168</v>
      </c>
      <c r="N37" s="2"/>
      <c r="O37" s="2"/>
      <c r="P37" s="2"/>
      <c r="Q37" s="2"/>
      <c r="R37" s="2"/>
      <c r="S37" s="2"/>
      <c r="T37" s="2"/>
      <c r="U37" s="2"/>
      <c r="V37" s="2"/>
    </row>
    <row r="38" spans="1:22" x14ac:dyDescent="0.25">
      <c r="A38" s="6">
        <v>126.239</v>
      </c>
      <c r="B38" s="6">
        <f t="shared" si="6"/>
        <v>2550</v>
      </c>
      <c r="C38" s="6">
        <v>0.16259999999999999</v>
      </c>
      <c r="D38" s="7">
        <f t="shared" si="7"/>
        <v>7.0389540000000004</v>
      </c>
      <c r="E38" s="6">
        <v>1.2787599999999999</v>
      </c>
      <c r="F38" s="7">
        <f t="shared" si="0"/>
        <v>27.680069157497332</v>
      </c>
      <c r="G38" s="7">
        <f t="shared" si="1"/>
        <v>102.982746464</v>
      </c>
      <c r="H38" s="7">
        <f t="shared" si="8"/>
        <v>808.82459934450662</v>
      </c>
      <c r="I38" s="7">
        <f t="shared" si="2"/>
        <v>0.25595367529478447</v>
      </c>
      <c r="J38" s="7">
        <f t="shared" si="3"/>
        <v>32.414660073792469</v>
      </c>
      <c r="K38" s="7">
        <f t="shared" si="4"/>
        <v>36.864464491066094</v>
      </c>
      <c r="L38" s="7">
        <f t="shared" si="5"/>
        <v>27.500890510336159</v>
      </c>
      <c r="M38" s="7">
        <f t="shared" si="9"/>
        <v>27500.890510336158</v>
      </c>
      <c r="N38" s="2"/>
      <c r="O38" s="2"/>
      <c r="P38" s="2"/>
      <c r="Q38" s="2"/>
      <c r="R38" s="2"/>
      <c r="S38" s="2"/>
      <c r="T38" s="2"/>
      <c r="U38" s="2"/>
      <c r="V38" s="2"/>
    </row>
    <row r="39" spans="1:22" x14ac:dyDescent="0.25">
      <c r="A39" s="6">
        <v>126.161</v>
      </c>
      <c r="B39" s="6">
        <f t="shared" si="6"/>
        <v>2600</v>
      </c>
      <c r="C39" s="6">
        <v>0.16805</v>
      </c>
      <c r="D39" s="7">
        <f t="shared" si="7"/>
        <v>7.2748845000000006</v>
      </c>
      <c r="E39" s="6">
        <v>1.27634</v>
      </c>
      <c r="F39" s="7">
        <f t="shared" ref="F39:F70" si="10">L39*(1.01325/$B$3)*SQRT($F$3/293)</f>
        <v>28.205377421959668</v>
      </c>
      <c r="G39" s="7">
        <f t="shared" ref="G39:G70" si="11">A39*$J$3</f>
        <v>102.919115936</v>
      </c>
      <c r="H39" s="7">
        <f t="shared" si="8"/>
        <v>808.32484634623449</v>
      </c>
      <c r="I39" s="7">
        <f t="shared" ref="I39:I70" si="12">D39/L39</f>
        <v>0.25960592548341344</v>
      </c>
      <c r="J39" s="7">
        <f t="shared" ref="J39:J70" si="13">(M39*3600)/(D39*$A$3)*100</f>
        <v>31.958636398106314</v>
      </c>
      <c r="K39" s="7">
        <f t="shared" ref="K39:K70" si="14">L39*$I$3</f>
        <v>37.564072853745714</v>
      </c>
      <c r="L39" s="7">
        <f t="shared" ref="L39:L70" si="15">(G39*B39)/$K$3</f>
        <v>28.022798348895172</v>
      </c>
      <c r="M39" s="7">
        <f t="shared" si="9"/>
        <v>28022.798348895172</v>
      </c>
      <c r="N39" s="2"/>
      <c r="O39" s="2"/>
      <c r="P39" s="2"/>
      <c r="Q39" s="2"/>
      <c r="R39" s="2"/>
      <c r="S39" s="2"/>
      <c r="T39" s="2"/>
      <c r="U39" s="2"/>
      <c r="V39" s="2"/>
    </row>
    <row r="40" spans="1:22" x14ac:dyDescent="0.25">
      <c r="A40" s="6">
        <v>125.84699999999999</v>
      </c>
      <c r="B40" s="6">
        <f t="shared" ref="B40:B71" si="16">B39+50</f>
        <v>2650</v>
      </c>
      <c r="C40" s="6">
        <v>0.17144999999999999</v>
      </c>
      <c r="D40" s="7">
        <f t="shared" si="7"/>
        <v>7.4220705000000002</v>
      </c>
      <c r="E40" s="6">
        <v>1.28027</v>
      </c>
      <c r="F40" s="7">
        <f t="shared" si="10"/>
        <v>28.676238636823026</v>
      </c>
      <c r="G40" s="7">
        <f t="shared" si="11"/>
        <v>102.66296227199999</v>
      </c>
      <c r="H40" s="7">
        <f t="shared" si="8"/>
        <v>806.31302017370308</v>
      </c>
      <c r="I40" s="7">
        <f t="shared" si="12"/>
        <v>0.26050934280493737</v>
      </c>
      <c r="J40" s="7">
        <f t="shared" si="13"/>
        <v>31.847807414456568</v>
      </c>
      <c r="K40" s="7">
        <f t="shared" si="14"/>
        <v>38.191168343890077</v>
      </c>
      <c r="L40" s="7">
        <f t="shared" si="15"/>
        <v>28.490611584542879</v>
      </c>
      <c r="M40" s="7">
        <f t="shared" si="9"/>
        <v>28490.611584542879</v>
      </c>
      <c r="N40" s="2"/>
      <c r="O40" s="2"/>
      <c r="P40" s="2"/>
      <c r="Q40" s="2"/>
      <c r="R40" s="2"/>
      <c r="S40" s="2"/>
      <c r="T40" s="2"/>
      <c r="U40" s="2"/>
      <c r="V40" s="2"/>
    </row>
    <row r="41" spans="1:22" x14ac:dyDescent="0.25">
      <c r="A41" s="6">
        <v>124.911</v>
      </c>
      <c r="B41" s="6">
        <f t="shared" si="16"/>
        <v>2700</v>
      </c>
      <c r="C41" s="6">
        <v>0.17465</v>
      </c>
      <c r="D41" s="7">
        <f t="shared" si="7"/>
        <v>7.5605984999999993</v>
      </c>
      <c r="E41" s="6">
        <v>1.2837099999999999</v>
      </c>
      <c r="F41" s="7">
        <f t="shared" si="10"/>
        <v>28.999993072700423</v>
      </c>
      <c r="G41" s="7">
        <f t="shared" si="11"/>
        <v>101.89939593599999</v>
      </c>
      <c r="H41" s="7">
        <f t="shared" si="8"/>
        <v>800.31598419443787</v>
      </c>
      <c r="I41" s="7">
        <f t="shared" si="12"/>
        <v>0.26240898142118696</v>
      </c>
      <c r="J41" s="7">
        <f t="shared" si="13"/>
        <v>31.617253854590881</v>
      </c>
      <c r="K41" s="7">
        <f t="shared" si="14"/>
        <v>38.622346237171989</v>
      </c>
      <c r="L41" s="7">
        <f t="shared" si="15"/>
        <v>28.812270292931196</v>
      </c>
      <c r="M41" s="7">
        <f t="shared" si="9"/>
        <v>28812.270292931196</v>
      </c>
      <c r="N41" s="2"/>
      <c r="O41" s="2"/>
      <c r="P41" s="2"/>
      <c r="Q41" s="2"/>
      <c r="R41" s="2"/>
      <c r="S41" s="2"/>
      <c r="T41" s="2"/>
      <c r="U41" s="2"/>
      <c r="V41" s="2"/>
    </row>
    <row r="42" spans="1:22" x14ac:dyDescent="0.25">
      <c r="A42" s="6">
        <v>123.92700000000001</v>
      </c>
      <c r="B42" s="6">
        <f t="shared" si="16"/>
        <v>2750</v>
      </c>
      <c r="C42" s="6">
        <v>0.1784</v>
      </c>
      <c r="D42" s="7">
        <f t="shared" si="7"/>
        <v>7.7229360000000007</v>
      </c>
      <c r="E42" s="6">
        <v>1.2811999999999999</v>
      </c>
      <c r="F42" s="7">
        <f t="shared" si="10"/>
        <v>29.304348812447792</v>
      </c>
      <c r="G42" s="7">
        <f t="shared" si="11"/>
        <v>101.096672352</v>
      </c>
      <c r="H42" s="7">
        <f t="shared" si="8"/>
        <v>794.01140790854379</v>
      </c>
      <c r="I42" s="7">
        <f t="shared" si="12"/>
        <v>0.26525939487891681</v>
      </c>
      <c r="J42" s="7">
        <f t="shared" si="13"/>
        <v>31.277502473024459</v>
      </c>
      <c r="K42" s="7">
        <f t="shared" si="14"/>
        <v>39.027688842955548</v>
      </c>
      <c r="L42" s="7">
        <f t="shared" si="15"/>
        <v>29.114655876845742</v>
      </c>
      <c r="M42" s="7">
        <f t="shared" si="9"/>
        <v>29114.655876845743</v>
      </c>
      <c r="N42" s="2"/>
      <c r="O42" s="2"/>
      <c r="P42" s="2"/>
      <c r="Q42" s="2"/>
      <c r="R42" s="2"/>
      <c r="S42" s="2"/>
      <c r="T42" s="2"/>
      <c r="U42" s="2"/>
      <c r="V42" s="2"/>
    </row>
    <row r="43" spans="1:22" x14ac:dyDescent="0.25">
      <c r="A43" s="6">
        <v>123.68899999999999</v>
      </c>
      <c r="B43" s="6">
        <f t="shared" si="16"/>
        <v>2800</v>
      </c>
      <c r="C43" s="6">
        <v>0.18004999999999999</v>
      </c>
      <c r="D43" s="7">
        <f t="shared" si="7"/>
        <v>7.7943645000000004</v>
      </c>
      <c r="E43" s="6">
        <v>1.2744800000000001</v>
      </c>
      <c r="F43" s="7">
        <f t="shared" si="10"/>
        <v>29.779853332235891</v>
      </c>
      <c r="G43" s="7">
        <f t="shared" si="11"/>
        <v>100.90251766399999</v>
      </c>
      <c r="H43" s="7">
        <f t="shared" si="8"/>
        <v>792.48652055484172</v>
      </c>
      <c r="I43" s="7">
        <f t="shared" si="12"/>
        <v>0.26343809115965122</v>
      </c>
      <c r="J43" s="7">
        <f t="shared" si="13"/>
        <v>31.493742392364503</v>
      </c>
      <c r="K43" s="7">
        <f t="shared" si="14"/>
        <v>39.660968311490471</v>
      </c>
      <c r="L43" s="7">
        <f t="shared" si="15"/>
        <v>29.587082360372808</v>
      </c>
      <c r="M43" s="7">
        <f t="shared" si="9"/>
        <v>29587.082360372809</v>
      </c>
      <c r="N43" s="2"/>
      <c r="O43" s="2"/>
      <c r="P43" s="2"/>
      <c r="Q43" s="2"/>
      <c r="R43" s="2"/>
      <c r="S43" s="2"/>
      <c r="T43" s="2"/>
      <c r="U43" s="2"/>
      <c r="V43" s="2"/>
    </row>
    <row r="44" spans="1:22" x14ac:dyDescent="0.25">
      <c r="A44" s="6">
        <v>123.389</v>
      </c>
      <c r="B44" s="6">
        <f t="shared" si="16"/>
        <v>2850</v>
      </c>
      <c r="C44" s="6">
        <v>0.18310000000000001</v>
      </c>
      <c r="D44" s="7">
        <f t="shared" si="7"/>
        <v>7.9263990000000009</v>
      </c>
      <c r="E44" s="6">
        <v>1.2603599999999999</v>
      </c>
      <c r="F44" s="7">
        <f t="shared" si="10"/>
        <v>30.2381174328127</v>
      </c>
      <c r="G44" s="7">
        <f t="shared" si="11"/>
        <v>100.65778486399999</v>
      </c>
      <c r="H44" s="7">
        <f t="shared" si="8"/>
        <v>790.56439363841059</v>
      </c>
      <c r="I44" s="7">
        <f t="shared" si="12"/>
        <v>0.26384058098267998</v>
      </c>
      <c r="J44" s="7">
        <f t="shared" si="13"/>
        <v>31.445698566980223</v>
      </c>
      <c r="K44" s="7">
        <f t="shared" si="14"/>
        <v>40.271286897297486</v>
      </c>
      <c r="L44" s="7">
        <f t="shared" si="15"/>
        <v>30.042380025384855</v>
      </c>
      <c r="M44" s="7">
        <f t="shared" si="9"/>
        <v>30042.380025384853</v>
      </c>
      <c r="N44" s="2"/>
      <c r="O44" s="2"/>
      <c r="P44" s="2"/>
      <c r="Q44" s="2"/>
      <c r="R44" s="2"/>
      <c r="S44" s="2"/>
      <c r="T44" s="2"/>
      <c r="U44" s="2"/>
      <c r="V44" s="2"/>
    </row>
    <row r="45" spans="1:22" x14ac:dyDescent="0.25">
      <c r="A45" s="6">
        <v>122.51900000000001</v>
      </c>
      <c r="B45" s="6">
        <f t="shared" si="16"/>
        <v>2900</v>
      </c>
      <c r="C45" s="6">
        <v>0.18790000000000001</v>
      </c>
      <c r="D45" s="7">
        <f t="shared" si="7"/>
        <v>8.1341910000000013</v>
      </c>
      <c r="E45" s="6">
        <v>1.2531000000000001</v>
      </c>
      <c r="F45" s="7">
        <f t="shared" si="10"/>
        <v>30.551665196568486</v>
      </c>
      <c r="G45" s="7">
        <f t="shared" si="11"/>
        <v>99.948059743999991</v>
      </c>
      <c r="H45" s="7">
        <f t="shared" si="8"/>
        <v>784.99022558076013</v>
      </c>
      <c r="I45" s="7">
        <f t="shared" si="12"/>
        <v>0.26797846407612819</v>
      </c>
      <c r="J45" s="7">
        <f t="shared" si="13"/>
        <v>30.960142293230518</v>
      </c>
      <c r="K45" s="7">
        <f t="shared" si="14"/>
        <v>40.688871489931984</v>
      </c>
      <c r="L45" s="7">
        <f t="shared" si="15"/>
        <v>30.353898131490201</v>
      </c>
      <c r="M45" s="7">
        <f t="shared" si="9"/>
        <v>30353.898131490201</v>
      </c>
      <c r="N45" s="2"/>
      <c r="O45" s="2"/>
      <c r="P45" s="2"/>
      <c r="Q45" s="2"/>
      <c r="R45" s="2"/>
      <c r="S45" s="2"/>
      <c r="T45" s="2"/>
      <c r="U45" s="2"/>
      <c r="V45" s="2"/>
    </row>
    <row r="46" spans="1:22" x14ac:dyDescent="0.25">
      <c r="A46" s="6">
        <v>121.837</v>
      </c>
      <c r="B46" s="6">
        <f t="shared" si="16"/>
        <v>2950</v>
      </c>
      <c r="C46" s="6">
        <v>0.19255</v>
      </c>
      <c r="D46" s="7">
        <f t="shared" si="7"/>
        <v>8.3354894999999996</v>
      </c>
      <c r="E46" s="6">
        <v>1.23943</v>
      </c>
      <c r="F46" s="7">
        <f t="shared" si="10"/>
        <v>30.905420541487391</v>
      </c>
      <c r="G46" s="7">
        <f t="shared" si="11"/>
        <v>99.391700512</v>
      </c>
      <c r="H46" s="7">
        <f t="shared" si="8"/>
        <v>780.62059039074006</v>
      </c>
      <c r="I46" s="7">
        <f t="shared" si="12"/>
        <v>0.27146688842287431</v>
      </c>
      <c r="J46" s="7">
        <f t="shared" si="13"/>
        <v>30.562295930523508</v>
      </c>
      <c r="K46" s="7">
        <f t="shared" si="14"/>
        <v>41.160004754704033</v>
      </c>
      <c r="L46" s="7">
        <f t="shared" si="15"/>
        <v>30.705363547010158</v>
      </c>
      <c r="M46" s="7">
        <f t="shared" si="9"/>
        <v>30705.363547010158</v>
      </c>
      <c r="N46" s="2"/>
      <c r="O46" s="2"/>
      <c r="P46" s="2"/>
      <c r="Q46" s="2"/>
      <c r="R46" s="2"/>
      <c r="S46" s="2"/>
      <c r="T46" s="2"/>
      <c r="U46" s="2"/>
      <c r="V46" s="2"/>
    </row>
    <row r="47" spans="1:22" x14ac:dyDescent="0.25">
      <c r="A47" s="6">
        <v>121.709</v>
      </c>
      <c r="B47" s="6">
        <f t="shared" si="16"/>
        <v>3000</v>
      </c>
      <c r="C47" s="6">
        <v>0.19900000000000001</v>
      </c>
      <c r="D47" s="7">
        <f t="shared" si="7"/>
        <v>8.6147100000000023</v>
      </c>
      <c r="E47" s="6">
        <v>1.2273499999999999</v>
      </c>
      <c r="F47" s="7">
        <f t="shared" si="10"/>
        <v>31.396222171388658</v>
      </c>
      <c r="G47" s="7">
        <f t="shared" si="11"/>
        <v>99.287281183999994</v>
      </c>
      <c r="H47" s="7">
        <f t="shared" si="8"/>
        <v>779.80048290639616</v>
      </c>
      <c r="I47" s="7">
        <f t="shared" si="12"/>
        <v>0.27617456740691576</v>
      </c>
      <c r="J47" s="7">
        <f t="shared" si="13"/>
        <v>30.041330225364309</v>
      </c>
      <c r="K47" s="7">
        <f t="shared" si="14"/>
        <v>41.813656996492305</v>
      </c>
      <c r="L47" s="7">
        <f t="shared" si="15"/>
        <v>31.192988119384228</v>
      </c>
      <c r="M47" s="7">
        <f t="shared" si="9"/>
        <v>31192.98811938423</v>
      </c>
      <c r="N47" s="2"/>
      <c r="O47" s="2"/>
      <c r="P47" s="2"/>
      <c r="Q47" s="2"/>
      <c r="R47" s="2"/>
      <c r="S47" s="2"/>
      <c r="T47" s="2"/>
      <c r="U47" s="2"/>
      <c r="V47" s="2"/>
    </row>
    <row r="48" spans="1:22" x14ac:dyDescent="0.25">
      <c r="A48" s="6">
        <v>121.123</v>
      </c>
      <c r="B48" s="6">
        <f t="shared" si="16"/>
        <v>3050</v>
      </c>
      <c r="C48" s="6">
        <v>0.20605000000000001</v>
      </c>
      <c r="D48" s="7">
        <f t="shared" si="7"/>
        <v>8.9199045000000012</v>
      </c>
      <c r="E48" s="6">
        <v>1.2193000000000001</v>
      </c>
      <c r="F48" s="7">
        <f t="shared" si="10"/>
        <v>31.765807746615774</v>
      </c>
      <c r="G48" s="7">
        <f t="shared" si="11"/>
        <v>98.809236447999993</v>
      </c>
      <c r="H48" s="7">
        <f t="shared" si="8"/>
        <v>776.04592832963397</v>
      </c>
      <c r="I48" s="7">
        <f t="shared" si="12"/>
        <v>0.28263159888729633</v>
      </c>
      <c r="J48" s="7">
        <f t="shared" si="13"/>
        <v>29.355002809246074</v>
      </c>
      <c r="K48" s="7">
        <f t="shared" si="14"/>
        <v>42.305873046851424</v>
      </c>
      <c r="L48" s="7">
        <f t="shared" si="15"/>
        <v>31.560181292952137</v>
      </c>
      <c r="M48" s="7">
        <f t="shared" si="9"/>
        <v>31560.181292952137</v>
      </c>
      <c r="N48" s="2"/>
      <c r="O48" s="2"/>
      <c r="P48" s="2"/>
      <c r="Q48" s="2"/>
      <c r="R48" s="2"/>
      <c r="S48" s="2"/>
      <c r="T48" s="2"/>
      <c r="U48" s="2"/>
      <c r="V48" s="2"/>
    </row>
    <row r="49" spans="1:22" x14ac:dyDescent="0.25">
      <c r="A49" s="6">
        <v>121.124</v>
      </c>
      <c r="B49" s="6">
        <f t="shared" si="16"/>
        <v>3100</v>
      </c>
      <c r="C49" s="6">
        <v>0.21004999999999999</v>
      </c>
      <c r="D49" s="7">
        <f t="shared" si="7"/>
        <v>9.0930645000000005</v>
      </c>
      <c r="E49" s="6">
        <v>1.20692</v>
      </c>
      <c r="F49" s="7">
        <f t="shared" si="10"/>
        <v>32.286825253379142</v>
      </c>
      <c r="G49" s="7">
        <f t="shared" si="11"/>
        <v>98.810052223999989</v>
      </c>
      <c r="H49" s="7">
        <f t="shared" si="8"/>
        <v>776.05233541935547</v>
      </c>
      <c r="I49" s="7">
        <f t="shared" si="12"/>
        <v>0.28346885034647978</v>
      </c>
      <c r="J49" s="7">
        <f t="shared" si="13"/>
        <v>29.268300094269328</v>
      </c>
      <c r="K49" s="7">
        <f t="shared" si="14"/>
        <v>42.999766955425685</v>
      </c>
      <c r="L49" s="7">
        <f t="shared" si="15"/>
        <v>32.077826148748557</v>
      </c>
      <c r="M49" s="7">
        <f t="shared" si="9"/>
        <v>32077.826148748558</v>
      </c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25">
      <c r="A50" s="6">
        <v>120.851</v>
      </c>
      <c r="B50" s="6">
        <f t="shared" si="16"/>
        <v>3150</v>
      </c>
      <c r="C50" s="6">
        <v>0.21604999999999999</v>
      </c>
      <c r="D50" s="7">
        <f t="shared" si="7"/>
        <v>9.3528045000000013</v>
      </c>
      <c r="E50" s="6">
        <v>1.1927399999999999</v>
      </c>
      <c r="F50" s="7">
        <f t="shared" si="10"/>
        <v>32.733635868474927</v>
      </c>
      <c r="G50" s="7">
        <f t="shared" si="11"/>
        <v>98.587345375999988</v>
      </c>
      <c r="H50" s="7">
        <f t="shared" si="8"/>
        <v>774.30319992540296</v>
      </c>
      <c r="I50" s="7">
        <f t="shared" si="12"/>
        <v>0.28758618741739433</v>
      </c>
      <c r="J50" s="7">
        <f t="shared" si="13"/>
        <v>28.849269340174427</v>
      </c>
      <c r="K50" s="7">
        <f t="shared" si="14"/>
        <v>43.594831727869312</v>
      </c>
      <c r="L50" s="7">
        <f t="shared" si="15"/>
        <v>32.521744468991514</v>
      </c>
      <c r="M50" s="7">
        <f t="shared" si="9"/>
        <v>32521.744468991514</v>
      </c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25">
      <c r="A51" s="6">
        <v>120.596</v>
      </c>
      <c r="B51" s="6">
        <f t="shared" si="16"/>
        <v>3200</v>
      </c>
      <c r="C51" s="6">
        <v>0.21795</v>
      </c>
      <c r="D51" s="7">
        <f t="shared" si="7"/>
        <v>9.4350555000000007</v>
      </c>
      <c r="E51" s="6">
        <v>1.1848099999999999</v>
      </c>
      <c r="F51" s="7">
        <f t="shared" si="10"/>
        <v>33.183051893556261</v>
      </c>
      <c r="G51" s="7">
        <f t="shared" si="11"/>
        <v>98.379322496</v>
      </c>
      <c r="H51" s="7">
        <f t="shared" si="8"/>
        <v>772.66939204643654</v>
      </c>
      <c r="I51" s="7">
        <f t="shared" si="12"/>
        <v>0.28618610688352214</v>
      </c>
      <c r="J51" s="7">
        <f t="shared" si="13"/>
        <v>28.990405822512667</v>
      </c>
      <c r="K51" s="7">
        <f t="shared" si="14"/>
        <v>44.19336639929876</v>
      </c>
      <c r="L51" s="7">
        <f t="shared" si="15"/>
        <v>32.968251333877895</v>
      </c>
      <c r="M51" s="7">
        <f t="shared" si="9"/>
        <v>32968.251333877895</v>
      </c>
      <c r="N51" s="2"/>
      <c r="O51" s="2"/>
      <c r="P51" s="2"/>
      <c r="Q51" s="2"/>
      <c r="R51" s="2"/>
      <c r="S51" s="2"/>
      <c r="T51" s="2"/>
      <c r="U51" s="2"/>
      <c r="V51" s="2"/>
    </row>
    <row r="52" spans="1:22" x14ac:dyDescent="0.25">
      <c r="A52" s="6">
        <v>120.84</v>
      </c>
      <c r="B52" s="6">
        <f t="shared" si="16"/>
        <v>3250</v>
      </c>
      <c r="C52" s="6">
        <v>0.22305</v>
      </c>
      <c r="D52" s="7">
        <f t="shared" si="7"/>
        <v>9.6558344999999992</v>
      </c>
      <c r="E52" s="6">
        <v>1.17378</v>
      </c>
      <c r="F52" s="7">
        <f t="shared" si="10"/>
        <v>33.769724872084147</v>
      </c>
      <c r="G52" s="7">
        <f t="shared" si="11"/>
        <v>98.578371840000003</v>
      </c>
      <c r="H52" s="7">
        <f t="shared" si="8"/>
        <v>774.23272193846742</v>
      </c>
      <c r="I52" s="7">
        <f t="shared" si="12"/>
        <v>0.28779464241960839</v>
      </c>
      <c r="J52" s="7">
        <f t="shared" si="13"/>
        <v>28.828373278824504</v>
      </c>
      <c r="K52" s="7">
        <f t="shared" si="14"/>
        <v>44.974700617134381</v>
      </c>
      <c r="L52" s="7">
        <f t="shared" si="15"/>
        <v>33.551126660383289</v>
      </c>
      <c r="M52" s="7">
        <f t="shared" si="9"/>
        <v>33551.126660383292</v>
      </c>
      <c r="N52" s="2"/>
      <c r="O52" s="2"/>
      <c r="P52" s="2"/>
      <c r="Q52" s="2"/>
      <c r="R52" s="2"/>
      <c r="S52" s="2"/>
      <c r="T52" s="2"/>
      <c r="U52" s="2"/>
      <c r="V52" s="2"/>
    </row>
    <row r="53" spans="1:22" x14ac:dyDescent="0.25">
      <c r="A53" s="6">
        <v>121.633</v>
      </c>
      <c r="B53" s="6">
        <f t="shared" si="16"/>
        <v>3300</v>
      </c>
      <c r="C53" s="6">
        <v>0.22550000000000001</v>
      </c>
      <c r="D53" s="7">
        <f t="shared" si="7"/>
        <v>9.7618950000000009</v>
      </c>
      <c r="E53" s="6">
        <v>1.1611800000000001</v>
      </c>
      <c r="F53" s="7">
        <f t="shared" si="10"/>
        <v>34.514278816765959</v>
      </c>
      <c r="G53" s="7">
        <f t="shared" si="11"/>
        <v>99.225282207999996</v>
      </c>
      <c r="H53" s="7">
        <f t="shared" si="8"/>
        <v>779.31354408756704</v>
      </c>
      <c r="I53" s="7">
        <f t="shared" si="12"/>
        <v>0.28467920394307095</v>
      </c>
      <c r="J53" s="7">
        <f t="shared" si="13"/>
        <v>29.143861807964811</v>
      </c>
      <c r="K53" s="7">
        <f t="shared" si="14"/>
        <v>45.966301552060933</v>
      </c>
      <c r="L53" s="7">
        <f t="shared" si="15"/>
        <v>34.290860957838518</v>
      </c>
      <c r="M53" s="7">
        <f t="shared" si="9"/>
        <v>34290.860957838515</v>
      </c>
      <c r="N53" s="2"/>
      <c r="O53" s="2"/>
      <c r="P53" s="2"/>
      <c r="Q53" s="2"/>
      <c r="R53" s="2"/>
      <c r="S53" s="2"/>
      <c r="T53" s="2"/>
      <c r="U53" s="2"/>
      <c r="V53" s="2"/>
    </row>
    <row r="54" spans="1:22" x14ac:dyDescent="0.25">
      <c r="A54" s="6">
        <v>122.181</v>
      </c>
      <c r="B54" s="6">
        <f t="shared" si="16"/>
        <v>3350</v>
      </c>
      <c r="C54" s="6">
        <v>0.22850000000000001</v>
      </c>
      <c r="D54" s="7">
        <f t="shared" si="7"/>
        <v>9.8917649999999995</v>
      </c>
      <c r="E54" s="6">
        <v>1.1510400000000001</v>
      </c>
      <c r="F54" s="7">
        <f t="shared" si="10"/>
        <v>35.195077605217271</v>
      </c>
      <c r="G54" s="7">
        <f t="shared" si="11"/>
        <v>99.672327455999991</v>
      </c>
      <c r="H54" s="7">
        <f t="shared" si="8"/>
        <v>782.82462925491438</v>
      </c>
      <c r="I54" s="7">
        <f t="shared" si="12"/>
        <v>0.28288653549255655</v>
      </c>
      <c r="J54" s="7">
        <f t="shared" si="13"/>
        <v>29.328548157558377</v>
      </c>
      <c r="K54" s="7">
        <f t="shared" si="14"/>
        <v>46.872993028141522</v>
      </c>
      <c r="L54" s="7">
        <f t="shared" si="15"/>
        <v>34.967252798994657</v>
      </c>
      <c r="M54" s="7">
        <f t="shared" si="9"/>
        <v>34967.252798994654</v>
      </c>
      <c r="N54" s="2"/>
      <c r="O54" s="2"/>
      <c r="P54" s="2"/>
      <c r="Q54" s="2"/>
      <c r="R54" s="2"/>
      <c r="S54" s="2"/>
      <c r="T54" s="2"/>
      <c r="U54" s="2"/>
      <c r="V54" s="2"/>
    </row>
    <row r="55" spans="1:22" x14ac:dyDescent="0.25">
      <c r="A55" s="6">
        <v>122.93300000000001</v>
      </c>
      <c r="B55" s="6">
        <f t="shared" si="16"/>
        <v>3400</v>
      </c>
      <c r="C55" s="6">
        <v>0.23419999999999999</v>
      </c>
      <c r="D55" s="7">
        <f t="shared" si="7"/>
        <v>10.138517999999999</v>
      </c>
      <c r="E55" s="6">
        <v>1.14117</v>
      </c>
      <c r="F55" s="7">
        <f t="shared" si="10"/>
        <v>35.940229160440325</v>
      </c>
      <c r="G55" s="7">
        <f t="shared" si="11"/>
        <v>100.285791008</v>
      </c>
      <c r="H55" s="7">
        <f t="shared" si="8"/>
        <v>787.64276072543532</v>
      </c>
      <c r="I55" s="7">
        <f t="shared" si="12"/>
        <v>0.28393180836988591</v>
      </c>
      <c r="J55" s="7">
        <f t="shared" si="13"/>
        <v>29.220577387757878</v>
      </c>
      <c r="K55" s="7">
        <f t="shared" si="14"/>
        <v>47.865389863990558</v>
      </c>
      <c r="L55" s="7">
        <f t="shared" si="15"/>
        <v>35.707580838538064</v>
      </c>
      <c r="M55" s="7">
        <f t="shared" si="9"/>
        <v>35707.580838538066</v>
      </c>
      <c r="N55" s="2"/>
      <c r="O55" s="2"/>
      <c r="P55" s="2"/>
      <c r="Q55" s="2"/>
      <c r="R55" s="2"/>
      <c r="S55" s="2"/>
      <c r="T55" s="2"/>
      <c r="U55" s="2"/>
      <c r="V55" s="2"/>
    </row>
    <row r="56" spans="1:22" x14ac:dyDescent="0.25">
      <c r="A56" s="6">
        <v>123.47499999999999</v>
      </c>
      <c r="B56" s="6">
        <f t="shared" si="16"/>
        <v>3450</v>
      </c>
      <c r="C56" s="6">
        <v>0.23605000000000001</v>
      </c>
      <c r="D56" s="7">
        <f t="shared" si="7"/>
        <v>10.2186045</v>
      </c>
      <c r="E56" s="6">
        <v>1.12669</v>
      </c>
      <c r="F56" s="7">
        <f t="shared" si="10"/>
        <v>36.629549273299808</v>
      </c>
      <c r="G56" s="7">
        <f t="shared" si="11"/>
        <v>100.72794159999999</v>
      </c>
      <c r="H56" s="7">
        <f t="shared" si="8"/>
        <v>791.1154033544542</v>
      </c>
      <c r="I56" s="7">
        <f t="shared" si="12"/>
        <v>0.28078921953659086</v>
      </c>
      <c r="J56" s="7">
        <f t="shared" si="13"/>
        <v>29.547613661987899</v>
      </c>
      <c r="K56" s="7">
        <f t="shared" si="14"/>
        <v>48.783430085599022</v>
      </c>
      <c r="L56" s="7">
        <f t="shared" si="15"/>
        <v>36.392438843857995</v>
      </c>
      <c r="M56" s="7">
        <f t="shared" si="9"/>
        <v>36392.438843857992</v>
      </c>
      <c r="N56" s="2"/>
      <c r="O56" s="2"/>
      <c r="P56" s="2"/>
      <c r="Q56" s="2"/>
      <c r="R56" s="2"/>
      <c r="S56" s="2"/>
      <c r="T56" s="2"/>
      <c r="U56" s="2"/>
      <c r="V56" s="2"/>
    </row>
    <row r="57" spans="1:22" x14ac:dyDescent="0.25">
      <c r="A57" s="6">
        <v>123.428</v>
      </c>
      <c r="B57" s="6">
        <f t="shared" si="16"/>
        <v>3500</v>
      </c>
      <c r="C57" s="6">
        <v>0.24195</v>
      </c>
      <c r="D57" s="7">
        <f t="shared" si="7"/>
        <v>10.4740155</v>
      </c>
      <c r="E57" s="6">
        <v>1.11975</v>
      </c>
      <c r="F57" s="7">
        <f t="shared" si="10"/>
        <v>37.146267423651373</v>
      </c>
      <c r="G57" s="7">
        <f t="shared" si="11"/>
        <v>100.689600128</v>
      </c>
      <c r="H57" s="7">
        <f t="shared" si="8"/>
        <v>790.8142701375466</v>
      </c>
      <c r="I57" s="7">
        <f t="shared" si="12"/>
        <v>0.28380395615366671</v>
      </c>
      <c r="J57" s="7">
        <f t="shared" si="13"/>
        <v>29.233741106928186</v>
      </c>
      <c r="K57" s="7">
        <f t="shared" si="14"/>
        <v>49.471598088256094</v>
      </c>
      <c r="L57" s="7">
        <f t="shared" si="15"/>
        <v>36.905812173840189</v>
      </c>
      <c r="M57" s="7">
        <f t="shared" si="9"/>
        <v>36905.81217384019</v>
      </c>
      <c r="N57" s="2"/>
      <c r="O57" s="2"/>
      <c r="P57" s="2"/>
      <c r="Q57" s="2"/>
      <c r="R57" s="2"/>
      <c r="S57" s="2"/>
      <c r="T57" s="2"/>
      <c r="U57" s="2"/>
      <c r="V57" s="2"/>
    </row>
    <row r="58" spans="1:22" x14ac:dyDescent="0.25">
      <c r="A58" s="6">
        <v>124.205</v>
      </c>
      <c r="B58" s="6">
        <f t="shared" si="16"/>
        <v>3550</v>
      </c>
      <c r="C58" s="6">
        <v>0.24545</v>
      </c>
      <c r="D58" s="7">
        <f t="shared" si="7"/>
        <v>10.625530500000002</v>
      </c>
      <c r="E58" s="6">
        <v>1.10622</v>
      </c>
      <c r="F58" s="7">
        <f t="shared" si="10"/>
        <v>37.914110982015885</v>
      </c>
      <c r="G58" s="7">
        <f t="shared" si="11"/>
        <v>101.32345807999999</v>
      </c>
      <c r="H58" s="7">
        <f t="shared" si="8"/>
        <v>795.79257885110337</v>
      </c>
      <c r="I58" s="7">
        <f t="shared" si="12"/>
        <v>0.28207861272206253</v>
      </c>
      <c r="J58" s="7">
        <f t="shared" si="13"/>
        <v>29.412550279000211</v>
      </c>
      <c r="K58" s="7">
        <f t="shared" si="14"/>
        <v>50.494216255536045</v>
      </c>
      <c r="L58" s="7">
        <f t="shared" si="15"/>
        <v>37.668685326631056</v>
      </c>
      <c r="M58" s="7">
        <f t="shared" si="9"/>
        <v>37668.685326631057</v>
      </c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6">
        <v>124.066</v>
      </c>
      <c r="B59" s="6">
        <f t="shared" si="16"/>
        <v>3600</v>
      </c>
      <c r="C59" s="6">
        <v>0.25505</v>
      </c>
      <c r="D59" s="7">
        <f t="shared" si="7"/>
        <v>11.041114500000001</v>
      </c>
      <c r="E59" s="6">
        <v>1.09697</v>
      </c>
      <c r="F59" s="7">
        <f t="shared" si="10"/>
        <v>38.405084586173622</v>
      </c>
      <c r="G59" s="7">
        <f t="shared" si="11"/>
        <v>101.21006521599999</v>
      </c>
      <c r="H59" s="7">
        <f t="shared" si="8"/>
        <v>794.90199337982358</v>
      </c>
      <c r="I59" s="7">
        <f t="shared" si="12"/>
        <v>0.28936406817590093</v>
      </c>
      <c r="J59" s="7">
        <f t="shared" si="13"/>
        <v>28.672016645393779</v>
      </c>
      <c r="K59" s="7">
        <f t="shared" si="14"/>
        <v>51.148097533561007</v>
      </c>
      <c r="L59" s="7">
        <f t="shared" si="15"/>
        <v>38.156480760037695</v>
      </c>
      <c r="M59" s="7">
        <f t="shared" si="9"/>
        <v>38156.480760037695</v>
      </c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6">
        <v>123.967</v>
      </c>
      <c r="B60" s="6">
        <f t="shared" si="16"/>
        <v>3650</v>
      </c>
      <c r="C60" s="6">
        <v>0.25755</v>
      </c>
      <c r="D60" s="7">
        <f t="shared" si="7"/>
        <v>11.1493395</v>
      </c>
      <c r="E60" s="6">
        <v>1.0940099999999999</v>
      </c>
      <c r="F60" s="7">
        <f t="shared" si="10"/>
        <v>38.907417089971332</v>
      </c>
      <c r="G60" s="7">
        <f t="shared" si="11"/>
        <v>101.129303392</v>
      </c>
      <c r="H60" s="7">
        <f t="shared" si="8"/>
        <v>794.2676914974013</v>
      </c>
      <c r="I60" s="7">
        <f t="shared" si="12"/>
        <v>0.28842782380368309</v>
      </c>
      <c r="J60" s="7">
        <f t="shared" si="13"/>
        <v>28.765086772506958</v>
      </c>
      <c r="K60" s="7">
        <f t="shared" si="14"/>
        <v>51.817106655019188</v>
      </c>
      <c r="L60" s="7">
        <f t="shared" si="15"/>
        <v>38.65556156464551</v>
      </c>
      <c r="M60" s="7">
        <f t="shared" si="9"/>
        <v>38655.561564645512</v>
      </c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6">
        <v>123.815</v>
      </c>
      <c r="B61" s="6">
        <f t="shared" si="16"/>
        <v>3700</v>
      </c>
      <c r="C61" s="6">
        <v>0.26445000000000002</v>
      </c>
      <c r="D61" s="7">
        <f t="shared" si="7"/>
        <v>11.448040500000001</v>
      </c>
      <c r="E61" s="6">
        <v>1.09659</v>
      </c>
      <c r="F61" s="7">
        <f t="shared" si="10"/>
        <v>39.392036245352436</v>
      </c>
      <c r="G61" s="7">
        <f t="shared" si="11"/>
        <v>101.00530543999999</v>
      </c>
      <c r="H61" s="7">
        <f t="shared" si="8"/>
        <v>793.29381385974284</v>
      </c>
      <c r="I61" s="7">
        <f t="shared" si="12"/>
        <v>0.29251163150583909</v>
      </c>
      <c r="J61" s="7">
        <f t="shared" si="13"/>
        <v>28.363492202369649</v>
      </c>
      <c r="K61" s="7">
        <f t="shared" si="14"/>
        <v>52.462525044098548</v>
      </c>
      <c r="L61" s="7">
        <f t="shared" si="15"/>
        <v>39.137043682898728</v>
      </c>
      <c r="M61" s="7">
        <f t="shared" si="9"/>
        <v>39137.043682898729</v>
      </c>
      <c r="N61" s="2"/>
      <c r="O61" s="2"/>
      <c r="P61" s="2"/>
      <c r="Q61" s="2"/>
      <c r="R61" s="2"/>
      <c r="S61" s="2"/>
      <c r="T61" s="2"/>
      <c r="U61" s="2"/>
      <c r="V61" s="2"/>
    </row>
    <row r="62" spans="1:22" x14ac:dyDescent="0.25">
      <c r="A62" s="6">
        <v>123.767</v>
      </c>
      <c r="B62" s="6">
        <f t="shared" si="16"/>
        <v>3750</v>
      </c>
      <c r="C62" s="6">
        <v>0.2651</v>
      </c>
      <c r="D62" s="7">
        <f t="shared" si="7"/>
        <v>11.476179</v>
      </c>
      <c r="E62" s="6">
        <v>1.0980799999999999</v>
      </c>
      <c r="F62" s="7">
        <f t="shared" si="10"/>
        <v>39.908883376396361</v>
      </c>
      <c r="G62" s="7">
        <f t="shared" si="11"/>
        <v>100.96614819199999</v>
      </c>
      <c r="H62" s="7">
        <f t="shared" si="8"/>
        <v>792.98627355311373</v>
      </c>
      <c r="I62" s="7">
        <f t="shared" si="12"/>
        <v>0.28943306968617699</v>
      </c>
      <c r="J62" s="7">
        <f t="shared" si="13"/>
        <v>28.665181170603915</v>
      </c>
      <c r="K62" s="7">
        <f t="shared" si="14"/>
        <v>53.150864823933134</v>
      </c>
      <c r="L62" s="7">
        <f t="shared" si="15"/>
        <v>39.650545158655348</v>
      </c>
      <c r="M62" s="7">
        <f t="shared" si="9"/>
        <v>39650.545158655346</v>
      </c>
      <c r="N62" s="2"/>
      <c r="O62" s="2"/>
      <c r="P62" s="2"/>
      <c r="Q62" s="2"/>
      <c r="R62" s="2"/>
      <c r="S62" s="2"/>
      <c r="T62" s="2"/>
      <c r="U62" s="2"/>
      <c r="V62" s="2"/>
    </row>
    <row r="63" spans="1:22" x14ac:dyDescent="0.25">
      <c r="A63" s="6">
        <v>123.509</v>
      </c>
      <c r="B63" s="6">
        <f t="shared" si="16"/>
        <v>3800</v>
      </c>
      <c r="C63" s="6">
        <v>0.26929999999999998</v>
      </c>
      <c r="D63" s="7">
        <f t="shared" si="7"/>
        <v>11.657997</v>
      </c>
      <c r="E63" s="6">
        <v>1.09907</v>
      </c>
      <c r="F63" s="7">
        <f t="shared" si="10"/>
        <v>40.356700040892505</v>
      </c>
      <c r="G63" s="7">
        <f t="shared" si="11"/>
        <v>100.75567798399999</v>
      </c>
      <c r="H63" s="7">
        <f t="shared" si="8"/>
        <v>791.33324440498291</v>
      </c>
      <c r="I63" s="7">
        <f t="shared" si="12"/>
        <v>0.29075601385038718</v>
      </c>
      <c r="J63" s="7">
        <f t="shared" si="13"/>
        <v>28.534754172229977</v>
      </c>
      <c r="K63" s="7">
        <f t="shared" si="14"/>
        <v>53.747269458361394</v>
      </c>
      <c r="L63" s="7">
        <f t="shared" si="15"/>
        <v>40.09546301593884</v>
      </c>
      <c r="M63" s="7">
        <f t="shared" si="9"/>
        <v>40095.46301593884</v>
      </c>
      <c r="N63" s="2"/>
      <c r="O63" s="2"/>
      <c r="P63" s="2"/>
      <c r="Q63" s="2"/>
      <c r="R63" s="2"/>
      <c r="S63" s="2"/>
      <c r="T63" s="2"/>
      <c r="U63" s="2"/>
      <c r="V63" s="2"/>
    </row>
    <row r="64" spans="1:22" x14ac:dyDescent="0.25">
      <c r="A64" s="6">
        <v>122.672</v>
      </c>
      <c r="B64" s="6">
        <f t="shared" si="16"/>
        <v>3850</v>
      </c>
      <c r="C64" s="6">
        <v>0.27374999999999999</v>
      </c>
      <c r="D64" s="7">
        <f t="shared" si="7"/>
        <v>11.850637499999999</v>
      </c>
      <c r="E64" s="6">
        <v>1.1053299999999999</v>
      </c>
      <c r="F64" s="7">
        <f t="shared" si="10"/>
        <v>40.610620030573109</v>
      </c>
      <c r="G64" s="7">
        <f t="shared" si="11"/>
        <v>100.072873472</v>
      </c>
      <c r="H64" s="7">
        <f t="shared" si="8"/>
        <v>785.97051030814009</v>
      </c>
      <c r="I64" s="7">
        <f t="shared" si="12"/>
        <v>0.29371255234203192</v>
      </c>
      <c r="J64" s="7">
        <f t="shared" si="13"/>
        <v>28.247520622328519</v>
      </c>
      <c r="K64" s="7">
        <f t="shared" si="14"/>
        <v>54.085441461830442</v>
      </c>
      <c r="L64" s="7">
        <f t="shared" si="15"/>
        <v>40.347739330526757</v>
      </c>
      <c r="M64" s="7">
        <f t="shared" si="9"/>
        <v>40347.739330526754</v>
      </c>
      <c r="N64" s="2"/>
      <c r="O64" s="2"/>
      <c r="P64" s="2"/>
      <c r="Q64" s="2"/>
      <c r="R64" s="2"/>
      <c r="S64" s="2"/>
      <c r="T64" s="2"/>
      <c r="U64" s="2"/>
      <c r="V64" s="2"/>
    </row>
    <row r="65" spans="1:22" x14ac:dyDescent="0.25">
      <c r="A65" s="6">
        <v>122.157</v>
      </c>
      <c r="B65" s="6">
        <f t="shared" si="16"/>
        <v>3900</v>
      </c>
      <c r="C65" s="6">
        <v>0.27589999999999998</v>
      </c>
      <c r="D65" s="7">
        <f t="shared" si="7"/>
        <v>11.943710999999999</v>
      </c>
      <c r="E65" s="6">
        <v>1.11704</v>
      </c>
      <c r="F65" s="7">
        <f t="shared" si="10"/>
        <v>40.965325533259005</v>
      </c>
      <c r="G65" s="7">
        <f t="shared" si="11"/>
        <v>99.652748831999986</v>
      </c>
      <c r="H65" s="7">
        <f t="shared" si="8"/>
        <v>782.67085910159983</v>
      </c>
      <c r="I65" s="7">
        <f t="shared" si="12"/>
        <v>0.29345620018270291</v>
      </c>
      <c r="J65" s="7">
        <f t="shared" si="13"/>
        <v>28.272196580453507</v>
      </c>
      <c r="K65" s="7">
        <f t="shared" si="14"/>
        <v>54.557840151810161</v>
      </c>
      <c r="L65" s="7">
        <f t="shared" si="15"/>
        <v>40.700148753251639</v>
      </c>
      <c r="M65" s="7">
        <f t="shared" si="9"/>
        <v>40700.14875325164</v>
      </c>
      <c r="N65" s="2"/>
      <c r="O65" s="2"/>
      <c r="P65" s="2"/>
      <c r="Q65" s="2"/>
      <c r="R65" s="2"/>
      <c r="S65" s="2"/>
      <c r="T65" s="2"/>
      <c r="U65" s="2"/>
      <c r="V65" s="2"/>
    </row>
    <row r="66" spans="1:22" x14ac:dyDescent="0.25">
      <c r="A66" s="6">
        <v>121.184</v>
      </c>
      <c r="B66" s="6">
        <f t="shared" si="16"/>
        <v>3950</v>
      </c>
      <c r="C66" s="6">
        <v>0.28284999999999999</v>
      </c>
      <c r="D66" s="7">
        <f t="shared" si="7"/>
        <v>12.244576500000001</v>
      </c>
      <c r="E66" s="6">
        <v>1.12259</v>
      </c>
      <c r="F66" s="7">
        <f t="shared" si="10"/>
        <v>41.160043385149208</v>
      </c>
      <c r="G66" s="7">
        <f t="shared" si="11"/>
        <v>98.858998783999994</v>
      </c>
      <c r="H66" s="7">
        <f t="shared" si="8"/>
        <v>776.43676080264163</v>
      </c>
      <c r="I66" s="7">
        <f t="shared" si="12"/>
        <v>0.29942520727756661</v>
      </c>
      <c r="J66" s="7">
        <f t="shared" si="13"/>
        <v>27.70859359087731</v>
      </c>
      <c r="K66" s="7">
        <f t="shared" si="14"/>
        <v>54.817166430799553</v>
      </c>
      <c r="L66" s="7">
        <f t="shared" si="15"/>
        <v>40.893606157377732</v>
      </c>
      <c r="M66" s="7">
        <f t="shared" si="9"/>
        <v>40893.606157377733</v>
      </c>
      <c r="N66" s="2"/>
      <c r="O66" s="2"/>
      <c r="P66" s="2"/>
      <c r="Q66" s="2"/>
      <c r="R66" s="2"/>
      <c r="S66" s="2"/>
      <c r="T66" s="2"/>
      <c r="U66" s="2"/>
      <c r="V66" s="2"/>
    </row>
    <row r="67" spans="1:22" x14ac:dyDescent="0.25">
      <c r="A67" s="6">
        <v>120.004</v>
      </c>
      <c r="B67" s="6">
        <f t="shared" si="16"/>
        <v>4000</v>
      </c>
      <c r="C67" s="6">
        <v>0.28455000000000003</v>
      </c>
      <c r="D67" s="7">
        <f t="shared" si="7"/>
        <v>12.318169500000002</v>
      </c>
      <c r="E67" s="6">
        <v>1.1246100000000001</v>
      </c>
      <c r="F67" s="7">
        <f t="shared" si="10"/>
        <v>41.275197347282713</v>
      </c>
      <c r="G67" s="7">
        <f t="shared" si="11"/>
        <v>97.896383103999995</v>
      </c>
      <c r="H67" s="7">
        <f t="shared" si="8"/>
        <v>768.87639493134577</v>
      </c>
      <c r="I67" s="7">
        <f t="shared" si="12"/>
        <v>0.30038443920481744</v>
      </c>
      <c r="J67" s="7">
        <f t="shared" si="13"/>
        <v>27.620110420104719</v>
      </c>
      <c r="K67" s="7">
        <f t="shared" si="14"/>
        <v>54.970529094885478</v>
      </c>
      <c r="L67" s="7">
        <f t="shared" si="15"/>
        <v>41.008014704785836</v>
      </c>
      <c r="M67" s="7">
        <f t="shared" si="9"/>
        <v>41008.014704785834</v>
      </c>
      <c r="N67" s="2"/>
      <c r="O67" s="2"/>
      <c r="P67" s="2"/>
      <c r="Q67" s="2"/>
      <c r="R67" s="2"/>
      <c r="S67" s="2"/>
      <c r="T67" s="2"/>
      <c r="U67" s="2"/>
      <c r="V67" s="2"/>
    </row>
    <row r="68" spans="1:22" x14ac:dyDescent="0.25">
      <c r="A68" s="6">
        <v>118.73399999999999</v>
      </c>
      <c r="B68" s="6">
        <f t="shared" si="16"/>
        <v>4050</v>
      </c>
      <c r="C68" s="6">
        <v>0.28710000000000002</v>
      </c>
      <c r="D68" s="7">
        <f t="shared" si="7"/>
        <v>12.428559</v>
      </c>
      <c r="E68" s="6">
        <v>1.1222000000000001</v>
      </c>
      <c r="F68" s="7">
        <f t="shared" si="10"/>
        <v>41.348862520042417</v>
      </c>
      <c r="G68" s="7">
        <f t="shared" si="11"/>
        <v>96.860347583999996</v>
      </c>
      <c r="H68" s="7">
        <f t="shared" si="8"/>
        <v>760.73939098512051</v>
      </c>
      <c r="I68" s="7">
        <f t="shared" si="12"/>
        <v>0.30253639338416521</v>
      </c>
      <c r="J68" s="7">
        <f t="shared" si="13"/>
        <v>27.423647404902724</v>
      </c>
      <c r="K68" s="7">
        <f t="shared" si="14"/>
        <v>55.068636766870561</v>
      </c>
      <c r="L68" s="7">
        <f t="shared" si="15"/>
        <v>41.081203028086712</v>
      </c>
      <c r="M68" s="7">
        <f t="shared" si="9"/>
        <v>41081.203028086711</v>
      </c>
      <c r="N68" s="2"/>
      <c r="O68" s="2"/>
      <c r="P68" s="2"/>
      <c r="Q68" s="2"/>
      <c r="R68" s="2"/>
      <c r="S68" s="2"/>
      <c r="T68" s="2"/>
      <c r="U68" s="2"/>
      <c r="V68" s="2"/>
    </row>
    <row r="69" spans="1:22" x14ac:dyDescent="0.25">
      <c r="A69" s="6">
        <v>117.44199999999999</v>
      </c>
      <c r="B69" s="6">
        <f t="shared" si="16"/>
        <v>4100</v>
      </c>
      <c r="C69" s="6">
        <v>0.28894999999999998</v>
      </c>
      <c r="D69" s="7">
        <f t="shared" si="7"/>
        <v>12.5086455</v>
      </c>
      <c r="E69" s="6">
        <v>1.1239399999999999</v>
      </c>
      <c r="F69" s="7">
        <f t="shared" si="10"/>
        <v>41.403851288549262</v>
      </c>
      <c r="G69" s="7">
        <f t="shared" si="11"/>
        <v>95.806364991999985</v>
      </c>
      <c r="H69" s="7">
        <f t="shared" si="8"/>
        <v>752.4614310650237</v>
      </c>
      <c r="I69" s="7">
        <f t="shared" si="12"/>
        <v>0.30408147163131899</v>
      </c>
      <c r="J69" s="7">
        <f t="shared" si="13"/>
        <v>27.284304218895315</v>
      </c>
      <c r="K69" s="7">
        <f t="shared" si="14"/>
        <v>55.14187110355136</v>
      </c>
      <c r="L69" s="7">
        <f t="shared" si="15"/>
        <v>41.13583584325059</v>
      </c>
      <c r="M69" s="7">
        <f t="shared" si="9"/>
        <v>41135.835843250592</v>
      </c>
      <c r="N69" s="2"/>
      <c r="O69" s="2"/>
      <c r="P69" s="2"/>
      <c r="Q69" s="2"/>
      <c r="R69" s="2"/>
      <c r="S69" s="2"/>
      <c r="T69" s="2"/>
      <c r="U69" s="2"/>
      <c r="V69" s="2"/>
    </row>
    <row r="70" spans="1:22" x14ac:dyDescent="0.25">
      <c r="A70" s="6">
        <v>116.5</v>
      </c>
      <c r="B70" s="6">
        <f t="shared" si="16"/>
        <v>4150</v>
      </c>
      <c r="C70" s="6">
        <v>0.29304999999999998</v>
      </c>
      <c r="D70" s="7">
        <f t="shared" si="7"/>
        <v>12.6861345</v>
      </c>
      <c r="E70" s="6">
        <v>1.12233</v>
      </c>
      <c r="F70" s="7">
        <f t="shared" si="10"/>
        <v>41.572626823850698</v>
      </c>
      <c r="G70" s="7">
        <f t="shared" si="11"/>
        <v>95.037903999999997</v>
      </c>
      <c r="H70" s="7">
        <f t="shared" si="8"/>
        <v>746.42595254742992</v>
      </c>
      <c r="I70" s="7">
        <f t="shared" si="12"/>
        <v>0.30714415744604456</v>
      </c>
      <c r="J70" s="7">
        <f t="shared" si="13"/>
        <v>27.012238970476748</v>
      </c>
      <c r="K70" s="7">
        <f t="shared" si="14"/>
        <v>55.366647266236463</v>
      </c>
      <c r="L70" s="7">
        <f t="shared" si="15"/>
        <v>41.303518860613678</v>
      </c>
      <c r="M70" s="7">
        <f t="shared" si="9"/>
        <v>41303.51886061368</v>
      </c>
      <c r="N70" s="2"/>
      <c r="O70" s="2"/>
      <c r="P70" s="2"/>
      <c r="Q70" s="2"/>
      <c r="R70" s="2"/>
      <c r="S70" s="2"/>
      <c r="T70" s="2"/>
      <c r="U70" s="2"/>
      <c r="V70" s="2"/>
    </row>
    <row r="71" spans="1:22" x14ac:dyDescent="0.25">
      <c r="A71" s="6">
        <v>115.931</v>
      </c>
      <c r="B71" s="6">
        <f t="shared" si="16"/>
        <v>4200</v>
      </c>
      <c r="C71" s="6">
        <v>0.2949</v>
      </c>
      <c r="D71" s="7">
        <f t="shared" si="7"/>
        <v>12.766221</v>
      </c>
      <c r="E71" s="6">
        <v>1.1217900000000001</v>
      </c>
      <c r="F71" s="7">
        <f t="shared" ref="F71:F97" si="17">L71*(1.01325/$B$3)*SQRT($F$3/293)</f>
        <v>41.868009806766636</v>
      </c>
      <c r="G71" s="7">
        <f t="shared" ref="G71:G97" si="18">A71*$J$3</f>
        <v>94.573727455999986</v>
      </c>
      <c r="H71" s="7">
        <f t="shared" si="8"/>
        <v>742.78031849593219</v>
      </c>
      <c r="I71" s="7">
        <f t="shared" ref="I71:I97" si="19">D71/L71</f>
        <v>0.30690252036362098</v>
      </c>
      <c r="J71" s="7">
        <f t="shared" ref="J71:J97" si="20">(M71*3600)/(D71*$A$3)*100</f>
        <v>27.03350682649442</v>
      </c>
      <c r="K71" s="7">
        <f t="shared" ref="K71:K97" si="21">L71*$I$3</f>
        <v>55.760039906370835</v>
      </c>
      <c r="L71" s="7">
        <f t="shared" ref="L71:L97" si="22">(G71*B71)/$K$3</f>
        <v>41.596989770153932</v>
      </c>
      <c r="M71" s="7">
        <f t="shared" si="9"/>
        <v>41596.98977015393</v>
      </c>
      <c r="N71" s="2"/>
      <c r="O71" s="2"/>
      <c r="P71" s="2"/>
      <c r="Q71" s="2"/>
      <c r="R71" s="2"/>
      <c r="S71" s="2"/>
      <c r="T71" s="2"/>
      <c r="U71" s="2"/>
      <c r="V71" s="2"/>
    </row>
    <row r="72" spans="1:22" x14ac:dyDescent="0.25">
      <c r="A72" s="6">
        <v>115.03400000000001</v>
      </c>
      <c r="B72" s="6">
        <f t="shared" ref="B72:B97" si="23">B71+50</f>
        <v>4250</v>
      </c>
      <c r="C72" s="6">
        <v>0.29715000000000003</v>
      </c>
      <c r="D72" s="7">
        <f t="shared" ref="D72:D97" si="24">C72*0.7215*60</f>
        <v>12.863623500000003</v>
      </c>
      <c r="E72" s="6">
        <v>1.12456</v>
      </c>
      <c r="F72" s="7">
        <f t="shared" si="17"/>
        <v>42.038634065325134</v>
      </c>
      <c r="G72" s="7">
        <f t="shared" si="18"/>
        <v>93.841976383999992</v>
      </c>
      <c r="H72" s="7">
        <f t="shared" ref="H72:H97" si="25">(G72*4*PI())/1.6</f>
        <v>737.03315901580311</v>
      </c>
      <c r="I72" s="7">
        <f t="shared" si="19"/>
        <v>0.30798895192729497</v>
      </c>
      <c r="J72" s="7">
        <f t="shared" si="20"/>
        <v>26.938146084138857</v>
      </c>
      <c r="K72" s="7">
        <f t="shared" si="21"/>
        <v>55.987278208600308</v>
      </c>
      <c r="L72" s="7">
        <f t="shared" si="22"/>
        <v>41.766509543617126</v>
      </c>
      <c r="M72" s="7">
        <f t="shared" ref="M72:M97" si="26">L72*1000</f>
        <v>41766.509543617125</v>
      </c>
      <c r="N72" s="2"/>
      <c r="O72" s="2"/>
      <c r="P72" s="2"/>
      <c r="Q72" s="2"/>
      <c r="R72" s="2"/>
      <c r="S72" s="2"/>
      <c r="T72" s="2"/>
      <c r="U72" s="2"/>
      <c r="V72" s="2"/>
    </row>
    <row r="73" spans="1:22" x14ac:dyDescent="0.25">
      <c r="A73" s="6">
        <v>114.39100000000001</v>
      </c>
      <c r="B73" s="6">
        <f t="shared" si="23"/>
        <v>4300</v>
      </c>
      <c r="C73" s="6">
        <v>0.30220000000000002</v>
      </c>
      <c r="D73" s="7">
        <f t="shared" si="24"/>
        <v>13.082238</v>
      </c>
      <c r="E73" s="6">
        <v>1.1227799999999999</v>
      </c>
      <c r="F73" s="7">
        <f t="shared" si="17"/>
        <v>42.29546041994012</v>
      </c>
      <c r="G73" s="7">
        <f t="shared" si="18"/>
        <v>93.317432416000003</v>
      </c>
      <c r="H73" s="7">
        <f t="shared" si="25"/>
        <v>732.91340032491894</v>
      </c>
      <c r="I73" s="7">
        <f t="shared" si="19"/>
        <v>0.31132120495215809</v>
      </c>
      <c r="J73" s="7">
        <f t="shared" si="20"/>
        <v>26.649811343860343</v>
      </c>
      <c r="K73" s="7">
        <f t="shared" si="21"/>
        <v>56.329320924469386</v>
      </c>
      <c r="L73" s="7">
        <f t="shared" si="22"/>
        <v>42.021673409655463</v>
      </c>
      <c r="M73" s="7">
        <f t="shared" si="26"/>
        <v>42021.673409655465</v>
      </c>
      <c r="N73" s="2"/>
      <c r="O73" s="2"/>
      <c r="P73" s="2"/>
      <c r="Q73" s="2"/>
      <c r="R73" s="2"/>
      <c r="S73" s="2"/>
      <c r="T73" s="2"/>
      <c r="U73" s="2"/>
      <c r="V73" s="2"/>
    </row>
    <row r="74" spans="1:22" x14ac:dyDescent="0.25">
      <c r="A74" s="6">
        <v>114.01600000000001</v>
      </c>
      <c r="B74" s="6">
        <f t="shared" si="23"/>
        <v>4350</v>
      </c>
      <c r="C74" s="6">
        <v>0.30604999999999999</v>
      </c>
      <c r="D74" s="7">
        <f t="shared" si="24"/>
        <v>13.2489045</v>
      </c>
      <c r="E74" s="6">
        <v>1.1194299999999999</v>
      </c>
      <c r="F74" s="7">
        <f t="shared" si="17"/>
        <v>42.647001596306936</v>
      </c>
      <c r="G74" s="7">
        <f t="shared" si="18"/>
        <v>93.011516415999992</v>
      </c>
      <c r="H74" s="7">
        <f t="shared" si="25"/>
        <v>730.51074167938009</v>
      </c>
      <c r="I74" s="7">
        <f t="shared" si="19"/>
        <v>0.31268847979320008</v>
      </c>
      <c r="J74" s="7">
        <f t="shared" si="20"/>
        <v>26.533281254254621</v>
      </c>
      <c r="K74" s="7">
        <f t="shared" si="21"/>
        <v>56.797505347694063</v>
      </c>
      <c r="L74" s="7">
        <f t="shared" si="22"/>
        <v>42.370938989381081</v>
      </c>
      <c r="M74" s="7">
        <f t="shared" si="26"/>
        <v>42370.93898938108</v>
      </c>
      <c r="N74" s="2"/>
      <c r="O74" s="2"/>
      <c r="P74" s="2"/>
      <c r="Q74" s="2"/>
      <c r="R74" s="2"/>
      <c r="S74" s="2"/>
      <c r="T74" s="2"/>
      <c r="U74" s="2"/>
      <c r="V74" s="2"/>
    </row>
    <row r="75" spans="1:22" x14ac:dyDescent="0.25">
      <c r="A75" s="6">
        <v>113.871</v>
      </c>
      <c r="B75" s="6">
        <f t="shared" si="23"/>
        <v>4400</v>
      </c>
      <c r="C75" s="6">
        <v>0.30919999999999997</v>
      </c>
      <c r="D75" s="7">
        <f t="shared" si="24"/>
        <v>13.385268</v>
      </c>
      <c r="E75" s="6">
        <v>1.1198600000000001</v>
      </c>
      <c r="F75" s="7">
        <f t="shared" si="17"/>
        <v>43.08233722913964</v>
      </c>
      <c r="G75" s="7">
        <f t="shared" si="18"/>
        <v>92.893228895999997</v>
      </c>
      <c r="H75" s="7">
        <f t="shared" si="25"/>
        <v>729.5817136697716</v>
      </c>
      <c r="I75" s="7">
        <f t="shared" si="19"/>
        <v>0.31271465112797364</v>
      </c>
      <c r="J75" s="7">
        <f t="shared" si="20"/>
        <v>26.531060663105983</v>
      </c>
      <c r="K75" s="7">
        <f t="shared" si="21"/>
        <v>57.377287677244716</v>
      </c>
      <c r="L75" s="7">
        <f t="shared" si="22"/>
        <v>42.803456607225883</v>
      </c>
      <c r="M75" s="7">
        <f t="shared" si="26"/>
        <v>42803.456607225882</v>
      </c>
      <c r="N75" s="2"/>
      <c r="O75" s="2"/>
      <c r="P75" s="2"/>
      <c r="Q75" s="2"/>
      <c r="R75" s="2"/>
      <c r="S75" s="2"/>
      <c r="T75" s="2"/>
      <c r="U75" s="2"/>
      <c r="V75" s="2"/>
    </row>
    <row r="76" spans="1:22" x14ac:dyDescent="0.25">
      <c r="A76" s="6">
        <v>113.985</v>
      </c>
      <c r="B76" s="6">
        <f t="shared" si="23"/>
        <v>4450</v>
      </c>
      <c r="C76" s="6">
        <v>0.30990000000000001</v>
      </c>
      <c r="D76" s="7">
        <f t="shared" si="24"/>
        <v>13.415571</v>
      </c>
      <c r="E76" s="6">
        <v>1.11873</v>
      </c>
      <c r="F76" s="7">
        <f t="shared" si="17"/>
        <v>43.615530513261199</v>
      </c>
      <c r="G76" s="7">
        <f t="shared" si="18"/>
        <v>92.986227359999987</v>
      </c>
      <c r="H76" s="7">
        <f t="shared" si="25"/>
        <v>730.31212189801545</v>
      </c>
      <c r="I76" s="7">
        <f t="shared" si="19"/>
        <v>0.30959106384656188</v>
      </c>
      <c r="J76" s="7">
        <f t="shared" si="20"/>
        <v>26.798743078160157</v>
      </c>
      <c r="K76" s="7">
        <f t="shared" si="21"/>
        <v>58.087397351376445</v>
      </c>
      <c r="L76" s="7">
        <f t="shared" si="22"/>
        <v>43.33319842412817</v>
      </c>
      <c r="M76" s="7">
        <f t="shared" si="26"/>
        <v>43333.198424128168</v>
      </c>
      <c r="N76" s="2"/>
      <c r="O76" s="2"/>
      <c r="P76" s="2"/>
      <c r="Q76" s="2"/>
      <c r="R76" s="2"/>
      <c r="S76" s="2"/>
      <c r="T76" s="2"/>
      <c r="U76" s="2"/>
      <c r="V76" s="2"/>
    </row>
    <row r="77" spans="1:22" x14ac:dyDescent="0.25">
      <c r="A77" s="6">
        <v>113.306</v>
      </c>
      <c r="B77" s="6">
        <f t="shared" si="23"/>
        <v>4500</v>
      </c>
      <c r="C77" s="6">
        <v>0.31445000000000001</v>
      </c>
      <c r="D77" s="7">
        <f t="shared" si="24"/>
        <v>13.612540500000001</v>
      </c>
      <c r="E77" s="6">
        <v>1.1156299999999999</v>
      </c>
      <c r="F77" s="7">
        <f t="shared" si="17"/>
        <v>43.84285898353486</v>
      </c>
      <c r="G77" s="7">
        <f t="shared" si="18"/>
        <v>92.432315455999998</v>
      </c>
      <c r="H77" s="7">
        <f t="shared" si="25"/>
        <v>725.96170797715968</v>
      </c>
      <c r="I77" s="7">
        <f t="shared" si="19"/>
        <v>0.31250770683928547</v>
      </c>
      <c r="J77" s="7">
        <f t="shared" si="20"/>
        <v>26.548629674547652</v>
      </c>
      <c r="K77" s="7">
        <f t="shared" si="21"/>
        <v>58.390154626747709</v>
      </c>
      <c r="L77" s="7">
        <f t="shared" si="22"/>
        <v>43.559055351555138</v>
      </c>
      <c r="M77" s="7">
        <f t="shared" si="26"/>
        <v>43559.055351555136</v>
      </c>
      <c r="N77" s="2"/>
      <c r="O77" s="2"/>
      <c r="P77" s="2"/>
      <c r="Q77" s="2"/>
      <c r="R77" s="2"/>
      <c r="S77" s="2"/>
      <c r="T77" s="2"/>
      <c r="U77" s="2"/>
      <c r="V77" s="2"/>
    </row>
    <row r="78" spans="1:22" x14ac:dyDescent="0.25">
      <c r="A78" s="6">
        <v>113.074</v>
      </c>
      <c r="B78" s="6">
        <f t="shared" si="23"/>
        <v>4550</v>
      </c>
      <c r="C78" s="6">
        <v>0.31709999999999999</v>
      </c>
      <c r="D78" s="7">
        <f t="shared" si="24"/>
        <v>13.727259</v>
      </c>
      <c r="E78" s="6">
        <v>1.1095299999999999</v>
      </c>
      <c r="F78" s="7">
        <f t="shared" si="17"/>
        <v>44.239233848563885</v>
      </c>
      <c r="G78" s="7">
        <f t="shared" si="18"/>
        <v>92.243055423999991</v>
      </c>
      <c r="H78" s="7">
        <f t="shared" si="25"/>
        <v>724.47526316178619</v>
      </c>
      <c r="I78" s="7">
        <f t="shared" si="19"/>
        <v>0.31231773370447546</v>
      </c>
      <c r="J78" s="7">
        <f t="shared" si="20"/>
        <v>26.564778377806864</v>
      </c>
      <c r="K78" s="7">
        <f t="shared" si="21"/>
        <v>58.918048796876811</v>
      </c>
      <c r="L78" s="7">
        <f t="shared" si="22"/>
        <v>43.952864402471462</v>
      </c>
      <c r="M78" s="7">
        <f t="shared" si="26"/>
        <v>43952.864402471459</v>
      </c>
      <c r="N78" s="2"/>
      <c r="O78" s="2"/>
      <c r="P78" s="2"/>
      <c r="Q78" s="2"/>
      <c r="R78" s="2"/>
      <c r="S78" s="2"/>
      <c r="T78" s="2"/>
      <c r="U78" s="2"/>
      <c r="V78" s="2"/>
    </row>
    <row r="79" spans="1:22" x14ac:dyDescent="0.25">
      <c r="A79" s="6">
        <v>112.19499999999999</v>
      </c>
      <c r="B79" s="6">
        <f t="shared" si="23"/>
        <v>4600</v>
      </c>
      <c r="C79" s="6">
        <v>0.31940000000000002</v>
      </c>
      <c r="D79" s="7">
        <f t="shared" si="24"/>
        <v>13.826826000000001</v>
      </c>
      <c r="E79" s="6">
        <v>1.1056900000000001</v>
      </c>
      <c r="F79" s="7">
        <f t="shared" si="17"/>
        <v>44.377698921162136</v>
      </c>
      <c r="G79" s="7">
        <f t="shared" si="18"/>
        <v>91.525988319999982</v>
      </c>
      <c r="H79" s="7">
        <f t="shared" si="25"/>
        <v>718.84343129664285</v>
      </c>
      <c r="I79" s="7">
        <f t="shared" si="19"/>
        <v>0.31360150055527453</v>
      </c>
      <c r="J79" s="7">
        <f t="shared" si="20"/>
        <v>26.456032144705716</v>
      </c>
      <c r="K79" s="7">
        <f t="shared" si="21"/>
        <v>59.102457322845709</v>
      </c>
      <c r="L79" s="7">
        <f t="shared" si="22"/>
        <v>44.090433162844263</v>
      </c>
      <c r="M79" s="7">
        <f t="shared" si="26"/>
        <v>44090.433162844267</v>
      </c>
      <c r="N79" s="2"/>
      <c r="O79" s="2"/>
      <c r="P79" s="2"/>
      <c r="Q79" s="2"/>
      <c r="R79" s="2"/>
      <c r="S79" s="2"/>
      <c r="T79" s="2"/>
      <c r="U79" s="2"/>
      <c r="V79" s="2"/>
    </row>
    <row r="80" spans="1:22" x14ac:dyDescent="0.25">
      <c r="A80" s="6">
        <v>111.06100000000001</v>
      </c>
      <c r="B80" s="6">
        <f t="shared" si="23"/>
        <v>4650</v>
      </c>
      <c r="C80" s="6">
        <v>0.32055</v>
      </c>
      <c r="D80" s="7">
        <f t="shared" si="24"/>
        <v>13.876609500000001</v>
      </c>
      <c r="E80" s="6">
        <v>1.09782</v>
      </c>
      <c r="F80" s="7">
        <f t="shared" si="17"/>
        <v>44.40664648788276</v>
      </c>
      <c r="G80" s="7">
        <f t="shared" si="18"/>
        <v>90.600898336</v>
      </c>
      <c r="H80" s="7">
        <f t="shared" si="25"/>
        <v>711.5777915525332</v>
      </c>
      <c r="I80" s="7">
        <f t="shared" si="19"/>
        <v>0.31452545814078159</v>
      </c>
      <c r="J80" s="7">
        <f t="shared" si="20"/>
        <v>26.378314265437652</v>
      </c>
      <c r="K80" s="7">
        <f t="shared" si="21"/>
        <v>59.141009847386137</v>
      </c>
      <c r="L80" s="7">
        <f t="shared" si="22"/>
        <v>44.119193346151427</v>
      </c>
      <c r="M80" s="7">
        <f t="shared" si="26"/>
        <v>44119.193346151427</v>
      </c>
      <c r="N80" s="2"/>
      <c r="O80" s="2"/>
      <c r="P80" s="2"/>
      <c r="Q80" s="2"/>
      <c r="R80" s="2"/>
      <c r="S80" s="2"/>
      <c r="T80" s="2"/>
      <c r="U80" s="2"/>
      <c r="V80" s="2"/>
    </row>
    <row r="81" spans="1:22" x14ac:dyDescent="0.25">
      <c r="A81" s="6">
        <v>109.973</v>
      </c>
      <c r="B81" s="6">
        <f t="shared" si="23"/>
        <v>4700</v>
      </c>
      <c r="C81" s="6">
        <v>0.32069999999999999</v>
      </c>
      <c r="D81" s="7">
        <f t="shared" si="24"/>
        <v>13.883103</v>
      </c>
      <c r="E81" s="6">
        <v>1.09558</v>
      </c>
      <c r="F81" s="7">
        <f t="shared" si="17"/>
        <v>44.444433531386025</v>
      </c>
      <c r="G81" s="7">
        <f t="shared" si="18"/>
        <v>89.713334047999993</v>
      </c>
      <c r="H81" s="7">
        <f t="shared" si="25"/>
        <v>704.60687793560965</v>
      </c>
      <c r="I81" s="7">
        <f t="shared" si="19"/>
        <v>0.31440510157080531</v>
      </c>
      <c r="J81" s="7">
        <f t="shared" si="20"/>
        <v>26.388412076862728</v>
      </c>
      <c r="K81" s="7">
        <f t="shared" si="21"/>
        <v>59.191334834492288</v>
      </c>
      <c r="L81" s="7">
        <f t="shared" si="22"/>
        <v>44.156735786532614</v>
      </c>
      <c r="M81" s="7">
        <f t="shared" si="26"/>
        <v>44156.735786532612</v>
      </c>
      <c r="N81" s="2"/>
      <c r="O81" s="2"/>
      <c r="P81" s="2"/>
      <c r="Q81" s="2"/>
      <c r="R81" s="2"/>
      <c r="S81" s="2"/>
      <c r="T81" s="2"/>
      <c r="U81" s="2"/>
      <c r="V81" s="2"/>
    </row>
    <row r="82" spans="1:22" x14ac:dyDescent="0.25">
      <c r="A82" s="6">
        <v>108.654</v>
      </c>
      <c r="B82" s="6">
        <f t="shared" si="23"/>
        <v>4750</v>
      </c>
      <c r="C82" s="6">
        <v>0.32485000000000003</v>
      </c>
      <c r="D82" s="7">
        <f t="shared" si="24"/>
        <v>14.062756500000001</v>
      </c>
      <c r="E82" s="6">
        <v>1.0882700000000001</v>
      </c>
      <c r="F82" s="7">
        <f t="shared" si="17"/>
        <v>44.378515798880386</v>
      </c>
      <c r="G82" s="7">
        <f t="shared" si="18"/>
        <v>88.637325503999989</v>
      </c>
      <c r="H82" s="7">
        <f t="shared" si="25"/>
        <v>696.15592659303388</v>
      </c>
      <c r="I82" s="7">
        <f t="shared" si="19"/>
        <v>0.31894668836999035</v>
      </c>
      <c r="J82" s="7">
        <f t="shared" si="20"/>
        <v>26.012658797992781</v>
      </c>
      <c r="K82" s="7">
        <f t="shared" si="21"/>
        <v>59.103545244969986</v>
      </c>
      <c r="L82" s="7">
        <f t="shared" si="22"/>
        <v>44.091244752748977</v>
      </c>
      <c r="M82" s="7">
        <f t="shared" si="26"/>
        <v>44091.244752748978</v>
      </c>
      <c r="N82" s="2"/>
      <c r="O82" s="2"/>
      <c r="P82" s="2"/>
      <c r="Q82" s="2"/>
      <c r="R82" s="2"/>
      <c r="S82" s="2"/>
      <c r="T82" s="2"/>
      <c r="U82" s="2"/>
      <c r="V82" s="2"/>
    </row>
    <row r="83" spans="1:22" x14ac:dyDescent="0.25">
      <c r="A83" s="6">
        <v>107.07599999999999</v>
      </c>
      <c r="B83" s="6">
        <f t="shared" si="23"/>
        <v>4800</v>
      </c>
      <c r="C83" s="6">
        <v>0.32455000000000001</v>
      </c>
      <c r="D83" s="7">
        <f t="shared" si="24"/>
        <v>14.049769500000002</v>
      </c>
      <c r="E83" s="6">
        <v>1.08396</v>
      </c>
      <c r="F83" s="7">
        <f t="shared" si="17"/>
        <v>44.194357166337561</v>
      </c>
      <c r="G83" s="7">
        <f t="shared" si="18"/>
        <v>87.350030975999985</v>
      </c>
      <c r="H83" s="7">
        <f t="shared" si="25"/>
        <v>686.04553901260601</v>
      </c>
      <c r="I83" s="7">
        <f t="shared" si="19"/>
        <v>0.31997996894519742</v>
      </c>
      <c r="J83" s="7">
        <f t="shared" si="20"/>
        <v>25.928658617812573</v>
      </c>
      <c r="K83" s="7">
        <f t="shared" si="21"/>
        <v>58.858281790913203</v>
      </c>
      <c r="L83" s="7">
        <f t="shared" si="22"/>
        <v>43.908278216022609</v>
      </c>
      <c r="M83" s="7">
        <f t="shared" si="26"/>
        <v>43908.278216022605</v>
      </c>
      <c r="N83" s="2"/>
      <c r="O83" s="2"/>
      <c r="P83" s="2"/>
      <c r="Q83" s="2"/>
      <c r="R83" s="2"/>
      <c r="S83" s="2"/>
      <c r="T83" s="2"/>
      <c r="U83" s="2"/>
      <c r="V83" s="2"/>
    </row>
    <row r="84" spans="1:22" x14ac:dyDescent="0.25">
      <c r="A84" s="6">
        <v>105.24</v>
      </c>
      <c r="B84" s="6">
        <f t="shared" si="23"/>
        <v>4850</v>
      </c>
      <c r="C84" s="6">
        <v>0.32569999999999999</v>
      </c>
      <c r="D84" s="7">
        <f t="shared" si="24"/>
        <v>14.099553</v>
      </c>
      <c r="E84" s="6">
        <v>1.0822099999999999</v>
      </c>
      <c r="F84" s="7">
        <f t="shared" si="17"/>
        <v>43.889034071397532</v>
      </c>
      <c r="G84" s="7">
        <f t="shared" si="18"/>
        <v>85.852266239999992</v>
      </c>
      <c r="H84" s="7">
        <f t="shared" si="25"/>
        <v>674.28212228404743</v>
      </c>
      <c r="I84" s="7">
        <f t="shared" si="19"/>
        <v>0.32334766968855699</v>
      </c>
      <c r="J84" s="7">
        <f t="shared" si="20"/>
        <v>25.658608850682256</v>
      </c>
      <c r="K84" s="7">
        <f t="shared" si="21"/>
        <v>58.451650856298279</v>
      </c>
      <c r="L84" s="7">
        <f t="shared" si="22"/>
        <v>43.604931538799867</v>
      </c>
      <c r="M84" s="7">
        <f t="shared" si="26"/>
        <v>43604.931538799865</v>
      </c>
      <c r="N84" s="2"/>
      <c r="O84" s="2"/>
      <c r="P84" s="2"/>
      <c r="Q84" s="2"/>
      <c r="R84" s="2"/>
      <c r="S84" s="2"/>
      <c r="T84" s="2"/>
      <c r="U84" s="2"/>
      <c r="V84" s="2"/>
    </row>
    <row r="85" spans="1:22" x14ac:dyDescent="0.25">
      <c r="A85" s="6">
        <v>103.63200000000001</v>
      </c>
      <c r="B85" s="6">
        <f t="shared" si="23"/>
        <v>4900</v>
      </c>
      <c r="C85" s="6">
        <v>0.32769999999999999</v>
      </c>
      <c r="D85" s="7">
        <f t="shared" si="24"/>
        <v>14.186133</v>
      </c>
      <c r="E85" s="6">
        <v>1.0846</v>
      </c>
      <c r="F85" s="7">
        <f t="shared" si="17"/>
        <v>43.663988559378545</v>
      </c>
      <c r="G85" s="7">
        <f t="shared" si="18"/>
        <v>84.540498431999993</v>
      </c>
      <c r="H85" s="7">
        <f t="shared" si="25"/>
        <v>663.97952201197654</v>
      </c>
      <c r="I85" s="7">
        <f t="shared" si="19"/>
        <v>0.32701000216049875</v>
      </c>
      <c r="J85" s="7">
        <f t="shared" si="20"/>
        <v>25.371246519995548</v>
      </c>
      <c r="K85" s="7">
        <f t="shared" si="21"/>
        <v>58.151934036969067</v>
      </c>
      <c r="L85" s="7">
        <f t="shared" si="22"/>
        <v>43.381342791580266</v>
      </c>
      <c r="M85" s="7">
        <f t="shared" si="26"/>
        <v>43381.342791580268</v>
      </c>
      <c r="N85" s="2"/>
      <c r="O85" s="2"/>
      <c r="P85" s="2"/>
      <c r="Q85" s="2"/>
      <c r="R85" s="2"/>
      <c r="S85" s="2"/>
      <c r="T85" s="2"/>
      <c r="U85" s="2"/>
      <c r="V85" s="2"/>
    </row>
    <row r="86" spans="1:22" x14ac:dyDescent="0.25">
      <c r="A86" s="6">
        <v>102.33499999999999</v>
      </c>
      <c r="B86" s="6">
        <f t="shared" si="23"/>
        <v>4950</v>
      </c>
      <c r="C86" s="6">
        <v>0.32845000000000002</v>
      </c>
      <c r="D86" s="7">
        <f t="shared" si="24"/>
        <v>14.218600500000001</v>
      </c>
      <c r="E86" s="6">
        <v>1.08823</v>
      </c>
      <c r="F86" s="7">
        <f t="shared" si="17"/>
        <v>43.557489201701969</v>
      </c>
      <c r="G86" s="7">
        <f t="shared" si="18"/>
        <v>83.482436959999987</v>
      </c>
      <c r="H86" s="7">
        <f t="shared" si="25"/>
        <v>655.66952664327243</v>
      </c>
      <c r="I86" s="7">
        <f t="shared" si="19"/>
        <v>0.32855980207774543</v>
      </c>
      <c r="J86" s="7">
        <f t="shared" si="20"/>
        <v>25.251571637345631</v>
      </c>
      <c r="K86" s="7">
        <f t="shared" si="21"/>
        <v>58.010097621494431</v>
      </c>
      <c r="L86" s="7">
        <f t="shared" si="22"/>
        <v>43.275532825636184</v>
      </c>
      <c r="M86" s="7">
        <f t="shared" si="26"/>
        <v>43275.532825636183</v>
      </c>
      <c r="N86" s="2"/>
      <c r="O86" s="2"/>
      <c r="P86" s="2"/>
      <c r="Q86" s="2"/>
      <c r="R86" s="2"/>
      <c r="S86" s="2"/>
      <c r="T86" s="2"/>
      <c r="U86" s="2"/>
      <c r="V86" s="2"/>
    </row>
    <row r="87" spans="1:22" x14ac:dyDescent="0.25">
      <c r="A87" s="6">
        <v>101.10599999999999</v>
      </c>
      <c r="B87" s="6">
        <f t="shared" si="23"/>
        <v>5000</v>
      </c>
      <c r="C87" s="6">
        <v>0.32869999999999999</v>
      </c>
      <c r="D87" s="7">
        <f t="shared" si="24"/>
        <v>14.229423000000001</v>
      </c>
      <c r="E87" s="6">
        <v>1.08687</v>
      </c>
      <c r="F87" s="7">
        <f t="shared" si="17"/>
        <v>43.469072937093415</v>
      </c>
      <c r="G87" s="7">
        <f t="shared" si="18"/>
        <v>82.479848255999997</v>
      </c>
      <c r="H87" s="7">
        <f t="shared" si="25"/>
        <v>647.79521337562619</v>
      </c>
      <c r="I87" s="7">
        <f t="shared" si="19"/>
        <v>0.32947868624895454</v>
      </c>
      <c r="J87" s="7">
        <f t="shared" si="20"/>
        <v>25.181147447726953</v>
      </c>
      <c r="K87" s="7">
        <f t="shared" si="21"/>
        <v>57.892344366307491</v>
      </c>
      <c r="L87" s="7">
        <f t="shared" si="22"/>
        <v>43.187688897266725</v>
      </c>
      <c r="M87" s="7">
        <f t="shared" si="26"/>
        <v>43187.688897266722</v>
      </c>
      <c r="N87" s="2"/>
      <c r="O87" s="2"/>
      <c r="P87" s="2"/>
      <c r="Q87" s="2"/>
      <c r="R87" s="2"/>
      <c r="S87" s="2"/>
      <c r="T87" s="2"/>
      <c r="U87" s="2"/>
      <c r="V87" s="2"/>
    </row>
    <row r="88" spans="1:22" x14ac:dyDescent="0.25">
      <c r="A88" s="6">
        <v>99.314899999999994</v>
      </c>
      <c r="B88" s="6">
        <f t="shared" si="23"/>
        <v>5050</v>
      </c>
      <c r="C88" s="6">
        <v>0.32984999999999998</v>
      </c>
      <c r="D88" s="7">
        <f t="shared" si="24"/>
        <v>14.279206499999999</v>
      </c>
      <c r="E88" s="6">
        <v>1.0891</v>
      </c>
      <c r="F88" s="7">
        <f t="shared" si="17"/>
        <v>43.126005362278605</v>
      </c>
      <c r="G88" s="7">
        <f t="shared" si="18"/>
        <v>81.018711862399996</v>
      </c>
      <c r="H88" s="7">
        <f t="shared" si="25"/>
        <v>636.31947497556007</v>
      </c>
      <c r="I88" s="7">
        <f t="shared" si="19"/>
        <v>0.3332615850058544</v>
      </c>
      <c r="J88" s="7">
        <f t="shared" si="20"/>
        <v>24.895312729106013</v>
      </c>
      <c r="K88" s="7">
        <f t="shared" si="21"/>
        <v>57.43544513105499</v>
      </c>
      <c r="L88" s="7">
        <f t="shared" si="22"/>
        <v>42.84684206776835</v>
      </c>
      <c r="M88" s="7">
        <f t="shared" si="26"/>
        <v>42846.842067768346</v>
      </c>
      <c r="N88" s="2"/>
      <c r="O88" s="2"/>
      <c r="P88" s="2"/>
      <c r="Q88" s="2"/>
      <c r="R88" s="2"/>
      <c r="S88" s="2"/>
      <c r="T88" s="2"/>
      <c r="U88" s="2"/>
      <c r="V88" s="2"/>
    </row>
    <row r="89" spans="1:22" x14ac:dyDescent="0.25">
      <c r="A89" s="6">
        <v>97.581500000000005</v>
      </c>
      <c r="B89" s="6">
        <f t="shared" si="23"/>
        <v>5100</v>
      </c>
      <c r="C89" s="6">
        <v>0.32969999999999999</v>
      </c>
      <c r="D89" s="7">
        <f t="shared" si="24"/>
        <v>14.272713</v>
      </c>
      <c r="E89" s="6">
        <v>1.09185</v>
      </c>
      <c r="F89" s="7">
        <f t="shared" si="17"/>
        <v>42.792840065151431</v>
      </c>
      <c r="G89" s="7">
        <f t="shared" si="18"/>
        <v>79.604645743999995</v>
      </c>
      <c r="H89" s="7">
        <f t="shared" si="25"/>
        <v>625.21342565242094</v>
      </c>
      <c r="I89" s="7">
        <f t="shared" si="19"/>
        <v>0.33570347451903421</v>
      </c>
      <c r="J89" s="7">
        <f t="shared" si="20"/>
        <v>24.71422552657517</v>
      </c>
      <c r="K89" s="7">
        <f t="shared" si="21"/>
        <v>56.991733802310954</v>
      </c>
      <c r="L89" s="7">
        <f t="shared" si="22"/>
        <v>42.51583341652529</v>
      </c>
      <c r="M89" s="7">
        <f t="shared" si="26"/>
        <v>42515.833416525289</v>
      </c>
      <c r="N89" s="2"/>
      <c r="O89" s="2"/>
      <c r="P89" s="2"/>
      <c r="Q89" s="2"/>
      <c r="R89" s="2"/>
      <c r="S89" s="2"/>
      <c r="T89" s="2"/>
      <c r="U89" s="2"/>
      <c r="V89" s="2"/>
    </row>
    <row r="90" spans="1:22" x14ac:dyDescent="0.25">
      <c r="A90" s="6">
        <v>95.848600000000005</v>
      </c>
      <c r="B90" s="6">
        <f t="shared" si="23"/>
        <v>5150</v>
      </c>
      <c r="C90" s="6">
        <v>0.33095000000000002</v>
      </c>
      <c r="D90" s="7">
        <f t="shared" si="24"/>
        <v>14.326825500000002</v>
      </c>
      <c r="E90" s="6">
        <v>1.0940700000000001</v>
      </c>
      <c r="F90" s="7">
        <f t="shared" si="17"/>
        <v>42.444991176071056</v>
      </c>
      <c r="G90" s="7">
        <f t="shared" si="18"/>
        <v>78.190987513599993</v>
      </c>
      <c r="H90" s="7">
        <f t="shared" si="25"/>
        <v>614.11057987414245</v>
      </c>
      <c r="I90" s="7">
        <f t="shared" si="19"/>
        <v>0.33973785264519446</v>
      </c>
      <c r="J90" s="7">
        <f t="shared" si="20"/>
        <v>24.420744743986202</v>
      </c>
      <c r="K90" s="7">
        <f t="shared" si="21"/>
        <v>56.528466787087943</v>
      </c>
      <c r="L90" s="7">
        <f t="shared" si="22"/>
        <v>42.170236223168914</v>
      </c>
      <c r="M90" s="7">
        <f t="shared" si="26"/>
        <v>42170.236223168911</v>
      </c>
      <c r="N90" s="2"/>
      <c r="O90" s="2"/>
      <c r="P90" s="2"/>
      <c r="Q90" s="2"/>
      <c r="R90" s="2"/>
      <c r="S90" s="2"/>
      <c r="T90" s="2"/>
      <c r="U90" s="2"/>
      <c r="V90" s="2"/>
    </row>
    <row r="91" spans="1:22" x14ac:dyDescent="0.25">
      <c r="A91" s="6">
        <v>94.803299999999993</v>
      </c>
      <c r="B91" s="6">
        <f t="shared" si="23"/>
        <v>5200</v>
      </c>
      <c r="C91" s="6">
        <v>0.33379999999999999</v>
      </c>
      <c r="D91" s="7">
        <f t="shared" si="24"/>
        <v>14.450201999999999</v>
      </c>
      <c r="E91" s="6">
        <v>1.0934600000000001</v>
      </c>
      <c r="F91" s="7">
        <f t="shared" si="17"/>
        <v>42.389690274288697</v>
      </c>
      <c r="G91" s="7">
        <f t="shared" si="18"/>
        <v>77.338256860799987</v>
      </c>
      <c r="H91" s="7">
        <f t="shared" si="25"/>
        <v>607.41324898832409</v>
      </c>
      <c r="I91" s="7">
        <f t="shared" si="19"/>
        <v>0.34311056315583882</v>
      </c>
      <c r="J91" s="7">
        <f t="shared" si="20"/>
        <v>24.180693543818414</v>
      </c>
      <c r="K91" s="7">
        <f t="shared" si="21"/>
        <v>56.454816749637537</v>
      </c>
      <c r="L91" s="7">
        <f t="shared" si="22"/>
        <v>42.115293295230906</v>
      </c>
      <c r="M91" s="7">
        <f t="shared" si="26"/>
        <v>42115.293295230906</v>
      </c>
      <c r="N91" s="2"/>
      <c r="O91" s="2"/>
      <c r="P91" s="2"/>
      <c r="Q91" s="2"/>
      <c r="R91" s="2"/>
      <c r="S91" s="2"/>
      <c r="T91" s="2"/>
      <c r="U91" s="2"/>
      <c r="V91" s="2"/>
    </row>
    <row r="92" spans="1:22" x14ac:dyDescent="0.25">
      <c r="A92" s="6">
        <v>93.0976</v>
      </c>
      <c r="B92" s="6">
        <f t="shared" si="23"/>
        <v>5250</v>
      </c>
      <c r="C92" s="6">
        <v>0.33129999999999998</v>
      </c>
      <c r="D92" s="7">
        <f t="shared" si="24"/>
        <v>14.341977</v>
      </c>
      <c r="E92" s="6">
        <v>1.0880399999999999</v>
      </c>
      <c r="F92" s="7">
        <f t="shared" si="17"/>
        <v>42.027275165685168</v>
      </c>
      <c r="G92" s="7">
        <f t="shared" si="18"/>
        <v>75.94678773759999</v>
      </c>
      <c r="H92" s="7">
        <f t="shared" si="25"/>
        <v>596.48467605046881</v>
      </c>
      <c r="I92" s="7">
        <f t="shared" si="19"/>
        <v>0.34347742789690244</v>
      </c>
      <c r="J92" s="7">
        <f t="shared" si="20"/>
        <v>24.15486639142005</v>
      </c>
      <c r="K92" s="7">
        <f t="shared" si="21"/>
        <v>55.97215036516711</v>
      </c>
      <c r="L92" s="7">
        <f t="shared" si="22"/>
        <v>41.755224172415957</v>
      </c>
      <c r="M92" s="7">
        <f t="shared" si="26"/>
        <v>41755.224172415954</v>
      </c>
      <c r="N92" s="2"/>
      <c r="O92" s="2"/>
      <c r="P92" s="2"/>
      <c r="Q92" s="2"/>
      <c r="R92" s="2"/>
      <c r="S92" s="2"/>
      <c r="T92" s="2"/>
      <c r="U92" s="2"/>
      <c r="V92" s="2"/>
    </row>
    <row r="93" spans="1:22" x14ac:dyDescent="0.25">
      <c r="A93" s="6">
        <v>91.788600000000002</v>
      </c>
      <c r="B93" s="6">
        <f t="shared" si="23"/>
        <v>5300</v>
      </c>
      <c r="C93" s="6">
        <v>0.33239999999999997</v>
      </c>
      <c r="D93" s="7">
        <f t="shared" si="24"/>
        <v>14.389596000000001</v>
      </c>
      <c r="E93" s="6">
        <v>1.0833900000000001</v>
      </c>
      <c r="F93" s="7">
        <f t="shared" si="17"/>
        <v>41.830982029605707</v>
      </c>
      <c r="G93" s="7">
        <f t="shared" si="18"/>
        <v>74.878936953600004</v>
      </c>
      <c r="H93" s="7">
        <f t="shared" si="25"/>
        <v>588.09779560510754</v>
      </c>
      <c r="I93" s="7">
        <f t="shared" si="19"/>
        <v>0.34623498967518956</v>
      </c>
      <c r="J93" s="7">
        <f t="shared" si="20"/>
        <v>23.962486827520113</v>
      </c>
      <c r="K93" s="7">
        <f t="shared" si="21"/>
        <v>55.710726114249681</v>
      </c>
      <c r="L93" s="7">
        <f t="shared" si="22"/>
        <v>41.560201681231547</v>
      </c>
      <c r="M93" s="7">
        <f t="shared" si="26"/>
        <v>41560.201681231549</v>
      </c>
      <c r="N93" s="2"/>
      <c r="O93" s="2"/>
      <c r="P93" s="2"/>
      <c r="Q93" s="2"/>
      <c r="R93" s="2"/>
      <c r="S93" s="2"/>
      <c r="T93" s="2"/>
      <c r="U93" s="2"/>
      <c r="V93" s="2"/>
    </row>
    <row r="94" spans="1:22" x14ac:dyDescent="0.25">
      <c r="A94" s="6">
        <v>90.593800000000002</v>
      </c>
      <c r="B94" s="6">
        <f t="shared" si="23"/>
        <v>5350</v>
      </c>
      <c r="C94" s="6">
        <v>0.33079999999999998</v>
      </c>
      <c r="D94" s="7">
        <f t="shared" si="24"/>
        <v>14.320332000000001</v>
      </c>
      <c r="E94" s="6">
        <v>1.0800700000000001</v>
      </c>
      <c r="F94" s="7">
        <f t="shared" si="17"/>
        <v>41.675968734178433</v>
      </c>
      <c r="G94" s="7">
        <f t="shared" si="18"/>
        <v>73.904247788799992</v>
      </c>
      <c r="H94" s="7">
        <f t="shared" si="25"/>
        <v>580.44260480593437</v>
      </c>
      <c r="I94" s="7">
        <f t="shared" si="19"/>
        <v>0.3458500135183834</v>
      </c>
      <c r="J94" s="7">
        <f t="shared" si="20"/>
        <v>23.989160199576769</v>
      </c>
      <c r="K94" s="7">
        <f t="shared" si="21"/>
        <v>55.504278576405497</v>
      </c>
      <c r="L94" s="7">
        <f t="shared" si="22"/>
        <v>41.406191817999783</v>
      </c>
      <c r="M94" s="7">
        <f t="shared" si="26"/>
        <v>41406.191817999781</v>
      </c>
      <c r="N94" s="2"/>
      <c r="O94" s="2"/>
      <c r="P94" s="2"/>
      <c r="Q94" s="2"/>
      <c r="R94" s="2"/>
      <c r="S94" s="2"/>
      <c r="T94" s="2"/>
      <c r="U94" s="2"/>
      <c r="V94" s="2"/>
    </row>
    <row r="95" spans="1:22" x14ac:dyDescent="0.25">
      <c r="A95" s="6">
        <v>89.6374</v>
      </c>
      <c r="B95" s="6">
        <f t="shared" si="23"/>
        <v>5400</v>
      </c>
      <c r="C95" s="6">
        <v>0.33879999999999999</v>
      </c>
      <c r="D95" s="7">
        <f t="shared" si="24"/>
        <v>14.666651999999999</v>
      </c>
      <c r="E95" s="6">
        <v>1.0789500000000001</v>
      </c>
      <c r="F95" s="7">
        <f t="shared" si="17"/>
        <v>41.62137808607531</v>
      </c>
      <c r="G95" s="7">
        <f t="shared" si="18"/>
        <v>73.124039622399991</v>
      </c>
      <c r="H95" s="7">
        <f t="shared" si="25"/>
        <v>574.31486419635189</v>
      </c>
      <c r="I95" s="7">
        <f t="shared" si="19"/>
        <v>0.35467856745779675</v>
      </c>
      <c r="J95" s="7">
        <f t="shared" si="20"/>
        <v>23.392029123117265</v>
      </c>
      <c r="K95" s="7">
        <f t="shared" si="21"/>
        <v>55.431574458612616</v>
      </c>
      <c r="L95" s="7">
        <f t="shared" si="22"/>
        <v>41.351954546126294</v>
      </c>
      <c r="M95" s="7">
        <f t="shared" si="26"/>
        <v>41351.954546126297</v>
      </c>
      <c r="N95" s="2"/>
      <c r="O95" s="2"/>
      <c r="P95" s="2"/>
      <c r="Q95" s="2"/>
      <c r="R95" s="2"/>
      <c r="S95" s="2"/>
      <c r="T95" s="2"/>
      <c r="U95" s="2"/>
      <c r="V95" s="2"/>
    </row>
    <row r="96" spans="1:22" x14ac:dyDescent="0.25">
      <c r="A96" s="6">
        <v>88.925600000000003</v>
      </c>
      <c r="B96" s="6">
        <f t="shared" si="23"/>
        <v>5450</v>
      </c>
      <c r="C96" s="6">
        <v>0.34379999999999999</v>
      </c>
      <c r="D96" s="7">
        <f t="shared" si="24"/>
        <v>14.883102000000001</v>
      </c>
      <c r="E96" s="6">
        <v>1.0792299999999999</v>
      </c>
      <c r="F96" s="7">
        <f t="shared" si="17"/>
        <v>41.673190490065139</v>
      </c>
      <c r="G96" s="7">
        <f t="shared" si="18"/>
        <v>72.543370265600004</v>
      </c>
      <c r="H96" s="7">
        <f t="shared" si="25"/>
        <v>569.75429773263295</v>
      </c>
      <c r="I96" s="7">
        <f t="shared" si="19"/>
        <v>0.35946542206638848</v>
      </c>
      <c r="J96" s="7">
        <f t="shared" si="20"/>
        <v>23.08052699930067</v>
      </c>
      <c r="K96" s="7">
        <f t="shared" si="21"/>
        <v>55.500578496001829</v>
      </c>
      <c r="L96" s="7">
        <f t="shared" si="22"/>
        <v>41.403431558018646</v>
      </c>
      <c r="M96" s="7">
        <f t="shared" si="26"/>
        <v>41403.431558018645</v>
      </c>
      <c r="N96" s="2"/>
      <c r="O96" s="2"/>
      <c r="P96" s="2"/>
      <c r="Q96" s="2"/>
      <c r="R96" s="2"/>
      <c r="S96" s="2"/>
      <c r="T96" s="2"/>
      <c r="U96" s="2"/>
      <c r="V96" s="2"/>
    </row>
    <row r="97" spans="1:22" x14ac:dyDescent="0.25">
      <c r="A97" s="6">
        <v>88.647400000000005</v>
      </c>
      <c r="B97" s="6">
        <f t="shared" si="23"/>
        <v>5500</v>
      </c>
      <c r="C97" s="6">
        <v>0.3488</v>
      </c>
      <c r="D97" s="7">
        <f t="shared" si="24"/>
        <v>15.099552000000001</v>
      </c>
      <c r="E97" s="6">
        <v>1.0836600000000001</v>
      </c>
      <c r="F97" s="7">
        <f t="shared" si="17"/>
        <v>41.923944433684099</v>
      </c>
      <c r="G97" s="7">
        <f t="shared" si="18"/>
        <v>72.316421382399994</v>
      </c>
      <c r="H97" s="7">
        <f t="shared" si="25"/>
        <v>567.97184537212911</v>
      </c>
      <c r="I97" s="7">
        <f t="shared" si="19"/>
        <v>0.36251195985578899</v>
      </c>
      <c r="J97" s="7">
        <f t="shared" si="20"/>
        <v>22.886559060337717</v>
      </c>
      <c r="K97" s="7">
        <f t="shared" si="21"/>
        <v>55.834533942353453</v>
      </c>
      <c r="L97" s="7">
        <f t="shared" si="22"/>
        <v>41.652562320996964</v>
      </c>
      <c r="M97" s="7">
        <f t="shared" si="26"/>
        <v>41652.562320996964</v>
      </c>
      <c r="N97" s="2"/>
      <c r="O97" s="2"/>
      <c r="P97" s="2"/>
      <c r="Q97" s="2"/>
      <c r="R97" s="2"/>
      <c r="S97" s="2"/>
      <c r="T97" s="2"/>
      <c r="U97" s="2"/>
      <c r="V97" s="2"/>
    </row>
    <row r="98" spans="1:22" x14ac:dyDescent="0.25">
      <c r="A98" s="3"/>
      <c r="B98" s="3"/>
      <c r="C98" s="2"/>
      <c r="D98" s="2"/>
      <c r="E98" s="3"/>
      <c r="F98" s="2"/>
      <c r="G98" s="2"/>
      <c r="H98" s="3"/>
      <c r="I98" s="3"/>
      <c r="J98" s="3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x14ac:dyDescent="0.25">
      <c r="A99" s="3"/>
      <c r="B99" s="3"/>
      <c r="C99" s="2"/>
      <c r="D99" s="2"/>
      <c r="E99" s="3"/>
      <c r="F99" s="2"/>
      <c r="G99" s="2"/>
      <c r="H99" s="3"/>
      <c r="I99" s="3"/>
      <c r="J99" s="3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x14ac:dyDescent="0.25">
      <c r="A100" s="3"/>
      <c r="B100" s="3"/>
      <c r="C100" s="2"/>
      <c r="D100" s="2"/>
      <c r="E100" s="3"/>
      <c r="F100" s="2"/>
      <c r="G100" s="2"/>
      <c r="H100" s="3"/>
      <c r="I100" s="3"/>
      <c r="J100" s="3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x14ac:dyDescent="0.25">
      <c r="A101" s="3"/>
      <c r="B101" s="3"/>
      <c r="C101" s="2"/>
      <c r="D101" s="2"/>
      <c r="E101" s="3"/>
      <c r="F101" s="2"/>
      <c r="G101" s="2"/>
      <c r="H101" s="3"/>
      <c r="I101" s="3"/>
      <c r="J101" s="3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x14ac:dyDescent="0.25">
      <c r="A102" s="3"/>
      <c r="B102" s="3"/>
      <c r="C102" s="2"/>
      <c r="D102" s="2"/>
      <c r="E102" s="3"/>
      <c r="F102" s="2"/>
      <c r="G102" s="2"/>
      <c r="H102" s="3"/>
      <c r="I102" s="3"/>
      <c r="J102" s="3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x14ac:dyDescent="0.25">
      <c r="A103" s="3"/>
      <c r="B103" s="3"/>
      <c r="C103" s="2"/>
      <c r="D103" s="2"/>
      <c r="E103" s="3"/>
      <c r="F103" s="2"/>
      <c r="G103" s="2"/>
      <c r="H103" s="3"/>
      <c r="I103" s="3"/>
      <c r="J103" s="3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x14ac:dyDescent="0.25">
      <c r="A104" s="3"/>
      <c r="B104" s="3"/>
      <c r="C104" s="2"/>
      <c r="D104" s="2"/>
      <c r="E104" s="3"/>
      <c r="F104" s="2"/>
      <c r="G104" s="2"/>
      <c r="H104" s="3"/>
      <c r="I104" s="3"/>
      <c r="J104" s="3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x14ac:dyDescent="0.25">
      <c r="A105" s="3"/>
      <c r="B105" s="3"/>
      <c r="C105" s="2"/>
      <c r="D105" s="2"/>
      <c r="E105" s="3"/>
      <c r="F105" s="2"/>
      <c r="G105" s="2"/>
      <c r="H105" s="3"/>
      <c r="I105" s="3"/>
      <c r="J105" s="3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x14ac:dyDescent="0.25">
      <c r="A106" s="3"/>
      <c r="B106" s="3"/>
      <c r="C106" s="2"/>
      <c r="D106" s="2"/>
      <c r="E106" s="3"/>
      <c r="F106" s="2"/>
      <c r="G106" s="2"/>
      <c r="H106" s="3"/>
      <c r="I106" s="3"/>
      <c r="J106" s="3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x14ac:dyDescent="0.25">
      <c r="A107" s="3"/>
      <c r="B107" s="3"/>
      <c r="C107" s="2"/>
      <c r="D107" s="2"/>
      <c r="E107" s="3"/>
      <c r="F107" s="2"/>
      <c r="G107" s="2"/>
      <c r="H107" s="3"/>
      <c r="I107" s="3"/>
      <c r="J107" s="3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x14ac:dyDescent="0.25">
      <c r="A108" s="3"/>
      <c r="B108" s="3"/>
      <c r="C108" s="2"/>
      <c r="D108" s="2"/>
      <c r="E108" s="3"/>
      <c r="F108" s="2"/>
      <c r="G108" s="2"/>
      <c r="H108" s="3"/>
      <c r="I108" s="3"/>
      <c r="J108" s="3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x14ac:dyDescent="0.25">
      <c r="A109" s="3"/>
      <c r="B109" s="3"/>
      <c r="C109" s="2"/>
      <c r="D109" s="2"/>
      <c r="E109" s="3"/>
      <c r="F109" s="2"/>
      <c r="G109" s="2"/>
      <c r="H109" s="3"/>
      <c r="I109" s="3"/>
      <c r="J109" s="3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x14ac:dyDescent="0.25">
      <c r="A110" s="3"/>
      <c r="B110" s="3"/>
      <c r="C110" s="2"/>
      <c r="D110" s="2"/>
      <c r="E110" s="3"/>
      <c r="F110" s="2"/>
      <c r="G110" s="2"/>
      <c r="H110" s="3"/>
      <c r="I110" s="3"/>
      <c r="J110" s="3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x14ac:dyDescent="0.25">
      <c r="A111" s="3"/>
      <c r="B111" s="3"/>
      <c r="C111" s="2"/>
      <c r="D111" s="2"/>
      <c r="E111" s="3"/>
      <c r="F111" s="2"/>
      <c r="G111" s="2"/>
      <c r="H111" s="3"/>
      <c r="I111" s="3"/>
      <c r="J111" s="3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x14ac:dyDescent="0.25">
      <c r="A112" s="3"/>
      <c r="B112" s="3"/>
      <c r="C112" s="2"/>
      <c r="D112" s="2"/>
      <c r="E112" s="3"/>
      <c r="F112" s="2"/>
      <c r="G112" s="2"/>
      <c r="H112" s="3"/>
      <c r="I112" s="3"/>
      <c r="J112" s="3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x14ac:dyDescent="0.25">
      <c r="A113" s="3"/>
      <c r="B113" s="3"/>
      <c r="C113" s="2"/>
      <c r="D113" s="2"/>
      <c r="E113" s="3"/>
      <c r="F113" s="2"/>
      <c r="G113" s="2"/>
      <c r="H113" s="3"/>
      <c r="I113" s="3"/>
      <c r="J113" s="3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x14ac:dyDescent="0.25">
      <c r="A114" s="3"/>
      <c r="B114" s="3"/>
      <c r="C114" s="2"/>
      <c r="D114" s="2"/>
      <c r="E114" s="3"/>
      <c r="F114" s="2"/>
      <c r="G114" s="2"/>
      <c r="H114" s="3"/>
      <c r="I114" s="3"/>
      <c r="J114" s="3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x14ac:dyDescent="0.25">
      <c r="A115" s="3"/>
      <c r="B115" s="3"/>
      <c r="C115" s="2"/>
      <c r="D115" s="2"/>
      <c r="E115" s="3"/>
      <c r="F115" s="2"/>
      <c r="G115" s="2"/>
      <c r="H115" s="3"/>
      <c r="I115" s="3"/>
      <c r="J115" s="3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x14ac:dyDescent="0.25">
      <c r="A116" s="3"/>
      <c r="B116" s="3"/>
      <c r="C116" s="2"/>
      <c r="D116" s="2"/>
      <c r="E116" s="3"/>
      <c r="F116" s="2"/>
      <c r="G116" s="2"/>
      <c r="H116" s="3"/>
      <c r="I116" s="3"/>
      <c r="J116" s="3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x14ac:dyDescent="0.25">
      <c r="A117" s="3"/>
      <c r="B117" s="3"/>
      <c r="C117" s="2"/>
      <c r="D117" s="2"/>
      <c r="E117" s="3"/>
      <c r="F117" s="2"/>
      <c r="G117" s="2"/>
      <c r="H117" s="3"/>
      <c r="I117" s="3"/>
      <c r="J117" s="3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x14ac:dyDescent="0.25">
      <c r="A118" s="3"/>
      <c r="B118" s="3"/>
      <c r="C118" s="2"/>
      <c r="D118" s="2"/>
      <c r="E118" s="3"/>
      <c r="F118" s="2"/>
      <c r="G118" s="2"/>
      <c r="H118" s="3"/>
      <c r="I118" s="3"/>
      <c r="J118" s="3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x14ac:dyDescent="0.25">
      <c r="A119" s="3"/>
      <c r="B119" s="3"/>
      <c r="C119" s="2"/>
      <c r="D119" s="2"/>
      <c r="E119" s="3"/>
      <c r="F119" s="2"/>
      <c r="G119" s="2"/>
      <c r="H119" s="3"/>
      <c r="I119" s="3"/>
      <c r="J119" s="3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x14ac:dyDescent="0.25">
      <c r="A120" s="3"/>
      <c r="B120" s="3"/>
      <c r="C120" s="2"/>
      <c r="D120" s="2"/>
      <c r="E120" s="3"/>
      <c r="F120" s="2"/>
      <c r="G120" s="2"/>
      <c r="H120" s="3"/>
      <c r="I120" s="3"/>
      <c r="J120" s="3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x14ac:dyDescent="0.25">
      <c r="A121" s="3"/>
      <c r="B121" s="3"/>
      <c r="C121" s="2"/>
      <c r="D121" s="2"/>
      <c r="E121" s="3"/>
      <c r="F121" s="2"/>
      <c r="G121" s="2"/>
      <c r="H121" s="3"/>
      <c r="I121" s="3"/>
      <c r="J121" s="3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x14ac:dyDescent="0.25">
      <c r="A122" s="3"/>
      <c r="B122" s="3"/>
      <c r="C122" s="2"/>
      <c r="D122" s="2"/>
      <c r="E122" s="3"/>
      <c r="F122" s="2"/>
      <c r="G122" s="2"/>
      <c r="H122" s="3"/>
      <c r="I122" s="3"/>
      <c r="J122" s="3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x14ac:dyDescent="0.25">
      <c r="A123" s="3"/>
      <c r="B123" s="3"/>
      <c r="C123" s="2"/>
      <c r="D123" s="2"/>
      <c r="E123" s="3"/>
      <c r="F123" s="2"/>
      <c r="G123" s="2"/>
      <c r="H123" s="3"/>
      <c r="I123" s="3"/>
      <c r="J123" s="3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x14ac:dyDescent="0.25">
      <c r="A124" s="3"/>
      <c r="B124" s="3"/>
      <c r="C124" s="2"/>
      <c r="D124" s="2"/>
      <c r="E124" s="3"/>
      <c r="F124" s="2"/>
      <c r="G124" s="2"/>
      <c r="H124" s="3"/>
      <c r="I124" s="3"/>
      <c r="J124" s="3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x14ac:dyDescent="0.25">
      <c r="A125" s="3"/>
      <c r="B125" s="3"/>
      <c r="C125" s="2"/>
      <c r="D125" s="2"/>
      <c r="E125" s="3"/>
      <c r="F125" s="2"/>
      <c r="G125" s="2"/>
      <c r="H125" s="3"/>
      <c r="I125" s="3"/>
      <c r="J125" s="3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x14ac:dyDescent="0.25">
      <c r="A126" s="3"/>
      <c r="B126" s="3"/>
      <c r="C126" s="2"/>
      <c r="D126" s="2"/>
      <c r="E126" s="3"/>
      <c r="F126" s="2"/>
      <c r="G126" s="2"/>
      <c r="H126" s="3"/>
      <c r="I126" s="3"/>
      <c r="J126" s="3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x14ac:dyDescent="0.25">
      <c r="A127" s="3"/>
      <c r="B127" s="3"/>
      <c r="C127" s="2"/>
      <c r="D127" s="2"/>
      <c r="E127" s="3"/>
      <c r="F127" s="2"/>
      <c r="G127" s="2"/>
      <c r="H127" s="3"/>
      <c r="I127" s="3"/>
      <c r="J127" s="3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x14ac:dyDescent="0.25">
      <c r="A128" s="3"/>
      <c r="B128" s="3"/>
      <c r="C128" s="2"/>
      <c r="D128" s="2"/>
      <c r="E128" s="3"/>
      <c r="F128" s="2"/>
      <c r="G128" s="2"/>
      <c r="H128" s="3"/>
      <c r="I128" s="3"/>
      <c r="J128" s="3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x14ac:dyDescent="0.25">
      <c r="A129" s="3"/>
      <c r="B129" s="3"/>
      <c r="C129" s="2"/>
      <c r="D129" s="2"/>
      <c r="E129" s="3"/>
      <c r="F129" s="2"/>
      <c r="G129" s="2"/>
      <c r="H129" s="3"/>
      <c r="I129" s="3"/>
      <c r="J129" s="3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x14ac:dyDescent="0.25">
      <c r="A130" s="3"/>
      <c r="B130" s="3"/>
      <c r="C130" s="2"/>
      <c r="D130" s="2"/>
      <c r="E130" s="3"/>
      <c r="F130" s="2"/>
      <c r="G130" s="2"/>
      <c r="H130" s="3"/>
      <c r="I130" s="3"/>
      <c r="J130" s="3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x14ac:dyDescent="0.25">
      <c r="A131" s="3"/>
      <c r="B131" s="3"/>
      <c r="C131" s="2"/>
      <c r="D131" s="2"/>
      <c r="E131" s="3"/>
      <c r="F131" s="2"/>
      <c r="G131" s="2"/>
      <c r="H131" s="3"/>
      <c r="I131" s="3"/>
      <c r="J131" s="3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x14ac:dyDescent="0.25">
      <c r="A132" s="3"/>
      <c r="B132" s="3"/>
      <c r="C132" s="2"/>
      <c r="D132" s="2"/>
      <c r="E132" s="3"/>
      <c r="F132" s="2"/>
      <c r="G132" s="2"/>
      <c r="H132" s="3"/>
      <c r="I132" s="3"/>
      <c r="J132" s="3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x14ac:dyDescent="0.25">
      <c r="A133" s="3"/>
      <c r="B133" s="3"/>
      <c r="C133" s="2"/>
      <c r="D133" s="2"/>
      <c r="E133" s="3"/>
      <c r="F133" s="2"/>
      <c r="G133" s="2"/>
      <c r="H133" s="3"/>
      <c r="I133" s="3"/>
      <c r="J133" s="3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x14ac:dyDescent="0.25">
      <c r="A134" s="3"/>
      <c r="B134" s="3"/>
      <c r="C134" s="2"/>
      <c r="D134" s="2"/>
      <c r="E134" s="3"/>
      <c r="F134" s="2"/>
      <c r="G134" s="2"/>
      <c r="H134" s="3"/>
      <c r="I134" s="3"/>
      <c r="J134" s="3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x14ac:dyDescent="0.25">
      <c r="A135" s="3"/>
      <c r="B135" s="3"/>
      <c r="C135" s="2"/>
      <c r="D135" s="2"/>
      <c r="E135" s="3"/>
      <c r="F135" s="2"/>
      <c r="G135" s="2"/>
      <c r="H135" s="3"/>
      <c r="I135" s="3"/>
      <c r="J135" s="3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x14ac:dyDescent="0.25">
      <c r="A136" s="3"/>
      <c r="B136" s="3"/>
      <c r="C136" s="2"/>
      <c r="D136" s="2"/>
      <c r="E136" s="3"/>
      <c r="F136" s="2"/>
      <c r="G136" s="2"/>
      <c r="H136" s="3"/>
      <c r="I136" s="3"/>
      <c r="J136" s="3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x14ac:dyDescent="0.25">
      <c r="A137" s="3"/>
      <c r="B137" s="3"/>
      <c r="C137" s="2"/>
      <c r="D137" s="2"/>
      <c r="E137" s="3"/>
      <c r="F137" s="2"/>
      <c r="G137" s="2"/>
      <c r="H137" s="3"/>
      <c r="I137" s="3"/>
      <c r="J137" s="3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x14ac:dyDescent="0.25">
      <c r="A138" s="3"/>
      <c r="B138" s="3"/>
      <c r="C138" s="2"/>
      <c r="D138" s="2"/>
      <c r="E138" s="3"/>
      <c r="F138" s="2"/>
      <c r="G138" s="2"/>
      <c r="H138" s="3"/>
      <c r="I138" s="3"/>
      <c r="J138" s="3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x14ac:dyDescent="0.25">
      <c r="A139" s="3"/>
      <c r="B139" s="3"/>
      <c r="C139" s="2"/>
      <c r="D139" s="2"/>
      <c r="E139" s="3"/>
      <c r="F139" s="2"/>
      <c r="G139" s="2"/>
      <c r="H139" s="3"/>
      <c r="I139" s="3"/>
      <c r="J139" s="3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x14ac:dyDescent="0.25">
      <c r="A140" s="3"/>
      <c r="B140" s="3"/>
      <c r="C140" s="2"/>
      <c r="D140" s="2"/>
      <c r="E140" s="3"/>
      <c r="F140" s="2"/>
      <c r="G140" s="2"/>
      <c r="H140" s="3"/>
      <c r="I140" s="3"/>
      <c r="J140" s="3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x14ac:dyDescent="0.25">
      <c r="A141" s="3"/>
      <c r="B141" s="3"/>
      <c r="C141" s="2"/>
      <c r="D141" s="2"/>
      <c r="E141" s="3"/>
      <c r="F141" s="2"/>
      <c r="G141" s="2"/>
      <c r="H141" s="3"/>
      <c r="I141" s="3"/>
      <c r="J141" s="3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x14ac:dyDescent="0.25">
      <c r="A142" s="3"/>
      <c r="B142" s="3"/>
      <c r="C142" s="2"/>
      <c r="D142" s="2"/>
      <c r="E142" s="3"/>
      <c r="F142" s="2"/>
      <c r="G142" s="2"/>
      <c r="H142" s="3"/>
      <c r="I142" s="3"/>
      <c r="J142" s="3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x14ac:dyDescent="0.25">
      <c r="A143" s="3"/>
      <c r="B143" s="3"/>
      <c r="C143" s="2"/>
      <c r="D143" s="2"/>
      <c r="E143" s="3"/>
      <c r="F143" s="2"/>
      <c r="G143" s="2"/>
      <c r="H143" s="3"/>
      <c r="I143" s="3"/>
      <c r="J143" s="3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x14ac:dyDescent="0.25">
      <c r="A144" s="3"/>
      <c r="B144" s="3"/>
      <c r="C144" s="2"/>
      <c r="D144" s="2"/>
      <c r="E144" s="3"/>
      <c r="F144" s="2"/>
      <c r="G144" s="2"/>
      <c r="H144" s="3"/>
      <c r="I144" s="3"/>
      <c r="J144" s="3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x14ac:dyDescent="0.25">
      <c r="A145" s="3"/>
      <c r="B145" s="3"/>
      <c r="C145" s="2"/>
      <c r="D145" s="2"/>
      <c r="E145" s="3"/>
      <c r="F145" s="2"/>
      <c r="G145" s="2"/>
      <c r="H145" s="3"/>
      <c r="I145" s="3"/>
      <c r="J145" s="3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x14ac:dyDescent="0.25">
      <c r="A146" s="3"/>
      <c r="B146" s="3"/>
      <c r="C146" s="2"/>
      <c r="D146" s="2"/>
      <c r="E146" s="3"/>
      <c r="F146" s="2"/>
      <c r="G146" s="2"/>
      <c r="H146" s="3"/>
      <c r="I146" s="3"/>
      <c r="J146" s="3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x14ac:dyDescent="0.25">
      <c r="A147" s="3"/>
      <c r="B147" s="3"/>
      <c r="C147" s="2"/>
      <c r="D147" s="2"/>
      <c r="E147" s="3"/>
      <c r="F147" s="2"/>
      <c r="G147" s="2"/>
      <c r="H147" s="3"/>
      <c r="I147" s="3"/>
      <c r="J147" s="3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x14ac:dyDescent="0.25">
      <c r="A148" s="3"/>
      <c r="B148" s="3"/>
      <c r="C148" s="2"/>
      <c r="D148" s="2"/>
      <c r="E148" s="3"/>
      <c r="F148" s="2"/>
      <c r="G148" s="2"/>
      <c r="H148" s="3"/>
      <c r="I148" s="3"/>
      <c r="J148" s="3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x14ac:dyDescent="0.25">
      <c r="A149" s="3"/>
      <c r="B149" s="3"/>
      <c r="C149" s="2"/>
      <c r="D149" s="2"/>
      <c r="E149" s="3"/>
      <c r="F149" s="2"/>
      <c r="G149" s="2"/>
      <c r="H149" s="3"/>
      <c r="I149" s="3"/>
      <c r="J149" s="3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x14ac:dyDescent="0.25">
      <c r="A150" s="3"/>
      <c r="B150" s="3"/>
      <c r="C150" s="2"/>
      <c r="D150" s="2"/>
      <c r="E150" s="3"/>
      <c r="F150" s="2"/>
      <c r="G150" s="2"/>
      <c r="H150" s="3"/>
      <c r="I150" s="3"/>
      <c r="J150" s="3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x14ac:dyDescent="0.25">
      <c r="A151" s="3"/>
      <c r="B151" s="3"/>
      <c r="C151" s="2"/>
      <c r="D151" s="2"/>
      <c r="E151" s="3"/>
      <c r="F151" s="2"/>
      <c r="G151" s="2"/>
      <c r="H151" s="3"/>
      <c r="I151" s="3"/>
      <c r="J151" s="3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x14ac:dyDescent="0.25">
      <c r="A152" s="3"/>
      <c r="B152" s="3"/>
      <c r="C152" s="2"/>
      <c r="D152" s="2"/>
      <c r="E152" s="3"/>
      <c r="F152" s="2"/>
      <c r="G152" s="2"/>
      <c r="H152" s="3"/>
      <c r="I152" s="3"/>
      <c r="J152" s="3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x14ac:dyDescent="0.25">
      <c r="A153" s="3"/>
      <c r="B153" s="3"/>
      <c r="C153" s="2"/>
      <c r="D153" s="2"/>
      <c r="E153" s="3"/>
      <c r="F153" s="2"/>
      <c r="G153" s="2"/>
      <c r="H153" s="3"/>
      <c r="I153" s="3"/>
      <c r="J153" s="3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x14ac:dyDescent="0.25">
      <c r="A154" s="3"/>
      <c r="B154" s="3"/>
      <c r="C154" s="2"/>
      <c r="D154" s="2"/>
      <c r="E154" s="3"/>
      <c r="F154" s="2"/>
      <c r="G154" s="2"/>
      <c r="H154" s="3"/>
      <c r="I154" s="3"/>
      <c r="J154" s="3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x14ac:dyDescent="0.25">
      <c r="A155" s="3"/>
      <c r="B155" s="3"/>
      <c r="C155" s="2"/>
      <c r="D155" s="2"/>
      <c r="E155" s="3"/>
      <c r="F155" s="2"/>
      <c r="G155" s="2"/>
      <c r="H155" s="3"/>
      <c r="I155" s="3"/>
      <c r="J155" s="3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x14ac:dyDescent="0.25">
      <c r="A156" s="3"/>
      <c r="B156" s="3"/>
      <c r="C156" s="2"/>
      <c r="D156" s="2"/>
      <c r="E156" s="3"/>
      <c r="F156" s="2"/>
      <c r="G156" s="2"/>
      <c r="H156" s="3"/>
      <c r="I156" s="3"/>
      <c r="J156" s="3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x14ac:dyDescent="0.25">
      <c r="A157" s="3"/>
      <c r="B157" s="3"/>
      <c r="C157" s="2"/>
      <c r="D157" s="2"/>
      <c r="E157" s="3"/>
      <c r="F157" s="2"/>
      <c r="G157" s="2"/>
      <c r="H157" s="3"/>
      <c r="I157" s="3"/>
      <c r="J157" s="3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x14ac:dyDescent="0.25">
      <c r="A158" s="3"/>
      <c r="B158" s="3"/>
      <c r="C158" s="2"/>
      <c r="D158" s="2"/>
      <c r="E158" s="3"/>
      <c r="F158" s="2"/>
      <c r="G158" s="2"/>
      <c r="H158" s="3"/>
      <c r="I158" s="3"/>
      <c r="J158" s="3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x14ac:dyDescent="0.25">
      <c r="A159" s="3"/>
      <c r="B159" s="3"/>
      <c r="C159" s="2"/>
      <c r="D159" s="2"/>
      <c r="E159" s="3"/>
      <c r="F159" s="2"/>
      <c r="G159" s="2"/>
      <c r="H159" s="3"/>
      <c r="I159" s="3"/>
      <c r="J159" s="3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x14ac:dyDescent="0.25">
      <c r="A160" s="3"/>
      <c r="B160" s="3"/>
      <c r="C160" s="2"/>
      <c r="D160" s="2"/>
      <c r="E160" s="3"/>
      <c r="F160" s="2"/>
      <c r="G160" s="2"/>
      <c r="H160" s="3"/>
      <c r="I160" s="3"/>
      <c r="J160" s="3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x14ac:dyDescent="0.25">
      <c r="A161" s="3"/>
      <c r="B161" s="3"/>
      <c r="C161" s="2"/>
      <c r="D161" s="2"/>
      <c r="E161" s="3"/>
      <c r="F161" s="2"/>
      <c r="G161" s="2"/>
      <c r="H161" s="3"/>
      <c r="I161" s="3"/>
      <c r="J161" s="3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x14ac:dyDescent="0.25">
      <c r="A162" s="3"/>
      <c r="B162" s="3"/>
      <c r="C162" s="2"/>
      <c r="D162" s="2"/>
      <c r="E162" s="3"/>
      <c r="F162" s="2"/>
      <c r="G162" s="2"/>
      <c r="H162" s="3"/>
      <c r="I162" s="3"/>
      <c r="J162" s="3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x14ac:dyDescent="0.25">
      <c r="A163" s="3"/>
      <c r="B163" s="3"/>
      <c r="C163" s="2"/>
      <c r="D163" s="2"/>
      <c r="E163" s="3"/>
      <c r="F163" s="2"/>
      <c r="G163" s="2"/>
      <c r="H163" s="3"/>
      <c r="I163" s="3"/>
      <c r="J163" s="3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x14ac:dyDescent="0.25">
      <c r="A164" s="3"/>
      <c r="B164" s="3"/>
      <c r="C164" s="2"/>
      <c r="D164" s="2"/>
      <c r="E164" s="3"/>
      <c r="F164" s="2"/>
      <c r="G164" s="2"/>
      <c r="H164" s="3"/>
      <c r="I164" s="3"/>
      <c r="J164" s="3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x14ac:dyDescent="0.25">
      <c r="A165" s="3"/>
      <c r="B165" s="3"/>
      <c r="C165" s="2"/>
      <c r="D165" s="2"/>
      <c r="E165" s="3"/>
      <c r="F165" s="2"/>
      <c r="G165" s="2"/>
      <c r="H165" s="3"/>
      <c r="I165" s="3"/>
      <c r="J165" s="3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x14ac:dyDescent="0.25">
      <c r="A166" s="3"/>
      <c r="B166" s="3"/>
      <c r="C166" s="2"/>
      <c r="D166" s="2"/>
      <c r="E166" s="3"/>
      <c r="F166" s="2"/>
      <c r="G166" s="2"/>
      <c r="H166" s="3"/>
      <c r="I166" s="3"/>
      <c r="J166" s="3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x14ac:dyDescent="0.25">
      <c r="A167" s="3"/>
      <c r="B167" s="3"/>
      <c r="C167" s="2"/>
      <c r="D167" s="2"/>
      <c r="E167" s="3"/>
      <c r="F167" s="2"/>
      <c r="G167" s="2"/>
      <c r="H167" s="3"/>
      <c r="I167" s="3"/>
      <c r="J167" s="3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x14ac:dyDescent="0.25">
      <c r="A168" s="3"/>
      <c r="B168" s="3"/>
      <c r="C168" s="2"/>
      <c r="D168" s="2"/>
      <c r="E168" s="3"/>
      <c r="F168" s="2"/>
      <c r="G168" s="2"/>
      <c r="H168" s="3"/>
      <c r="I168" s="3"/>
      <c r="J168" s="3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x14ac:dyDescent="0.25">
      <c r="A169" s="3"/>
      <c r="B169" s="3"/>
      <c r="C169" s="2"/>
      <c r="D169" s="2"/>
      <c r="E169" s="3"/>
      <c r="F169" s="2"/>
      <c r="G169" s="2"/>
      <c r="H169" s="3"/>
      <c r="I169" s="3"/>
      <c r="J169" s="3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x14ac:dyDescent="0.25">
      <c r="A170" s="3"/>
      <c r="B170" s="3"/>
      <c r="C170" s="2"/>
      <c r="D170" s="2"/>
      <c r="E170" s="3"/>
      <c r="F170" s="2"/>
      <c r="G170" s="2"/>
      <c r="H170" s="3"/>
      <c r="I170" s="3"/>
      <c r="J170" s="3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x14ac:dyDescent="0.25">
      <c r="A171" s="3"/>
      <c r="B171" s="3"/>
      <c r="C171" s="2"/>
      <c r="D171" s="2"/>
      <c r="E171" s="3"/>
      <c r="F171" s="2"/>
      <c r="G171" s="2"/>
      <c r="H171" s="3"/>
      <c r="I171" s="3"/>
      <c r="J171" s="3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x14ac:dyDescent="0.25">
      <c r="A172" s="3"/>
      <c r="B172" s="3"/>
      <c r="C172" s="2"/>
      <c r="D172" s="2"/>
      <c r="E172" s="3"/>
      <c r="F172" s="2"/>
      <c r="G172" s="2"/>
      <c r="H172" s="3"/>
      <c r="I172" s="3"/>
      <c r="J172" s="3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x14ac:dyDescent="0.25">
      <c r="A173" s="3"/>
      <c r="B173" s="3"/>
      <c r="C173" s="2"/>
      <c r="D173" s="2"/>
      <c r="E173" s="3"/>
      <c r="F173" s="2"/>
      <c r="G173" s="2"/>
      <c r="H173" s="3"/>
      <c r="I173" s="3"/>
      <c r="J173" s="3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x14ac:dyDescent="0.25">
      <c r="A174" s="3"/>
      <c r="B174" s="3"/>
      <c r="C174" s="2"/>
      <c r="D174" s="2"/>
      <c r="E174" s="3"/>
      <c r="F174" s="2"/>
      <c r="G174" s="2"/>
      <c r="H174" s="3"/>
      <c r="I174" s="3"/>
      <c r="J174" s="3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x14ac:dyDescent="0.25">
      <c r="A175" s="3"/>
      <c r="B175" s="3"/>
      <c r="C175" s="2"/>
      <c r="D175" s="2"/>
      <c r="E175" s="3"/>
      <c r="F175" s="2"/>
      <c r="G175" s="2"/>
      <c r="H175" s="3"/>
      <c r="I175" s="3"/>
      <c r="J175" s="3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x14ac:dyDescent="0.25">
      <c r="A176" s="3"/>
      <c r="B176" s="3"/>
      <c r="C176" s="2"/>
      <c r="D176" s="2"/>
      <c r="E176" s="3"/>
      <c r="F176" s="2"/>
      <c r="G176" s="2"/>
      <c r="H176" s="3"/>
      <c r="I176" s="3"/>
      <c r="J176" s="3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x14ac:dyDescent="0.25">
      <c r="A177" s="3"/>
      <c r="B177" s="3"/>
      <c r="C177" s="2"/>
      <c r="D177" s="2"/>
      <c r="E177" s="3"/>
      <c r="F177" s="2"/>
      <c r="G177" s="2"/>
      <c r="H177" s="3"/>
      <c r="I177" s="3"/>
      <c r="J177" s="3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x14ac:dyDescent="0.25">
      <c r="A178" s="3"/>
      <c r="B178" s="3"/>
      <c r="C178" s="2"/>
      <c r="D178" s="2"/>
      <c r="E178" s="3"/>
      <c r="F178" s="2"/>
      <c r="G178" s="2"/>
      <c r="H178" s="3"/>
      <c r="I178" s="3"/>
      <c r="J178" s="3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x14ac:dyDescent="0.25">
      <c r="A179" s="3"/>
      <c r="B179" s="3"/>
      <c r="C179" s="2"/>
      <c r="D179" s="2"/>
      <c r="E179" s="3"/>
      <c r="F179" s="2"/>
      <c r="G179" s="2"/>
      <c r="H179" s="3"/>
      <c r="I179" s="3"/>
      <c r="J179" s="3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x14ac:dyDescent="0.25">
      <c r="A180" s="3"/>
      <c r="B180" s="3"/>
      <c r="C180" s="2"/>
      <c r="D180" s="2"/>
      <c r="E180" s="3"/>
      <c r="F180" s="2"/>
      <c r="G180" s="2"/>
      <c r="H180" s="3"/>
      <c r="I180" s="3"/>
      <c r="J180" s="3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x14ac:dyDescent="0.25">
      <c r="A181" s="3"/>
      <c r="B181" s="3"/>
      <c r="C181" s="2"/>
      <c r="D181" s="2"/>
      <c r="E181" s="3"/>
      <c r="F181" s="2"/>
      <c r="G181" s="2"/>
      <c r="H181" s="3"/>
      <c r="I181" s="3"/>
      <c r="J181" s="3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x14ac:dyDescent="0.25">
      <c r="A182" s="3"/>
      <c r="B182" s="3"/>
      <c r="C182" s="2"/>
      <c r="D182" s="2"/>
      <c r="E182" s="3"/>
      <c r="F182" s="2"/>
      <c r="G182" s="2"/>
      <c r="H182" s="3"/>
      <c r="I182" s="3"/>
      <c r="J182" s="3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x14ac:dyDescent="0.25">
      <c r="A183" s="3"/>
      <c r="B183" s="3"/>
      <c r="C183" s="2"/>
      <c r="D183" s="2"/>
      <c r="E183" s="3"/>
      <c r="F183" s="2"/>
      <c r="G183" s="2"/>
      <c r="H183" s="3"/>
      <c r="I183" s="3"/>
      <c r="J183" s="3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x14ac:dyDescent="0.25">
      <c r="A184" s="3"/>
      <c r="B184" s="3"/>
      <c r="C184" s="2"/>
      <c r="D184" s="2"/>
      <c r="E184" s="3"/>
      <c r="F184" s="2"/>
      <c r="G184" s="2"/>
      <c r="H184" s="3"/>
      <c r="I184" s="3"/>
      <c r="J184" s="3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x14ac:dyDescent="0.25">
      <c r="A185" s="3"/>
      <c r="B185" s="3"/>
      <c r="C185" s="2"/>
      <c r="D185" s="2"/>
      <c r="E185" s="3"/>
      <c r="F185" s="2"/>
      <c r="G185" s="2"/>
      <c r="H185" s="3"/>
      <c r="I185" s="3"/>
      <c r="J185" s="3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x14ac:dyDescent="0.25">
      <c r="A186" s="3"/>
      <c r="B186" s="3"/>
      <c r="C186" s="2"/>
      <c r="D186" s="2"/>
      <c r="E186" s="3"/>
      <c r="F186" s="2"/>
      <c r="G186" s="2"/>
      <c r="H186" s="3"/>
      <c r="I186" s="3"/>
      <c r="J186" s="3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x14ac:dyDescent="0.25">
      <c r="A187" s="3"/>
      <c r="B187" s="3"/>
      <c r="C187" s="2"/>
      <c r="D187" s="2"/>
      <c r="E187" s="3"/>
      <c r="F187" s="2"/>
      <c r="G187" s="2"/>
      <c r="H187" s="3"/>
      <c r="I187" s="3"/>
      <c r="J187" s="3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x14ac:dyDescent="0.25">
      <c r="A188" s="3"/>
      <c r="B188" s="3"/>
      <c r="C188" s="2"/>
      <c r="D188" s="2"/>
      <c r="E188" s="3"/>
      <c r="F188" s="2"/>
      <c r="G188" s="2"/>
      <c r="H188" s="3"/>
      <c r="I188" s="3"/>
      <c r="J188" s="3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x14ac:dyDescent="0.25">
      <c r="A189" s="3"/>
      <c r="B189" s="3"/>
      <c r="C189" s="2"/>
      <c r="D189" s="2"/>
      <c r="E189" s="3"/>
      <c r="F189" s="2"/>
      <c r="G189" s="2"/>
      <c r="H189" s="3"/>
      <c r="I189" s="3"/>
      <c r="J189" s="3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x14ac:dyDescent="0.25">
      <c r="A190" s="3"/>
      <c r="B190" s="3"/>
      <c r="C190" s="2"/>
      <c r="D190" s="2"/>
      <c r="E190" s="3"/>
      <c r="F190" s="2"/>
      <c r="G190" s="2"/>
      <c r="H190" s="3"/>
      <c r="I190" s="3"/>
      <c r="J190" s="3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x14ac:dyDescent="0.25">
      <c r="A191" s="3"/>
      <c r="B191" s="3"/>
      <c r="C191" s="2"/>
      <c r="D191" s="2"/>
      <c r="E191" s="3"/>
      <c r="F191" s="2"/>
      <c r="G191" s="2"/>
      <c r="H191" s="3"/>
      <c r="I191" s="3"/>
      <c r="J191" s="3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x14ac:dyDescent="0.25">
      <c r="A192" s="3"/>
      <c r="B192" s="3"/>
      <c r="C192" s="2"/>
      <c r="D192" s="2"/>
      <c r="E192" s="3"/>
      <c r="F192" s="2"/>
      <c r="G192" s="2"/>
      <c r="H192" s="3"/>
      <c r="I192" s="3"/>
      <c r="J192" s="3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x14ac:dyDescent="0.25">
      <c r="A193" s="3"/>
      <c r="B193" s="3"/>
      <c r="C193" s="2"/>
      <c r="D193" s="2"/>
      <c r="E193" s="3"/>
      <c r="F193" s="2"/>
      <c r="G193" s="2"/>
      <c r="H193" s="3"/>
      <c r="I193" s="3"/>
      <c r="J193" s="3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x14ac:dyDescent="0.25">
      <c r="A194" s="3"/>
      <c r="B194" s="3"/>
      <c r="C194" s="2"/>
      <c r="D194" s="2"/>
      <c r="E194" s="3"/>
      <c r="F194" s="2"/>
      <c r="G194" s="2"/>
      <c r="H194" s="3"/>
      <c r="I194" s="3"/>
      <c r="J194" s="3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x14ac:dyDescent="0.25">
      <c r="A195" s="3"/>
      <c r="B195" s="3"/>
      <c r="C195" s="2"/>
      <c r="D195" s="2"/>
      <c r="E195" s="3"/>
      <c r="F195" s="2"/>
      <c r="G195" s="2"/>
      <c r="H195" s="3"/>
      <c r="I195" s="3"/>
      <c r="J195" s="3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x14ac:dyDescent="0.25">
      <c r="A196" s="3"/>
      <c r="B196" s="3"/>
      <c r="C196" s="2"/>
      <c r="D196" s="2"/>
      <c r="E196" s="3"/>
      <c r="F196" s="2"/>
      <c r="G196" s="2"/>
      <c r="H196" s="3"/>
      <c r="I196" s="3"/>
      <c r="J196" s="3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x14ac:dyDescent="0.25">
      <c r="A197" s="3"/>
      <c r="B197" s="3"/>
      <c r="C197" s="2"/>
      <c r="D197" s="2"/>
      <c r="E197" s="3"/>
      <c r="F197" s="2"/>
      <c r="G197" s="2"/>
      <c r="H197" s="3"/>
      <c r="I197" s="3"/>
      <c r="J197" s="3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x14ac:dyDescent="0.25">
      <c r="A198" s="3"/>
      <c r="B198" s="3"/>
      <c r="C198" s="2"/>
      <c r="D198" s="2"/>
      <c r="E198" s="3"/>
      <c r="F198" s="2"/>
      <c r="G198" s="2"/>
      <c r="H198" s="3"/>
      <c r="I198" s="3"/>
      <c r="J198" s="3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x14ac:dyDescent="0.25">
      <c r="A199" s="3"/>
      <c r="B199" s="3"/>
      <c r="C199" s="2"/>
      <c r="D199" s="2"/>
      <c r="E199" s="3"/>
      <c r="F199" s="2"/>
      <c r="G199" s="2"/>
      <c r="H199" s="3"/>
      <c r="I199" s="3"/>
      <c r="J199" s="3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x14ac:dyDescent="0.25">
      <c r="A200" s="3"/>
      <c r="B200" s="3"/>
      <c r="C200" s="2"/>
      <c r="D200" s="2"/>
      <c r="E200" s="3"/>
      <c r="F200" s="2"/>
      <c r="G200" s="2"/>
      <c r="H200" s="3"/>
      <c r="I200" s="3"/>
      <c r="J200" s="3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x14ac:dyDescent="0.25">
      <c r="A201" s="3"/>
      <c r="B201" s="3"/>
      <c r="C201" s="2"/>
      <c r="D201" s="2"/>
      <c r="E201" s="3"/>
      <c r="F201" s="2"/>
      <c r="G201" s="2"/>
      <c r="H201" s="3"/>
      <c r="I201" s="3"/>
      <c r="J201" s="3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x14ac:dyDescent="0.25">
      <c r="A202" s="3"/>
      <c r="B202" s="3"/>
      <c r="C202" s="2"/>
      <c r="D202" s="2"/>
      <c r="E202" s="3"/>
      <c r="F202" s="2"/>
      <c r="G202" s="2"/>
      <c r="H202" s="3"/>
      <c r="I202" s="3"/>
      <c r="J202" s="3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x14ac:dyDescent="0.25">
      <c r="A203" s="3"/>
      <c r="B203" s="3"/>
      <c r="C203" s="2"/>
      <c r="D203" s="2"/>
      <c r="E203" s="3"/>
      <c r="F203" s="2"/>
      <c r="G203" s="2"/>
      <c r="H203" s="3"/>
      <c r="I203" s="3"/>
      <c r="J203" s="3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x14ac:dyDescent="0.25">
      <c r="A204" s="3"/>
      <c r="B204" s="3"/>
      <c r="C204" s="2"/>
      <c r="D204" s="2"/>
      <c r="E204" s="3"/>
      <c r="F204" s="2"/>
      <c r="G204" s="2"/>
      <c r="H204" s="3"/>
      <c r="I204" s="3"/>
      <c r="J204" s="3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x14ac:dyDescent="0.25">
      <c r="A205" s="3"/>
      <c r="B205" s="3"/>
      <c r="C205" s="2"/>
      <c r="D205" s="2"/>
      <c r="E205" s="3"/>
      <c r="F205" s="2"/>
      <c r="G205" s="2"/>
      <c r="H205" s="3"/>
      <c r="I205" s="3"/>
      <c r="J205" s="3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x14ac:dyDescent="0.25">
      <c r="A206" s="3"/>
      <c r="B206" s="3"/>
      <c r="C206" s="2"/>
      <c r="D206" s="2"/>
      <c r="E206" s="3"/>
      <c r="F206" s="2"/>
      <c r="G206" s="2"/>
      <c r="H206" s="3"/>
      <c r="I206" s="3"/>
      <c r="J206" s="3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x14ac:dyDescent="0.25">
      <c r="A207" s="3"/>
      <c r="B207" s="3"/>
      <c r="C207" s="2"/>
      <c r="D207" s="2"/>
      <c r="E207" s="3"/>
      <c r="F207" s="2"/>
      <c r="G207" s="2"/>
      <c r="H207" s="3"/>
      <c r="I207" s="3"/>
      <c r="J207" s="3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x14ac:dyDescent="0.25">
      <c r="A208" s="3"/>
      <c r="B208" s="3"/>
      <c r="C208" s="2"/>
      <c r="D208" s="2"/>
      <c r="E208" s="3"/>
      <c r="F208" s="2"/>
      <c r="G208" s="2"/>
      <c r="H208" s="3"/>
      <c r="I208" s="3"/>
      <c r="J208" s="3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x14ac:dyDescent="0.25">
      <c r="A209" s="3"/>
      <c r="B209" s="3"/>
      <c r="C209" s="2"/>
      <c r="D209" s="2"/>
      <c r="E209" s="3"/>
      <c r="F209" s="2"/>
      <c r="G209" s="2"/>
      <c r="H209" s="3"/>
      <c r="I209" s="3"/>
      <c r="J209" s="3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x14ac:dyDescent="0.25">
      <c r="A210" s="3"/>
      <c r="B210" s="3"/>
      <c r="C210" s="2"/>
      <c r="D210" s="2"/>
      <c r="E210" s="3"/>
      <c r="F210" s="2"/>
      <c r="G210" s="2"/>
      <c r="H210" s="3"/>
      <c r="I210" s="3"/>
      <c r="J210" s="3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x14ac:dyDescent="0.25">
      <c r="A211" s="3"/>
      <c r="B211" s="3"/>
      <c r="C211" s="2"/>
      <c r="D211" s="2"/>
      <c r="E211" s="3"/>
      <c r="F211" s="2"/>
      <c r="G211" s="2"/>
      <c r="H211" s="3"/>
      <c r="I211" s="3"/>
      <c r="J211" s="3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x14ac:dyDescent="0.25">
      <c r="A212" s="3"/>
      <c r="B212" s="3"/>
      <c r="C212" s="2"/>
      <c r="D212" s="2"/>
      <c r="E212" s="3"/>
      <c r="F212" s="2"/>
      <c r="G212" s="2"/>
      <c r="H212" s="3"/>
      <c r="I212" s="3"/>
      <c r="J212" s="3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x14ac:dyDescent="0.25">
      <c r="A213" s="3"/>
      <c r="B213" s="3"/>
      <c r="C213" s="2"/>
      <c r="D213" s="2"/>
      <c r="E213" s="3"/>
      <c r="F213" s="2"/>
      <c r="G213" s="2"/>
      <c r="H213" s="3"/>
      <c r="I213" s="3"/>
      <c r="J213" s="3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x14ac:dyDescent="0.25">
      <c r="A214" s="3"/>
      <c r="B214" s="3"/>
      <c r="C214" s="2"/>
      <c r="D214" s="2"/>
      <c r="E214" s="3"/>
      <c r="F214" s="2"/>
      <c r="G214" s="2"/>
      <c r="H214" s="3"/>
      <c r="I214" s="3"/>
      <c r="J214" s="3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x14ac:dyDescent="0.25">
      <c r="A215" s="3"/>
      <c r="B215" s="3"/>
      <c r="C215" s="2"/>
      <c r="D215" s="2"/>
      <c r="E215" s="3"/>
      <c r="F215" s="2"/>
      <c r="G215" s="2"/>
      <c r="H215" s="3"/>
      <c r="I215" s="3"/>
      <c r="J215" s="3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x14ac:dyDescent="0.25">
      <c r="A216" s="3"/>
      <c r="B216" s="3"/>
      <c r="C216" s="2"/>
      <c r="D216" s="2"/>
      <c r="E216" s="3"/>
      <c r="F216" s="2"/>
      <c r="G216" s="2"/>
      <c r="H216" s="3"/>
      <c r="I216" s="3"/>
      <c r="J216" s="3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x14ac:dyDescent="0.25">
      <c r="A217" s="3"/>
      <c r="B217" s="3"/>
      <c r="C217" s="2"/>
      <c r="D217" s="2"/>
      <c r="E217" s="3"/>
      <c r="F217" s="2"/>
      <c r="G217" s="2"/>
      <c r="H217" s="3"/>
      <c r="I217" s="3"/>
      <c r="J217" s="3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x14ac:dyDescent="0.25">
      <c r="A218" s="3"/>
      <c r="B218" s="3"/>
      <c r="C218" s="2"/>
      <c r="D218" s="2"/>
      <c r="E218" s="3"/>
      <c r="F218" s="2"/>
      <c r="G218" s="2"/>
      <c r="H218" s="3"/>
      <c r="I218" s="3"/>
      <c r="J218" s="3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x14ac:dyDescent="0.25">
      <c r="A219" s="3"/>
      <c r="B219" s="3"/>
      <c r="C219" s="2"/>
      <c r="D219" s="2"/>
      <c r="E219" s="3"/>
      <c r="F219" s="2"/>
      <c r="G219" s="2"/>
      <c r="H219" s="3"/>
      <c r="I219" s="3"/>
      <c r="J219" s="3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x14ac:dyDescent="0.25">
      <c r="A220" s="3"/>
      <c r="B220" s="3"/>
      <c r="C220" s="2"/>
      <c r="D220" s="2"/>
      <c r="E220" s="3"/>
      <c r="F220" s="2"/>
      <c r="G220" s="2"/>
      <c r="H220" s="3"/>
      <c r="I220" s="3"/>
      <c r="J220" s="3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x14ac:dyDescent="0.25">
      <c r="A221" s="3"/>
      <c r="B221" s="3"/>
      <c r="C221" s="2"/>
      <c r="D221" s="2"/>
      <c r="E221" s="3"/>
      <c r="F221" s="2"/>
      <c r="G221" s="2"/>
      <c r="H221" s="3"/>
      <c r="I221" s="3"/>
      <c r="J221" s="3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x14ac:dyDescent="0.25">
      <c r="A222" s="3"/>
      <c r="B222" s="3"/>
      <c r="C222" s="2"/>
      <c r="D222" s="2"/>
      <c r="E222" s="3"/>
      <c r="F222" s="2"/>
      <c r="G222" s="2"/>
      <c r="H222" s="3"/>
      <c r="I222" s="3"/>
      <c r="J222" s="3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x14ac:dyDescent="0.25">
      <c r="A223" s="3"/>
      <c r="B223" s="3"/>
      <c r="C223" s="2"/>
      <c r="D223" s="2"/>
      <c r="E223" s="3"/>
      <c r="F223" s="2"/>
      <c r="G223" s="2"/>
      <c r="H223" s="3"/>
      <c r="I223" s="3"/>
      <c r="J223" s="3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x14ac:dyDescent="0.25">
      <c r="A224" s="3"/>
      <c r="B224" s="3"/>
      <c r="C224" s="2"/>
      <c r="D224" s="2"/>
      <c r="E224" s="3"/>
      <c r="F224" s="2"/>
      <c r="G224" s="2"/>
      <c r="H224" s="3"/>
      <c r="I224" s="3"/>
      <c r="J224" s="3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x14ac:dyDescent="0.25">
      <c r="A225" s="3"/>
      <c r="B225" s="3"/>
      <c r="C225" s="2"/>
      <c r="D225" s="2"/>
      <c r="E225" s="3"/>
      <c r="F225" s="2"/>
      <c r="G225" s="2"/>
      <c r="H225" s="3"/>
      <c r="I225" s="3"/>
      <c r="J225" s="3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x14ac:dyDescent="0.25">
      <c r="A226" s="3"/>
      <c r="B226" s="3"/>
      <c r="C226" s="2"/>
      <c r="D226" s="2"/>
      <c r="E226" s="3"/>
      <c r="F226" s="2"/>
      <c r="G226" s="2"/>
      <c r="H226" s="3"/>
      <c r="I226" s="3"/>
      <c r="J226" s="3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x14ac:dyDescent="0.25">
      <c r="A227" s="3"/>
      <c r="B227" s="3"/>
      <c r="C227" s="2"/>
      <c r="D227" s="2"/>
      <c r="E227" s="3"/>
      <c r="F227" s="2"/>
      <c r="G227" s="2"/>
      <c r="H227" s="3"/>
      <c r="I227" s="3"/>
      <c r="J227" s="3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x14ac:dyDescent="0.25">
      <c r="A228" s="3"/>
      <c r="B228" s="3"/>
      <c r="C228" s="2"/>
      <c r="D228" s="2"/>
      <c r="E228" s="3"/>
      <c r="F228" s="2"/>
      <c r="G228" s="2"/>
      <c r="H228" s="3"/>
      <c r="I228" s="3"/>
      <c r="J228" s="3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x14ac:dyDescent="0.25">
      <c r="A229" s="3"/>
      <c r="B229" s="3"/>
      <c r="C229" s="2"/>
      <c r="D229" s="2"/>
      <c r="E229" s="3"/>
      <c r="F229" s="2"/>
      <c r="G229" s="2"/>
      <c r="H229" s="3"/>
      <c r="I229" s="3"/>
      <c r="J229" s="3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x14ac:dyDescent="0.25">
      <c r="A230" s="3"/>
      <c r="B230" s="3"/>
      <c r="C230" s="2"/>
      <c r="D230" s="2"/>
      <c r="E230" s="3"/>
      <c r="F230" s="2"/>
      <c r="G230" s="2"/>
      <c r="H230" s="3"/>
      <c r="I230" s="3"/>
      <c r="J230" s="3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x14ac:dyDescent="0.25">
      <c r="A231" s="3"/>
      <c r="B231" s="3"/>
      <c r="C231" s="2"/>
      <c r="D231" s="2"/>
      <c r="E231" s="3"/>
      <c r="F231" s="2"/>
      <c r="G231" s="2"/>
      <c r="H231" s="3"/>
      <c r="I231" s="3"/>
      <c r="J231" s="3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x14ac:dyDescent="0.25">
      <c r="A232" s="3"/>
      <c r="B232" s="3"/>
      <c r="C232" s="2"/>
      <c r="D232" s="2"/>
      <c r="E232" s="3"/>
      <c r="F232" s="2"/>
      <c r="G232" s="2"/>
      <c r="H232" s="3"/>
      <c r="I232" s="3"/>
      <c r="J232" s="3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x14ac:dyDescent="0.25">
      <c r="A233" s="3"/>
      <c r="B233" s="3"/>
      <c r="C233" s="2"/>
      <c r="D233" s="2"/>
      <c r="E233" s="3"/>
      <c r="F233" s="2"/>
      <c r="G233" s="2"/>
      <c r="H233" s="3"/>
      <c r="I233" s="3"/>
      <c r="J233" s="3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x14ac:dyDescent="0.25">
      <c r="A234" s="3"/>
      <c r="B234" s="3"/>
      <c r="C234" s="2"/>
      <c r="D234" s="2"/>
      <c r="E234" s="3"/>
      <c r="F234" s="2"/>
      <c r="G234" s="2"/>
      <c r="H234" s="3"/>
      <c r="I234" s="3"/>
      <c r="J234" s="3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x14ac:dyDescent="0.25">
      <c r="A235" s="3"/>
      <c r="B235" s="3"/>
      <c r="C235" s="2"/>
      <c r="D235" s="2"/>
      <c r="E235" s="3"/>
      <c r="F235" s="2"/>
      <c r="G235" s="2"/>
      <c r="H235" s="3"/>
      <c r="I235" s="3"/>
      <c r="J235" s="3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x14ac:dyDescent="0.25">
      <c r="A236" s="3"/>
      <c r="B236" s="3"/>
      <c r="C236" s="2"/>
      <c r="D236" s="2"/>
      <c r="E236" s="3"/>
      <c r="F236" s="2"/>
      <c r="G236" s="2"/>
      <c r="H236" s="3"/>
      <c r="I236" s="3"/>
      <c r="J236" s="3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x14ac:dyDescent="0.25">
      <c r="A237" s="3"/>
      <c r="B237" s="3"/>
      <c r="C237" s="2"/>
      <c r="D237" s="2"/>
      <c r="E237" s="3"/>
      <c r="F237" s="2"/>
      <c r="G237" s="2"/>
      <c r="H237" s="3"/>
      <c r="I237" s="3"/>
      <c r="J237" s="3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x14ac:dyDescent="0.25">
      <c r="A238" s="3"/>
      <c r="B238" s="3"/>
      <c r="C238" s="2"/>
      <c r="D238" s="2"/>
      <c r="E238" s="3"/>
      <c r="F238" s="2"/>
      <c r="G238" s="2"/>
      <c r="H238" s="3"/>
      <c r="I238" s="3"/>
      <c r="J238" s="3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x14ac:dyDescent="0.25">
      <c r="A239" s="3"/>
      <c r="B239" s="3"/>
      <c r="C239" s="2"/>
      <c r="D239" s="2"/>
      <c r="E239" s="3"/>
      <c r="F239" s="2"/>
      <c r="G239" s="2"/>
      <c r="H239" s="3"/>
      <c r="I239" s="3"/>
      <c r="J239" s="3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x14ac:dyDescent="0.25">
      <c r="A240" s="3"/>
      <c r="B240" s="3"/>
      <c r="C240" s="2"/>
      <c r="D240" s="2"/>
      <c r="E240" s="3"/>
      <c r="F240" s="2"/>
      <c r="G240" s="2"/>
      <c r="H240" s="3"/>
      <c r="I240" s="3"/>
      <c r="J240" s="3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x14ac:dyDescent="0.25">
      <c r="A241" s="3"/>
      <c r="B241" s="3"/>
      <c r="C241" s="2"/>
      <c r="D241" s="2"/>
      <c r="E241" s="3"/>
      <c r="F241" s="2"/>
      <c r="G241" s="2"/>
      <c r="H241" s="3"/>
      <c r="I241" s="3"/>
      <c r="J241" s="3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x14ac:dyDescent="0.25">
      <c r="A242" s="3"/>
      <c r="B242" s="3"/>
      <c r="C242" s="2"/>
      <c r="D242" s="2"/>
      <c r="E242" s="3"/>
      <c r="F242" s="2"/>
      <c r="G242" s="2"/>
      <c r="H242" s="3"/>
      <c r="I242" s="3"/>
      <c r="J242" s="3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x14ac:dyDescent="0.25">
      <c r="A243" s="3"/>
      <c r="B243" s="3"/>
      <c r="C243" s="2"/>
      <c r="D243" s="2"/>
      <c r="E243" s="3"/>
      <c r="F243" s="2"/>
      <c r="G243" s="2"/>
      <c r="H243" s="3"/>
      <c r="I243" s="3"/>
      <c r="J243" s="3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x14ac:dyDescent="0.25">
      <c r="A244" s="3"/>
      <c r="B244" s="3"/>
      <c r="C244" s="2"/>
      <c r="D244" s="2"/>
      <c r="E244" s="3"/>
      <c r="F244" s="2"/>
      <c r="G244" s="2"/>
      <c r="H244" s="3"/>
      <c r="I244" s="3"/>
      <c r="J244" s="3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x14ac:dyDescent="0.25">
      <c r="A245" s="3"/>
      <c r="B245" s="3"/>
      <c r="C245" s="2"/>
      <c r="D245" s="2"/>
      <c r="E245" s="3"/>
      <c r="F245" s="2"/>
      <c r="G245" s="2"/>
      <c r="H245" s="3"/>
      <c r="I245" s="3"/>
      <c r="J245" s="3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x14ac:dyDescent="0.25">
      <c r="A246" s="3"/>
      <c r="B246" s="3"/>
      <c r="C246" s="2"/>
      <c r="D246" s="2"/>
      <c r="E246" s="3"/>
      <c r="F246" s="2"/>
      <c r="G246" s="2"/>
      <c r="H246" s="3"/>
      <c r="I246" s="3"/>
      <c r="J246" s="3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x14ac:dyDescent="0.25">
      <c r="A247" s="3"/>
      <c r="B247" s="3"/>
      <c r="C247" s="2"/>
      <c r="D247" s="2"/>
      <c r="E247" s="3"/>
      <c r="F247" s="2"/>
      <c r="G247" s="2"/>
      <c r="H247" s="3"/>
      <c r="I247" s="3"/>
      <c r="J247" s="3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x14ac:dyDescent="0.25">
      <c r="A248" s="3"/>
      <c r="B248" s="3"/>
      <c r="C248" s="2"/>
      <c r="D248" s="2"/>
      <c r="E248" s="3"/>
      <c r="F248" s="2"/>
      <c r="G248" s="2"/>
      <c r="H248" s="3"/>
      <c r="I248" s="3"/>
      <c r="J248" s="3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x14ac:dyDescent="0.25">
      <c r="A249" s="3"/>
      <c r="B249" s="3"/>
      <c r="C249" s="2"/>
      <c r="D249" s="2"/>
      <c r="E249" s="3"/>
      <c r="F249" s="2"/>
      <c r="G249" s="2"/>
      <c r="H249" s="3"/>
      <c r="I249" s="3"/>
      <c r="J249" s="3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x14ac:dyDescent="0.25">
      <c r="A250" s="3"/>
      <c r="B250" s="3"/>
      <c r="C250" s="2"/>
      <c r="D250" s="2"/>
      <c r="E250" s="3"/>
      <c r="F250" s="2"/>
      <c r="G250" s="2"/>
      <c r="H250" s="3"/>
      <c r="I250" s="3"/>
      <c r="J250" s="3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x14ac:dyDescent="0.25">
      <c r="A251" s="3"/>
      <c r="B251" s="3"/>
      <c r="C251" s="2"/>
      <c r="D251" s="2"/>
      <c r="E251" s="3"/>
      <c r="F251" s="2"/>
      <c r="G251" s="2"/>
      <c r="H251" s="3"/>
      <c r="I251" s="3"/>
      <c r="J251" s="3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x14ac:dyDescent="0.25">
      <c r="A252" s="3"/>
      <c r="B252" s="3"/>
      <c r="C252" s="2"/>
      <c r="D252" s="2"/>
      <c r="E252" s="3"/>
      <c r="F252" s="2"/>
      <c r="G252" s="2"/>
      <c r="H252" s="3"/>
      <c r="I252" s="3"/>
      <c r="J252" s="3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x14ac:dyDescent="0.25">
      <c r="A253" s="3"/>
      <c r="B253" s="3"/>
      <c r="C253" s="2"/>
      <c r="D253" s="2"/>
      <c r="E253" s="3"/>
      <c r="F253" s="2"/>
      <c r="G253" s="2"/>
      <c r="H253" s="3"/>
      <c r="I253" s="3"/>
      <c r="J253" s="3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x14ac:dyDescent="0.25">
      <c r="A254" s="3"/>
      <c r="B254" s="3"/>
      <c r="C254" s="2"/>
      <c r="D254" s="2"/>
      <c r="E254" s="3"/>
      <c r="F254" s="2"/>
      <c r="G254" s="2"/>
      <c r="H254" s="3"/>
      <c r="I254" s="3"/>
      <c r="J254" s="3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x14ac:dyDescent="0.25">
      <c r="A255" s="3"/>
      <c r="B255" s="3"/>
      <c r="C255" s="2"/>
      <c r="D255" s="2"/>
      <c r="E255" s="3"/>
      <c r="F255" s="2"/>
      <c r="G255" s="2"/>
      <c r="H255" s="3"/>
      <c r="I255" s="3"/>
      <c r="J255" s="3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x14ac:dyDescent="0.25">
      <c r="A256" s="3"/>
      <c r="B256" s="3"/>
      <c r="C256" s="2"/>
      <c r="D256" s="2"/>
      <c r="E256" s="3"/>
      <c r="F256" s="2"/>
      <c r="G256" s="2"/>
      <c r="H256" s="3"/>
      <c r="I256" s="3"/>
      <c r="J256" s="3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x14ac:dyDescent="0.25">
      <c r="A257" s="3"/>
      <c r="B257" s="3"/>
      <c r="C257" s="2"/>
      <c r="D257" s="2"/>
      <c r="E257" s="3"/>
      <c r="F257" s="2"/>
      <c r="G257" s="2"/>
      <c r="H257" s="3"/>
      <c r="I257" s="3"/>
      <c r="J257" s="3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x14ac:dyDescent="0.25">
      <c r="A258" s="3"/>
      <c r="B258" s="3"/>
      <c r="C258" s="2"/>
      <c r="D258" s="2"/>
      <c r="E258" s="3"/>
      <c r="F258" s="2"/>
      <c r="G258" s="2"/>
      <c r="H258" s="3"/>
      <c r="I258" s="3"/>
      <c r="J258" s="3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x14ac:dyDescent="0.25">
      <c r="A259" s="3"/>
      <c r="B259" s="3"/>
      <c r="C259" s="2"/>
      <c r="D259" s="2"/>
      <c r="E259" s="3"/>
      <c r="F259" s="2"/>
      <c r="G259" s="2"/>
      <c r="H259" s="3"/>
      <c r="I259" s="3"/>
      <c r="J259" s="3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x14ac:dyDescent="0.25">
      <c r="A260" s="3"/>
      <c r="B260" s="3"/>
      <c r="C260" s="2"/>
      <c r="D260" s="2"/>
      <c r="E260" s="3"/>
      <c r="F260" s="2"/>
      <c r="G260" s="2"/>
      <c r="H260" s="3"/>
      <c r="I260" s="3"/>
      <c r="J260" s="3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x14ac:dyDescent="0.25">
      <c r="A261" s="3"/>
      <c r="B261" s="3"/>
      <c r="C261" s="2"/>
      <c r="D261" s="2"/>
      <c r="E261" s="3"/>
      <c r="F261" s="2"/>
      <c r="G261" s="2"/>
      <c r="H261" s="3"/>
      <c r="I261" s="3"/>
      <c r="J261" s="3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x14ac:dyDescent="0.25">
      <c r="A262" s="3"/>
      <c r="B262" s="3"/>
      <c r="C262" s="2"/>
      <c r="D262" s="2"/>
      <c r="E262" s="3"/>
      <c r="F262" s="2"/>
      <c r="G262" s="2"/>
      <c r="H262" s="3"/>
      <c r="I262" s="3"/>
      <c r="J262" s="3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x14ac:dyDescent="0.25">
      <c r="A263" s="3"/>
      <c r="B263" s="3"/>
      <c r="C263" s="2"/>
      <c r="D263" s="2"/>
      <c r="E263" s="3"/>
      <c r="F263" s="2"/>
      <c r="G263" s="2"/>
      <c r="H263" s="3"/>
      <c r="I263" s="3"/>
      <c r="J263" s="3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</sheetData>
  <mergeCells count="2">
    <mergeCell ref="C5:D5"/>
    <mergeCell ref="K5:M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DB2659-A537-4F56-BCA1-5378162B9427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Robbie Sandford</cp:lastModifiedBy>
  <cp:revision/>
  <dcterms:created xsi:type="dcterms:W3CDTF">2019-10-18T15:00:30Z</dcterms:created>
  <dcterms:modified xsi:type="dcterms:W3CDTF">2025-03-25T22:42:32Z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