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e.kazimierska\OneDrive - University of Wales Trinity Saint David\Desktop\"/>
    </mc:Choice>
  </mc:AlternateContent>
  <xr:revisionPtr revIDLastSave="0" documentId="13_ncr:1_{70584582-8298-49DF-9AEA-B72C7326EBFB}" xr6:coauthVersionLast="47" xr6:coauthVersionMax="47" xr10:uidLastSave="{00000000-0000-0000-0000-000000000000}"/>
  <bookViews>
    <workbookView xWindow="-98" yWindow="-98" windowWidth="22695" windowHeight="14595" activeTab="2" xr2:uid="{FE82CF3C-1CAA-488B-ADE5-27C97F38D4C8}"/>
  </bookViews>
  <sheets>
    <sheet name="Sheet1" sheetId="1" r:id="rId1"/>
    <sheet name="Sheet2" sheetId="2" r:id="rId2"/>
    <sheet name="Sheet3" sheetId="3" r:id="rId3"/>
    <sheet name="Sheet4" sheetId="4" r:id="rId4"/>
    <sheet name="Sheet5" sheetId="5" r:id="rId5"/>
    <sheet name="Sheet6" sheetId="6"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25" i="6" l="1"/>
  <c r="K23" i="6"/>
  <c r="J21" i="5"/>
  <c r="J16" i="5"/>
  <c r="D13" i="4"/>
  <c r="A13" i="4"/>
  <c r="G13" i="4"/>
  <c r="I3" i="4"/>
  <c r="I4" i="4"/>
  <c r="I5" i="4"/>
  <c r="I6" i="4"/>
  <c r="I7" i="4"/>
  <c r="I8" i="4"/>
  <c r="I9" i="4"/>
  <c r="I10" i="4"/>
  <c r="I11" i="4"/>
  <c r="I2" i="4"/>
  <c r="H3" i="4"/>
  <c r="H4" i="4"/>
  <c r="H5" i="4"/>
  <c r="H6" i="4"/>
  <c r="H7" i="4"/>
  <c r="H8" i="4"/>
  <c r="H9" i="4"/>
  <c r="H10" i="4"/>
  <c r="H11" i="4"/>
  <c r="H2" i="4"/>
  <c r="L3" i="3"/>
  <c r="L4" i="3"/>
  <c r="L5" i="3"/>
  <c r="L6" i="3"/>
  <c r="L7" i="3"/>
  <c r="L2" i="3"/>
  <c r="K3" i="3"/>
  <c r="K4" i="3"/>
  <c r="K5" i="3"/>
  <c r="K6" i="3"/>
  <c r="K7" i="3"/>
  <c r="K2" i="3"/>
  <c r="E3" i="2"/>
  <c r="J9" i="1"/>
</calcChain>
</file>

<file path=xl/sharedStrings.xml><?xml version="1.0" encoding="utf-8"?>
<sst xmlns="http://schemas.openxmlformats.org/spreadsheetml/2006/main" count="178" uniqueCount="100">
  <si>
    <t>Alice</t>
  </si>
  <si>
    <t>Bob</t>
  </si>
  <si>
    <t>Charlotte</t>
  </si>
  <si>
    <t>David</t>
  </si>
  <si>
    <t>Eve</t>
  </si>
  <si>
    <t>X</t>
  </si>
  <si>
    <t>Y</t>
  </si>
  <si>
    <t>SUMMARY OUTPUT</t>
  </si>
  <si>
    <t>Regression Statistics</t>
  </si>
  <si>
    <t>Multiple R</t>
  </si>
  <si>
    <t>R Square</t>
  </si>
  <si>
    <t>Adjusted R Square</t>
  </si>
  <si>
    <t>Standard Error</t>
  </si>
  <si>
    <t>Observations</t>
  </si>
  <si>
    <t>ANOVA</t>
  </si>
  <si>
    <t>Regression</t>
  </si>
  <si>
    <t>Residual</t>
  </si>
  <si>
    <t>Total</t>
  </si>
  <si>
    <t>Intercept</t>
  </si>
  <si>
    <t>df</t>
  </si>
  <si>
    <t>SS</t>
  </si>
  <si>
    <t>MS</t>
  </si>
  <si>
    <t>F</t>
  </si>
  <si>
    <t>Significance F</t>
  </si>
  <si>
    <t>Coefficients</t>
  </si>
  <si>
    <t>t Stat</t>
  </si>
  <si>
    <t>P-value</t>
  </si>
  <si>
    <t>Lower 95%</t>
  </si>
  <si>
    <t>Upper 95%</t>
  </si>
  <si>
    <t>Lower 95.0%</t>
  </si>
  <si>
    <t>Upper 95.0%</t>
  </si>
  <si>
    <t>correlation</t>
  </si>
  <si>
    <t>x=(X-X ̅), the deviation scores for X</t>
  </si>
  <si>
    <t>y=(Y-Y ̅), the deviation scores for Y</t>
  </si>
  <si>
    <t>∑▒〖xy= 〗 the sum of the products of the paired deviation scores</t>
  </si>
  <si>
    <t>N= the number of pairs of scores</t>
  </si>
  <si>
    <t>〖SD〗_x= the standard deviation of X</t>
  </si>
  <si>
    <t>〖SD〗_y= the standard deviation of Y</t>
  </si>
  <si>
    <t>X test 1</t>
  </si>
  <si>
    <t>Y test 2</t>
  </si>
  <si>
    <t xml:space="preserve">correlation </t>
  </si>
  <si>
    <t>Persons</t>
  </si>
  <si>
    <t>Frank</t>
  </si>
  <si>
    <t>Xr ranking</t>
  </si>
  <si>
    <t>Yr ranking</t>
  </si>
  <si>
    <t>In this case we first generate the ranks from lowest to highest</t>
  </si>
  <si>
    <t>If two or more scores have the same values then give them the mean of the ranks</t>
  </si>
  <si>
    <t>Two marks at equal second would take ranks 2 and 3, so would get a rank score of 2.5</t>
  </si>
  <si>
    <t>Three marks at equal fifth would take ranks 5, 6 and 7, so would get rank 6</t>
  </si>
  <si>
    <t>rank.avg=</t>
  </si>
  <si>
    <t>(number, range, order)</t>
  </si>
  <si>
    <t>30,           30-70, 1-desc)</t>
  </si>
  <si>
    <t>lock the range by putting $</t>
  </si>
  <si>
    <t>before letters and numbers</t>
  </si>
  <si>
    <t xml:space="preserve">1st in ranking </t>
  </si>
  <si>
    <t>2nd in ranking</t>
  </si>
  <si>
    <t>score #1</t>
  </si>
  <si>
    <t>score #2</t>
  </si>
  <si>
    <t>score #3</t>
  </si>
  <si>
    <t>score #4</t>
  </si>
  <si>
    <t>score #5</t>
  </si>
  <si>
    <t>score #6</t>
  </si>
  <si>
    <t>3rd</t>
  </si>
  <si>
    <t>4th</t>
  </si>
  <si>
    <t>5th</t>
  </si>
  <si>
    <t>Y ordered</t>
  </si>
  <si>
    <t>X ranking</t>
  </si>
  <si>
    <t>Y ranking</t>
  </si>
  <si>
    <t>correlation =</t>
  </si>
  <si>
    <t>mean</t>
  </si>
  <si>
    <t>y = 0.578x + 57.651</t>
  </si>
  <si>
    <r>
      <t>R</t>
    </r>
    <r>
      <rPr>
        <vertAlign val="superscript"/>
        <sz val="11"/>
        <color theme="1"/>
        <rFont val="Calibri"/>
        <family val="2"/>
        <scheme val="minor"/>
      </rPr>
      <t>2</t>
    </r>
    <r>
      <rPr>
        <sz val="11"/>
        <color theme="1"/>
        <rFont val="Calibri"/>
        <family val="2"/>
        <scheme val="minor"/>
      </rPr>
      <t xml:space="preserve"> = 0.4942</t>
    </r>
  </si>
  <si>
    <t>coefficient of determination</t>
  </si>
  <si>
    <t>st dev</t>
  </si>
  <si>
    <t>(examines how differences in one variable can be explained by the difference in a second variable, when predicting the outcome of a given event)</t>
  </si>
  <si>
    <t>standard devaition</t>
  </si>
  <si>
    <t>a quantity expressing by how much the members of a group differ from the mean value for the group</t>
  </si>
  <si>
    <t>st error</t>
  </si>
  <si>
    <t>how accurate the mean of any given sample from that population is likely to be compared to the true population mean. When the standard error increases, i.e. the means are more spread out, it becomes more likely that any given mean is an inaccurate representation of the true population mean.</t>
  </si>
  <si>
    <t>Mean</t>
  </si>
  <si>
    <t>Median</t>
  </si>
  <si>
    <t>Mode</t>
  </si>
  <si>
    <t>Standard Deviation</t>
  </si>
  <si>
    <t>Sample Variance</t>
  </si>
  <si>
    <t>Kurtosis</t>
  </si>
  <si>
    <t>Skewness</t>
  </si>
  <si>
    <t>Range</t>
  </si>
  <si>
    <t>Minimum</t>
  </si>
  <si>
    <t>Maximum</t>
  </si>
  <si>
    <t>Sum</t>
  </si>
  <si>
    <t>Count</t>
  </si>
  <si>
    <t>st error =</t>
  </si>
  <si>
    <t>STDEV(B2:C6)/SQRT(COUNT(B2:C6))</t>
  </si>
  <si>
    <t>DESCRIPTIVE STATISTICS</t>
  </si>
  <si>
    <t>X Variable 1</t>
  </si>
  <si>
    <t>y = 0.997x -91.125</t>
  </si>
  <si>
    <t>x =123</t>
  </si>
  <si>
    <t>y = 21</t>
  </si>
  <si>
    <t>y=</t>
  </si>
  <si>
    <t xml:space="preserve">x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</si>
</sst>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rgb="FFFF0000"/>
      <name val="Calibri"/>
      <family val="2"/>
      <scheme val="minor"/>
    </font>
    <font>
      <b/>
      <sz val="11"/>
      <color theme="1"/>
      <name val="Calibri"/>
      <family val="2"/>
      <scheme val="minor"/>
    </font>
    <font>
      <i/>
      <sz val="11"/>
      <color theme="1"/>
      <name val="Calibri"/>
      <family val="2"/>
      <scheme val="minor"/>
    </font>
    <font>
      <sz val="16"/>
      <color theme="1"/>
      <name val="Calibri"/>
      <family val="2"/>
      <scheme val="minor"/>
    </font>
    <font>
      <b/>
      <sz val="11"/>
      <color rgb="FFFF0000"/>
      <name val="Calibri"/>
      <family val="2"/>
      <scheme val="minor"/>
    </font>
    <font>
      <sz val="8"/>
      <name val="Calibri"/>
      <family val="2"/>
      <scheme val="minor"/>
    </font>
    <font>
      <sz val="11"/>
      <color rgb="FF0070C0"/>
      <name val="Calibri"/>
      <family val="2"/>
      <scheme val="minor"/>
    </font>
    <font>
      <sz val="11"/>
      <color rgb="FF00B0F0"/>
      <name val="Calibri"/>
      <family val="2"/>
      <scheme val="minor"/>
    </font>
    <font>
      <vertAlign val="superscript"/>
      <sz val="11"/>
      <color theme="1"/>
      <name val="Calibri"/>
      <family val="2"/>
      <scheme val="minor"/>
    </font>
    <font>
      <sz val="9"/>
      <color rgb="FF202124"/>
      <name val="Arial"/>
      <family val="2"/>
    </font>
  </fonts>
  <fills count="2">
    <fill>
      <patternFill patternType="none"/>
    </fill>
    <fill>
      <patternFill patternType="gray125"/>
    </fill>
  </fills>
  <borders count="3">
    <border>
      <left/>
      <right/>
      <top/>
      <bottom/>
      <diagonal/>
    </border>
    <border>
      <left/>
      <right/>
      <top/>
      <bottom style="medium">
        <color indexed="64"/>
      </bottom>
      <diagonal/>
    </border>
    <border>
      <left/>
      <right/>
      <top style="medium">
        <color indexed="64"/>
      </top>
      <bottom style="thin">
        <color indexed="64"/>
      </bottom>
      <diagonal/>
    </border>
  </borders>
  <cellStyleXfs count="1">
    <xf numFmtId="0" fontId="0" fillId="0" borderId="0"/>
  </cellStyleXfs>
  <cellXfs count="16">
    <xf numFmtId="0" fontId="0" fillId="0" borderId="0" xfId="0"/>
    <xf numFmtId="0" fontId="0" fillId="0" borderId="0" xfId="0" applyFill="1" applyBorder="1" applyAlignment="1"/>
    <xf numFmtId="0" fontId="0" fillId="0" borderId="1" xfId="0" applyFill="1" applyBorder="1" applyAlignment="1"/>
    <xf numFmtId="0" fontId="3" fillId="0" borderId="2" xfId="0" applyFont="1" applyFill="1" applyBorder="1" applyAlignment="1">
      <alignment horizontal="center"/>
    </xf>
    <xf numFmtId="0" fontId="3" fillId="0" borderId="2" xfId="0" applyFont="1" applyFill="1" applyBorder="1" applyAlignment="1">
      <alignment horizontal="centerContinuous"/>
    </xf>
    <xf numFmtId="0" fontId="4" fillId="0" borderId="0" xfId="0" applyFont="1"/>
    <xf numFmtId="0" fontId="0" fillId="0" borderId="0" xfId="0" applyAlignment="1">
      <alignment horizontal="center"/>
    </xf>
    <xf numFmtId="0" fontId="5" fillId="0" borderId="0" xfId="0" applyFont="1"/>
    <xf numFmtId="0" fontId="1" fillId="0" borderId="0" xfId="0" applyFont="1" applyAlignment="1">
      <alignment horizontal="center"/>
    </xf>
    <xf numFmtId="0" fontId="1" fillId="0" borderId="0" xfId="0" applyFont="1"/>
    <xf numFmtId="0" fontId="7" fillId="0" borderId="0" xfId="0" applyFont="1"/>
    <xf numFmtId="0" fontId="0" fillId="0" borderId="0" xfId="0" applyNumberFormat="1"/>
    <xf numFmtId="10" fontId="0" fillId="0" borderId="0" xfId="0" applyNumberFormat="1"/>
    <xf numFmtId="0" fontId="2" fillId="0" borderId="0" xfId="0" applyFont="1" applyAlignment="1">
      <alignment horizontal="center"/>
    </xf>
    <xf numFmtId="0" fontId="8" fillId="0" borderId="0" xfId="0" applyFont="1"/>
    <xf numFmtId="0" fontId="10"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Sheet1!$B$2:$B$6</c:f>
              <c:numCache>
                <c:formatCode>General</c:formatCode>
                <c:ptCount val="5"/>
                <c:pt idx="0">
                  <c:v>37</c:v>
                </c:pt>
                <c:pt idx="1">
                  <c:v>41</c:v>
                </c:pt>
                <c:pt idx="2">
                  <c:v>48</c:v>
                </c:pt>
                <c:pt idx="3">
                  <c:v>32</c:v>
                </c:pt>
                <c:pt idx="4">
                  <c:v>36</c:v>
                </c:pt>
              </c:numCache>
            </c:numRef>
          </c:xVal>
          <c:yVal>
            <c:numRef>
              <c:f>Sheet1!$C$2:$C$6</c:f>
              <c:numCache>
                <c:formatCode>General</c:formatCode>
                <c:ptCount val="5"/>
                <c:pt idx="0">
                  <c:v>75</c:v>
                </c:pt>
                <c:pt idx="1">
                  <c:v>78</c:v>
                </c:pt>
                <c:pt idx="2">
                  <c:v>88</c:v>
                </c:pt>
                <c:pt idx="3">
                  <c:v>80</c:v>
                </c:pt>
                <c:pt idx="4">
                  <c:v>78</c:v>
                </c:pt>
              </c:numCache>
            </c:numRef>
          </c:yVal>
          <c:smooth val="0"/>
          <c:extLst>
            <c:ext xmlns:c16="http://schemas.microsoft.com/office/drawing/2014/chart" uri="{C3380CC4-5D6E-409C-BE32-E72D297353CC}">
              <c16:uniqueId val="{00000000-BDB8-4484-802F-A6FE35BAD607}"/>
            </c:ext>
          </c:extLst>
        </c:ser>
        <c:dLbls>
          <c:showLegendKey val="0"/>
          <c:showVal val="0"/>
          <c:showCatName val="0"/>
          <c:showSerName val="0"/>
          <c:showPercent val="0"/>
          <c:showBubbleSize val="0"/>
        </c:dLbls>
        <c:axId val="1840414623"/>
        <c:axId val="1840415455"/>
      </c:scatterChart>
      <c:valAx>
        <c:axId val="184041462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0415455"/>
        <c:crosses val="autoZero"/>
        <c:crossBetween val="midCat"/>
      </c:valAx>
      <c:valAx>
        <c:axId val="184041545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0414623"/>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1"/>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Sheet5!$B$2:$B$6</c:f>
              <c:numCache>
                <c:formatCode>General</c:formatCode>
                <c:ptCount val="5"/>
                <c:pt idx="0">
                  <c:v>37</c:v>
                </c:pt>
                <c:pt idx="1">
                  <c:v>41</c:v>
                </c:pt>
                <c:pt idx="2">
                  <c:v>48</c:v>
                </c:pt>
                <c:pt idx="3">
                  <c:v>32</c:v>
                </c:pt>
                <c:pt idx="4">
                  <c:v>36</c:v>
                </c:pt>
              </c:numCache>
            </c:numRef>
          </c:xVal>
          <c:yVal>
            <c:numRef>
              <c:f>Sheet5!$C$2:$C$6</c:f>
              <c:numCache>
                <c:formatCode>General</c:formatCode>
                <c:ptCount val="5"/>
                <c:pt idx="0">
                  <c:v>75</c:v>
                </c:pt>
                <c:pt idx="1">
                  <c:v>78</c:v>
                </c:pt>
                <c:pt idx="2">
                  <c:v>88</c:v>
                </c:pt>
                <c:pt idx="3">
                  <c:v>80</c:v>
                </c:pt>
                <c:pt idx="4">
                  <c:v>78</c:v>
                </c:pt>
              </c:numCache>
            </c:numRef>
          </c:yVal>
          <c:smooth val="0"/>
          <c:extLst>
            <c:ext xmlns:c16="http://schemas.microsoft.com/office/drawing/2014/chart" uri="{C3380CC4-5D6E-409C-BE32-E72D297353CC}">
              <c16:uniqueId val="{00000000-A293-424A-9E67-226D50949A5C}"/>
            </c:ext>
          </c:extLst>
        </c:ser>
        <c:dLbls>
          <c:showLegendKey val="0"/>
          <c:showVal val="0"/>
          <c:showCatName val="0"/>
          <c:showSerName val="0"/>
          <c:showPercent val="0"/>
          <c:showBubbleSize val="0"/>
        </c:dLbls>
        <c:axId val="825750607"/>
        <c:axId val="825751855"/>
      </c:scatterChart>
      <c:valAx>
        <c:axId val="82575060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X</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5751855"/>
        <c:crosses val="autoZero"/>
        <c:crossBetween val="midCat"/>
      </c:valAx>
      <c:valAx>
        <c:axId val="82575185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575060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1"/>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Sheet6!$A$2:$A$11</c:f>
              <c:numCache>
                <c:formatCode>General</c:formatCode>
                <c:ptCount val="10"/>
                <c:pt idx="0">
                  <c:v>140</c:v>
                </c:pt>
                <c:pt idx="1">
                  <c:v>130</c:v>
                </c:pt>
                <c:pt idx="2">
                  <c:v>120</c:v>
                </c:pt>
                <c:pt idx="3">
                  <c:v>119</c:v>
                </c:pt>
                <c:pt idx="4">
                  <c:v>115</c:v>
                </c:pt>
                <c:pt idx="5">
                  <c:v>114</c:v>
                </c:pt>
                <c:pt idx="6">
                  <c:v>114</c:v>
                </c:pt>
                <c:pt idx="7">
                  <c:v>113</c:v>
                </c:pt>
                <c:pt idx="8">
                  <c:v>112</c:v>
                </c:pt>
                <c:pt idx="9">
                  <c:v>111</c:v>
                </c:pt>
              </c:numCache>
            </c:numRef>
          </c:xVal>
          <c:yVal>
            <c:numRef>
              <c:f>Sheet6!$B$2:$B$11</c:f>
              <c:numCache>
                <c:formatCode>General</c:formatCode>
                <c:ptCount val="10"/>
                <c:pt idx="0">
                  <c:v>42</c:v>
                </c:pt>
                <c:pt idx="1">
                  <c:v>44</c:v>
                </c:pt>
                <c:pt idx="2">
                  <c:v>35</c:v>
                </c:pt>
                <c:pt idx="3">
                  <c:v>30</c:v>
                </c:pt>
                <c:pt idx="4">
                  <c:v>23</c:v>
                </c:pt>
                <c:pt idx="5">
                  <c:v>27</c:v>
                </c:pt>
                <c:pt idx="6">
                  <c:v>25</c:v>
                </c:pt>
                <c:pt idx="7">
                  <c:v>20</c:v>
                </c:pt>
                <c:pt idx="8">
                  <c:v>16</c:v>
                </c:pt>
                <c:pt idx="9">
                  <c:v>12</c:v>
                </c:pt>
              </c:numCache>
            </c:numRef>
          </c:yVal>
          <c:smooth val="0"/>
          <c:extLst>
            <c:ext xmlns:c16="http://schemas.microsoft.com/office/drawing/2014/chart" uri="{C3380CC4-5D6E-409C-BE32-E72D297353CC}">
              <c16:uniqueId val="{00000000-BD37-4975-8DD9-CEBFF46D0740}"/>
            </c:ext>
          </c:extLst>
        </c:ser>
        <c:dLbls>
          <c:showLegendKey val="0"/>
          <c:showVal val="0"/>
          <c:showCatName val="0"/>
          <c:showSerName val="0"/>
          <c:showPercent val="0"/>
          <c:showBubbleSize val="0"/>
        </c:dLbls>
        <c:axId val="163120928"/>
        <c:axId val="163124672"/>
      </c:scatterChart>
      <c:valAx>
        <c:axId val="1631209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124672"/>
        <c:crosses val="autoZero"/>
        <c:crossBetween val="midCat"/>
      </c:valAx>
      <c:valAx>
        <c:axId val="1631246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12092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0</xdr:col>
      <xdr:colOff>0</xdr:colOff>
      <xdr:row>9</xdr:row>
      <xdr:rowOff>109537</xdr:rowOff>
    </xdr:from>
    <xdr:to>
      <xdr:col>7</xdr:col>
      <xdr:colOff>38100</xdr:colOff>
      <xdr:row>24</xdr:row>
      <xdr:rowOff>138112</xdr:rowOff>
    </xdr:to>
    <xdr:graphicFrame macro="">
      <xdr:nvGraphicFramePr>
        <xdr:cNvPr id="2" name="Chart 1">
          <a:extLst>
            <a:ext uri="{FF2B5EF4-FFF2-40B4-BE49-F238E27FC236}">
              <a16:creationId xmlns:a16="http://schemas.microsoft.com/office/drawing/2014/main" id="{6DC9801C-371A-4506-846C-42DE274862E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4</xdr:col>
      <xdr:colOff>4763</xdr:colOff>
      <xdr:row>1</xdr:row>
      <xdr:rowOff>33337</xdr:rowOff>
    </xdr:from>
    <xdr:to>
      <xdr:col>10</xdr:col>
      <xdr:colOff>27291</xdr:colOff>
      <xdr:row>6</xdr:row>
      <xdr:rowOff>49038</xdr:rowOff>
    </xdr:to>
    <xdr:pic>
      <xdr:nvPicPr>
        <xdr:cNvPr id="5" name="Picture 4">
          <a:extLst>
            <a:ext uri="{FF2B5EF4-FFF2-40B4-BE49-F238E27FC236}">
              <a16:creationId xmlns:a16="http://schemas.microsoft.com/office/drawing/2014/main" id="{7098C3C6-CF36-409C-A478-7A3EAFA104A4}"/>
            </a:ext>
          </a:extLst>
        </xdr:cNvPr>
        <xdr:cNvPicPr>
          <a:picLocks noChangeAspect="1"/>
        </xdr:cNvPicPr>
      </xdr:nvPicPr>
      <xdr:blipFill>
        <a:blip xmlns:r="http://schemas.openxmlformats.org/officeDocument/2006/relationships" r:embed="rId2"/>
        <a:stretch>
          <a:fillRect/>
        </a:stretch>
      </xdr:blipFill>
      <xdr:spPr>
        <a:xfrm>
          <a:off x="2595563" y="214312"/>
          <a:ext cx="4956478" cy="920576"/>
        </a:xfrm>
        <a:prstGeom prst="rect">
          <a:avLst/>
        </a:prstGeom>
      </xdr:spPr>
    </xdr:pic>
    <xdr:clientData/>
  </xdr:twoCellAnchor>
  <xdr:twoCellAnchor>
    <xdr:from>
      <xdr:col>8</xdr:col>
      <xdr:colOff>76200</xdr:colOff>
      <xdr:row>7</xdr:row>
      <xdr:rowOff>114301</xdr:rowOff>
    </xdr:from>
    <xdr:to>
      <xdr:col>10</xdr:col>
      <xdr:colOff>171451</xdr:colOff>
      <xdr:row>9</xdr:row>
      <xdr:rowOff>71438</xdr:rowOff>
    </xdr:to>
    <xdr:sp macro="" textlink="">
      <xdr:nvSpPr>
        <xdr:cNvPr id="6" name="Rectangle 5">
          <a:extLst>
            <a:ext uri="{FF2B5EF4-FFF2-40B4-BE49-F238E27FC236}">
              <a16:creationId xmlns:a16="http://schemas.microsoft.com/office/drawing/2014/main" id="{E6E10319-F0ED-4E13-88F0-6651A3682A6C}"/>
            </a:ext>
          </a:extLst>
        </xdr:cNvPr>
        <xdr:cNvSpPr/>
      </xdr:nvSpPr>
      <xdr:spPr>
        <a:xfrm>
          <a:off x="5257800" y="1381126"/>
          <a:ext cx="2438401" cy="40481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8</xdr:col>
      <xdr:colOff>57150</xdr:colOff>
      <xdr:row>10</xdr:row>
      <xdr:rowOff>109538</xdr:rowOff>
    </xdr:from>
    <xdr:to>
      <xdr:col>11</xdr:col>
      <xdr:colOff>171449</xdr:colOff>
      <xdr:row>14</xdr:row>
      <xdr:rowOff>147638</xdr:rowOff>
    </xdr:to>
    <xdr:sp macro="" textlink="">
      <xdr:nvSpPr>
        <xdr:cNvPr id="7" name="Rectangle 6">
          <a:extLst>
            <a:ext uri="{FF2B5EF4-FFF2-40B4-BE49-F238E27FC236}">
              <a16:creationId xmlns:a16="http://schemas.microsoft.com/office/drawing/2014/main" id="{4970795D-A06A-4386-81CF-9A01E9FCEBEF}"/>
            </a:ext>
          </a:extLst>
        </xdr:cNvPr>
        <xdr:cNvSpPr/>
      </xdr:nvSpPr>
      <xdr:spPr>
        <a:xfrm>
          <a:off x="5238750" y="2005013"/>
          <a:ext cx="3105149" cy="7715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1</xdr:row>
      <xdr:rowOff>142875</xdr:rowOff>
    </xdr:from>
    <xdr:to>
      <xdr:col>5</xdr:col>
      <xdr:colOff>123826</xdr:colOff>
      <xdr:row>3</xdr:row>
      <xdr:rowOff>100012</xdr:rowOff>
    </xdr:to>
    <xdr:sp macro="" textlink="">
      <xdr:nvSpPr>
        <xdr:cNvPr id="2" name="Rectangle 1">
          <a:extLst>
            <a:ext uri="{FF2B5EF4-FFF2-40B4-BE49-F238E27FC236}">
              <a16:creationId xmlns:a16="http://schemas.microsoft.com/office/drawing/2014/main" id="{F7DF153F-54BF-433B-8877-B0A22C7B79D5}"/>
            </a:ext>
          </a:extLst>
        </xdr:cNvPr>
        <xdr:cNvSpPr/>
      </xdr:nvSpPr>
      <xdr:spPr>
        <a:xfrm>
          <a:off x="2038350" y="323850"/>
          <a:ext cx="2438401" cy="40481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1162050</xdr:colOff>
      <xdr:row>3</xdr:row>
      <xdr:rowOff>133349</xdr:rowOff>
    </xdr:from>
    <xdr:to>
      <xdr:col>7</xdr:col>
      <xdr:colOff>166688</xdr:colOff>
      <xdr:row>7</xdr:row>
      <xdr:rowOff>90487</xdr:rowOff>
    </xdr:to>
    <xdr:sp macro="" textlink="">
      <xdr:nvSpPr>
        <xdr:cNvPr id="3" name="Rectangle 2">
          <a:extLst>
            <a:ext uri="{FF2B5EF4-FFF2-40B4-BE49-F238E27FC236}">
              <a16:creationId xmlns:a16="http://schemas.microsoft.com/office/drawing/2014/main" id="{B7070C83-64C5-4C9C-8FA0-11D4B94CF736}"/>
            </a:ext>
          </a:extLst>
        </xdr:cNvPr>
        <xdr:cNvSpPr/>
      </xdr:nvSpPr>
      <xdr:spPr>
        <a:xfrm>
          <a:off x="3105150" y="761999"/>
          <a:ext cx="2709863" cy="69056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40480</xdr:colOff>
      <xdr:row>8</xdr:row>
      <xdr:rowOff>130968</xdr:rowOff>
    </xdr:from>
    <xdr:to>
      <xdr:col>7</xdr:col>
      <xdr:colOff>78580</xdr:colOff>
      <xdr:row>23</xdr:row>
      <xdr:rowOff>159543</xdr:rowOff>
    </xdr:to>
    <xdr:graphicFrame macro="">
      <xdr:nvGraphicFramePr>
        <xdr:cNvPr id="3" name="Chart 2">
          <a:extLst>
            <a:ext uri="{FF2B5EF4-FFF2-40B4-BE49-F238E27FC236}">
              <a16:creationId xmlns:a16="http://schemas.microsoft.com/office/drawing/2014/main" id="{495A8A86-52D9-4214-AB12-BAA8EF6574A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2</xdr:col>
      <xdr:colOff>597693</xdr:colOff>
      <xdr:row>1</xdr:row>
      <xdr:rowOff>40481</xdr:rowOff>
    </xdr:from>
    <xdr:to>
      <xdr:col>9</xdr:col>
      <xdr:colOff>635793</xdr:colOff>
      <xdr:row>16</xdr:row>
      <xdr:rowOff>69056</xdr:rowOff>
    </xdr:to>
    <xdr:graphicFrame macro="">
      <xdr:nvGraphicFramePr>
        <xdr:cNvPr id="2" name="Chart 1">
          <a:extLst>
            <a:ext uri="{FF2B5EF4-FFF2-40B4-BE49-F238E27FC236}">
              <a16:creationId xmlns:a16="http://schemas.microsoft.com/office/drawing/2014/main" id="{12231D0D-1E2C-4A6B-846E-3906532884C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10DF7-C8A1-45C5-AFC5-730D146BC594}">
  <dimension ref="A1:M14"/>
  <sheetViews>
    <sheetView workbookViewId="0">
      <selection activeCell="J25" sqref="J25"/>
    </sheetView>
  </sheetViews>
  <sheetFormatPr defaultRowHeight="14.25" x14ac:dyDescent="0.45"/>
  <cols>
    <col min="9" max="9" width="14.796875" customWidth="1"/>
    <col min="10" max="10" width="18" customWidth="1"/>
  </cols>
  <sheetData>
    <row r="1" spans="1:13" x14ac:dyDescent="0.45">
      <c r="B1" t="s">
        <v>5</v>
      </c>
      <c r="C1" t="s">
        <v>6</v>
      </c>
      <c r="M1" t="s">
        <v>32</v>
      </c>
    </row>
    <row r="2" spans="1:13" x14ac:dyDescent="0.45">
      <c r="A2" t="s">
        <v>0</v>
      </c>
      <c r="B2">
        <v>37</v>
      </c>
      <c r="C2">
        <v>75</v>
      </c>
      <c r="M2" t="s">
        <v>33</v>
      </c>
    </row>
    <row r="3" spans="1:13" x14ac:dyDescent="0.45">
      <c r="A3" t="s">
        <v>1</v>
      </c>
      <c r="B3">
        <v>41</v>
      </c>
      <c r="C3">
        <v>78</v>
      </c>
      <c r="M3" t="s">
        <v>34</v>
      </c>
    </row>
    <row r="4" spans="1:13" x14ac:dyDescent="0.45">
      <c r="A4" t="s">
        <v>2</v>
      </c>
      <c r="B4">
        <v>48</v>
      </c>
      <c r="C4">
        <v>88</v>
      </c>
      <c r="M4" t="s">
        <v>35</v>
      </c>
    </row>
    <row r="5" spans="1:13" x14ac:dyDescent="0.45">
      <c r="A5" t="s">
        <v>3</v>
      </c>
      <c r="B5">
        <v>32</v>
      </c>
      <c r="C5">
        <v>80</v>
      </c>
      <c r="M5" t="s">
        <v>36</v>
      </c>
    </row>
    <row r="6" spans="1:13" x14ac:dyDescent="0.45">
      <c r="A6" t="s">
        <v>4</v>
      </c>
      <c r="B6">
        <v>36</v>
      </c>
      <c r="C6">
        <v>78</v>
      </c>
      <c r="M6" t="s">
        <v>37</v>
      </c>
    </row>
    <row r="9" spans="1:13" ht="21" x14ac:dyDescent="0.65">
      <c r="I9" s="5" t="s">
        <v>31</v>
      </c>
      <c r="J9" s="5">
        <f>CORREL(B2:B6,C2:C6)</f>
        <v>0.7029805548868423</v>
      </c>
    </row>
    <row r="11" spans="1:13" ht="14.65" thickBot="1" x14ac:dyDescent="0.5"/>
    <row r="12" spans="1:13" x14ac:dyDescent="0.45">
      <c r="I12" s="3"/>
      <c r="J12" s="3" t="s">
        <v>5</v>
      </c>
      <c r="K12" s="3" t="s">
        <v>6</v>
      </c>
    </row>
    <row r="13" spans="1:13" x14ac:dyDescent="0.45">
      <c r="I13" s="1" t="s">
        <v>5</v>
      </c>
      <c r="J13" s="1">
        <v>1</v>
      </c>
      <c r="K13" s="1"/>
    </row>
    <row r="14" spans="1:13" ht="14.65" thickBot="1" x14ac:dyDescent="0.5">
      <c r="I14" s="2" t="s">
        <v>6</v>
      </c>
      <c r="J14" s="2">
        <v>0.7029805548868423</v>
      </c>
      <c r="K14" s="2">
        <v>1</v>
      </c>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B2D0F-AB66-46CD-B2DA-7B394967C507}">
  <dimension ref="A1:G11"/>
  <sheetViews>
    <sheetView workbookViewId="0">
      <selection activeCell="G19" sqref="G19"/>
    </sheetView>
  </sheetViews>
  <sheetFormatPr defaultRowHeight="14.25" x14ac:dyDescent="0.45"/>
  <cols>
    <col min="4" max="4" width="16.3984375" customWidth="1"/>
    <col min="5" max="5" width="17.33203125" customWidth="1"/>
  </cols>
  <sheetData>
    <row r="1" spans="1:7" x14ac:dyDescent="0.45">
      <c r="A1" t="s">
        <v>38</v>
      </c>
      <c r="B1" t="s">
        <v>39</v>
      </c>
    </row>
    <row r="2" spans="1:7" x14ac:dyDescent="0.45">
      <c r="A2">
        <v>140</v>
      </c>
      <c r="B2">
        <v>42</v>
      </c>
    </row>
    <row r="3" spans="1:7" ht="21" x14ac:dyDescent="0.65">
      <c r="A3">
        <v>130</v>
      </c>
      <c r="B3">
        <v>44</v>
      </c>
      <c r="D3" s="5" t="s">
        <v>40</v>
      </c>
      <c r="E3" s="5">
        <f>CORREL(A2:A11,B2:B11)</f>
        <v>0.87959916370534941</v>
      </c>
    </row>
    <row r="4" spans="1:7" ht="14.65" thickBot="1" x14ac:dyDescent="0.5">
      <c r="A4">
        <v>120</v>
      </c>
      <c r="B4">
        <v>35</v>
      </c>
    </row>
    <row r="5" spans="1:7" x14ac:dyDescent="0.45">
      <c r="A5">
        <v>119</v>
      </c>
      <c r="B5">
        <v>30</v>
      </c>
      <c r="E5" s="3"/>
      <c r="F5" s="3" t="s">
        <v>38</v>
      </c>
      <c r="G5" s="3" t="s">
        <v>39</v>
      </c>
    </row>
    <row r="6" spans="1:7" x14ac:dyDescent="0.45">
      <c r="A6">
        <v>115</v>
      </c>
      <c r="B6">
        <v>23</v>
      </c>
      <c r="E6" s="1" t="s">
        <v>38</v>
      </c>
      <c r="F6" s="1">
        <v>1</v>
      </c>
      <c r="G6" s="1"/>
    </row>
    <row r="7" spans="1:7" ht="14.65" thickBot="1" x14ac:dyDescent="0.5">
      <c r="A7">
        <v>114</v>
      </c>
      <c r="B7">
        <v>27</v>
      </c>
      <c r="E7" s="2" t="s">
        <v>39</v>
      </c>
      <c r="F7" s="2">
        <v>0.87959916370534941</v>
      </c>
      <c r="G7" s="2">
        <v>1</v>
      </c>
    </row>
    <row r="8" spans="1:7" x14ac:dyDescent="0.45">
      <c r="A8">
        <v>114</v>
      </c>
      <c r="B8">
        <v>25</v>
      </c>
    </row>
    <row r="9" spans="1:7" x14ac:dyDescent="0.45">
      <c r="A9">
        <v>113</v>
      </c>
      <c r="B9">
        <v>20</v>
      </c>
    </row>
    <row r="10" spans="1:7" x14ac:dyDescent="0.45">
      <c r="A10">
        <v>112</v>
      </c>
      <c r="B10">
        <v>16</v>
      </c>
    </row>
    <row r="11" spans="1:7" x14ac:dyDescent="0.45">
      <c r="A11">
        <v>111</v>
      </c>
      <c r="B11">
        <v>12</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8CCE2-228B-4C60-AFA6-C0827C804BD0}">
  <dimension ref="A1:L28"/>
  <sheetViews>
    <sheetView tabSelected="1" workbookViewId="0">
      <selection activeCell="A22" sqref="A22:C30"/>
    </sheetView>
  </sheetViews>
  <sheetFormatPr defaultRowHeight="14.25" x14ac:dyDescent="0.45"/>
  <sheetData>
    <row r="1" spans="1:12" x14ac:dyDescent="0.45">
      <c r="A1" t="s">
        <v>41</v>
      </c>
      <c r="B1" s="6" t="s">
        <v>38</v>
      </c>
      <c r="C1" s="8" t="s">
        <v>43</v>
      </c>
      <c r="D1" s="6" t="s">
        <v>39</v>
      </c>
      <c r="E1" s="8" t="s">
        <v>44</v>
      </c>
      <c r="K1" s="8" t="s">
        <v>43</v>
      </c>
      <c r="L1" s="8" t="s">
        <v>44</v>
      </c>
    </row>
    <row r="2" spans="1:12" x14ac:dyDescent="0.45">
      <c r="A2" t="s">
        <v>0</v>
      </c>
      <c r="B2" s="6">
        <v>30</v>
      </c>
      <c r="C2" s="8">
        <v>1</v>
      </c>
      <c r="D2" s="6">
        <v>100</v>
      </c>
      <c r="E2" s="8">
        <v>6</v>
      </c>
      <c r="G2" s="7" t="s">
        <v>49</v>
      </c>
      <c r="H2" t="s">
        <v>50</v>
      </c>
      <c r="K2" s="9">
        <f>_xlfn.RANK.AVG(B2,$B$2:$B$7,1)</f>
        <v>1</v>
      </c>
      <c r="L2" s="9">
        <f>_xlfn.RANK.AVG(D2,$D$2:$D$7,1)</f>
        <v>6</v>
      </c>
    </row>
    <row r="3" spans="1:12" x14ac:dyDescent="0.45">
      <c r="A3" t="s">
        <v>1</v>
      </c>
      <c r="B3" s="6">
        <v>40</v>
      </c>
      <c r="C3" s="8">
        <v>2.5</v>
      </c>
      <c r="D3" s="6">
        <v>80</v>
      </c>
      <c r="E3" s="8">
        <v>3</v>
      </c>
      <c r="H3" t="s">
        <v>51</v>
      </c>
      <c r="K3" s="9">
        <f t="shared" ref="K3:K7" si="0">_xlfn.RANK.AVG(B3,$B$2:$B$7,1)</f>
        <v>2.5</v>
      </c>
      <c r="L3" s="9">
        <f t="shared" ref="L3:L7" si="1">_xlfn.RANK.AVG(D3,$D$2:$D$7,1)</f>
        <v>3</v>
      </c>
    </row>
    <row r="4" spans="1:12" x14ac:dyDescent="0.45">
      <c r="A4" t="s">
        <v>2</v>
      </c>
      <c r="B4" s="6">
        <v>40</v>
      </c>
      <c r="C4" s="8">
        <v>2.5</v>
      </c>
      <c r="D4" s="6">
        <v>70</v>
      </c>
      <c r="E4" s="8">
        <v>2</v>
      </c>
      <c r="K4" s="9">
        <f t="shared" si="0"/>
        <v>2.5</v>
      </c>
      <c r="L4" s="9">
        <f t="shared" si="1"/>
        <v>2</v>
      </c>
    </row>
    <row r="5" spans="1:12" x14ac:dyDescent="0.45">
      <c r="A5" t="s">
        <v>3</v>
      </c>
      <c r="B5" s="6">
        <v>50</v>
      </c>
      <c r="C5" s="8">
        <v>4</v>
      </c>
      <c r="D5" s="6">
        <v>90</v>
      </c>
      <c r="E5" s="8">
        <v>5</v>
      </c>
      <c r="H5" t="s">
        <v>52</v>
      </c>
      <c r="K5" s="9">
        <f t="shared" si="0"/>
        <v>4</v>
      </c>
      <c r="L5" s="9">
        <f t="shared" si="1"/>
        <v>5</v>
      </c>
    </row>
    <row r="6" spans="1:12" x14ac:dyDescent="0.45">
      <c r="A6" t="s">
        <v>4</v>
      </c>
      <c r="B6" s="6">
        <v>60</v>
      </c>
      <c r="C6" s="8">
        <v>5</v>
      </c>
      <c r="D6" s="6">
        <v>88</v>
      </c>
      <c r="E6" s="8">
        <v>4</v>
      </c>
      <c r="H6" t="s">
        <v>53</v>
      </c>
      <c r="K6" s="9">
        <f t="shared" si="0"/>
        <v>5</v>
      </c>
      <c r="L6" s="9">
        <f t="shared" si="1"/>
        <v>4</v>
      </c>
    </row>
    <row r="7" spans="1:12" x14ac:dyDescent="0.45">
      <c r="A7" t="s">
        <v>42</v>
      </c>
      <c r="B7" s="6">
        <v>70</v>
      </c>
      <c r="C7" s="8">
        <v>6</v>
      </c>
      <c r="D7" s="6">
        <v>60</v>
      </c>
      <c r="E7" s="8">
        <v>1</v>
      </c>
      <c r="K7" s="9">
        <f t="shared" si="0"/>
        <v>6</v>
      </c>
      <c r="L7" s="9">
        <f t="shared" si="1"/>
        <v>1</v>
      </c>
    </row>
    <row r="9" spans="1:12" x14ac:dyDescent="0.45">
      <c r="A9" t="s">
        <v>45</v>
      </c>
    </row>
    <row r="10" spans="1:12" x14ac:dyDescent="0.45">
      <c r="A10" t="s">
        <v>46</v>
      </c>
    </row>
    <row r="11" spans="1:12" x14ac:dyDescent="0.45">
      <c r="A11" t="s">
        <v>47</v>
      </c>
    </row>
    <row r="12" spans="1:12" x14ac:dyDescent="0.45">
      <c r="A12" t="s">
        <v>48</v>
      </c>
    </row>
    <row r="14" spans="1:12" x14ac:dyDescent="0.45">
      <c r="A14" t="s">
        <v>56</v>
      </c>
      <c r="B14" s="6">
        <v>30</v>
      </c>
      <c r="C14" t="s">
        <v>54</v>
      </c>
      <c r="D14">
        <v>1</v>
      </c>
    </row>
    <row r="15" spans="1:12" x14ac:dyDescent="0.45">
      <c r="A15" t="s">
        <v>57</v>
      </c>
      <c r="B15" s="6">
        <v>40</v>
      </c>
      <c r="C15" s="10" t="s">
        <v>55</v>
      </c>
      <c r="D15">
        <v>2.5</v>
      </c>
    </row>
    <row r="16" spans="1:12" x14ac:dyDescent="0.45">
      <c r="A16" t="s">
        <v>58</v>
      </c>
      <c r="B16" s="6">
        <v>40</v>
      </c>
      <c r="C16" s="10" t="s">
        <v>55</v>
      </c>
      <c r="D16">
        <v>2.5</v>
      </c>
    </row>
    <row r="17" spans="1:12" x14ac:dyDescent="0.45">
      <c r="A17" t="s">
        <v>59</v>
      </c>
      <c r="B17" s="6">
        <v>50</v>
      </c>
      <c r="C17" t="s">
        <v>62</v>
      </c>
      <c r="D17">
        <v>4</v>
      </c>
    </row>
    <row r="18" spans="1:12" x14ac:dyDescent="0.45">
      <c r="A18" t="s">
        <v>60</v>
      </c>
      <c r="B18" s="6">
        <v>60</v>
      </c>
      <c r="C18" t="s">
        <v>63</v>
      </c>
      <c r="D18">
        <v>5</v>
      </c>
    </row>
    <row r="19" spans="1:12" x14ac:dyDescent="0.45">
      <c r="A19" t="s">
        <v>61</v>
      </c>
      <c r="B19" s="6">
        <v>70</v>
      </c>
      <c r="C19" t="s">
        <v>64</v>
      </c>
      <c r="D19">
        <v>6</v>
      </c>
    </row>
    <row r="22" spans="1:12" x14ac:dyDescent="0.45">
      <c r="B22" s="6"/>
      <c r="C22" s="6"/>
    </row>
    <row r="23" spans="1:12" x14ac:dyDescent="0.45">
      <c r="B23" s="6"/>
      <c r="C23" s="6"/>
      <c r="F23" s="11"/>
      <c r="H23" s="12"/>
      <c r="J23" s="11"/>
      <c r="L23" s="12"/>
    </row>
    <row r="24" spans="1:12" x14ac:dyDescent="0.45">
      <c r="B24" s="6"/>
      <c r="C24" s="6"/>
      <c r="F24" s="11"/>
      <c r="H24" s="12"/>
      <c r="J24" s="11"/>
      <c r="L24" s="12"/>
    </row>
    <row r="25" spans="1:12" x14ac:dyDescent="0.45">
      <c r="B25" s="6"/>
      <c r="C25" s="6"/>
      <c r="F25" s="11"/>
      <c r="H25" s="12"/>
      <c r="J25" s="11"/>
      <c r="L25" s="12"/>
    </row>
    <row r="26" spans="1:12" x14ac:dyDescent="0.45">
      <c r="B26" s="6"/>
      <c r="C26" s="6"/>
      <c r="F26" s="11"/>
      <c r="H26" s="12"/>
      <c r="J26" s="11"/>
      <c r="L26" s="12"/>
    </row>
    <row r="27" spans="1:12" x14ac:dyDescent="0.45">
      <c r="B27" s="6"/>
      <c r="C27" s="6"/>
      <c r="F27" s="11"/>
      <c r="H27" s="12"/>
      <c r="J27" s="11"/>
      <c r="L27" s="12"/>
    </row>
    <row r="28" spans="1:12" x14ac:dyDescent="0.45">
      <c r="B28" s="6"/>
      <c r="C28" s="6"/>
      <c r="F28" s="11"/>
      <c r="H28" s="12"/>
      <c r="J28" s="11"/>
      <c r="L28" s="12"/>
    </row>
  </sheetData>
  <sortState xmlns:xlrd2="http://schemas.microsoft.com/office/spreadsheetml/2017/richdata2" ref="I23:L28">
    <sortCondition ref="K24"/>
  </sortState>
  <phoneticPr fontId="6"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F773F-6630-4132-9B3F-5181F239EF5B}">
  <dimension ref="A1:I18"/>
  <sheetViews>
    <sheetView workbookViewId="0">
      <selection activeCell="J26" sqref="J26"/>
    </sheetView>
  </sheetViews>
  <sheetFormatPr defaultRowHeight="14.25" x14ac:dyDescent="0.45"/>
  <cols>
    <col min="6" max="6" width="10.9296875" customWidth="1"/>
  </cols>
  <sheetData>
    <row r="1" spans="1:9" x14ac:dyDescent="0.45">
      <c r="A1" t="s">
        <v>5</v>
      </c>
      <c r="B1" s="9" t="s">
        <v>66</v>
      </c>
      <c r="C1" s="9" t="s">
        <v>67</v>
      </c>
      <c r="D1" t="s">
        <v>65</v>
      </c>
      <c r="E1" t="s">
        <v>6</v>
      </c>
    </row>
    <row r="2" spans="1:9" x14ac:dyDescent="0.45">
      <c r="A2" s="6">
        <v>140</v>
      </c>
      <c r="B2" s="8">
        <v>1</v>
      </c>
      <c r="C2" s="8">
        <v>1</v>
      </c>
      <c r="D2" s="6">
        <v>44</v>
      </c>
      <c r="E2" s="13">
        <v>42</v>
      </c>
      <c r="G2" t="s">
        <v>49</v>
      </c>
      <c r="H2">
        <f t="shared" ref="H2:H11" si="0">_xlfn.RANK.AVG(A2,$A$2:$A$11,0)</f>
        <v>1</v>
      </c>
      <c r="I2">
        <f>_xlfn.RANK.AVG(D2,$D$2:$D$11,0)</f>
        <v>1</v>
      </c>
    </row>
    <row r="3" spans="1:9" x14ac:dyDescent="0.45">
      <c r="A3" s="6">
        <v>130</v>
      </c>
      <c r="B3" s="8">
        <v>2</v>
      </c>
      <c r="C3" s="8">
        <v>2</v>
      </c>
      <c r="D3" s="6">
        <v>42</v>
      </c>
      <c r="E3" s="13">
        <v>44</v>
      </c>
      <c r="H3">
        <f t="shared" si="0"/>
        <v>2</v>
      </c>
      <c r="I3">
        <f t="shared" ref="I3:I11" si="1">_xlfn.RANK.AVG(D3,$D$2:$D$11,0)</f>
        <v>2</v>
      </c>
    </row>
    <row r="4" spans="1:9" x14ac:dyDescent="0.45">
      <c r="A4" s="6">
        <v>120</v>
      </c>
      <c r="B4" s="8">
        <v>3</v>
      </c>
      <c r="C4" s="8">
        <v>3</v>
      </c>
      <c r="D4" s="6">
        <v>35</v>
      </c>
      <c r="E4" s="6">
        <v>35</v>
      </c>
      <c r="H4">
        <f t="shared" si="0"/>
        <v>3</v>
      </c>
      <c r="I4">
        <f t="shared" si="1"/>
        <v>3</v>
      </c>
    </row>
    <row r="5" spans="1:9" x14ac:dyDescent="0.45">
      <c r="A5" s="6">
        <v>119</v>
      </c>
      <c r="B5" s="8">
        <v>4</v>
      </c>
      <c r="C5" s="8">
        <v>4</v>
      </c>
      <c r="D5" s="6">
        <v>30</v>
      </c>
      <c r="E5" s="6">
        <v>30</v>
      </c>
      <c r="H5">
        <f t="shared" si="0"/>
        <v>4</v>
      </c>
      <c r="I5">
        <f t="shared" si="1"/>
        <v>4</v>
      </c>
    </row>
    <row r="6" spans="1:9" x14ac:dyDescent="0.45">
      <c r="A6" s="6">
        <v>115</v>
      </c>
      <c r="B6" s="8">
        <v>5</v>
      </c>
      <c r="C6" s="8">
        <v>5</v>
      </c>
      <c r="D6" s="6">
        <v>27</v>
      </c>
      <c r="E6" s="6">
        <v>27</v>
      </c>
      <c r="H6">
        <f t="shared" si="0"/>
        <v>5</v>
      </c>
      <c r="I6">
        <f t="shared" si="1"/>
        <v>5</v>
      </c>
    </row>
    <row r="7" spans="1:9" x14ac:dyDescent="0.45">
      <c r="A7" s="6">
        <v>114</v>
      </c>
      <c r="B7" s="8">
        <v>6.5</v>
      </c>
      <c r="C7" s="8">
        <v>6</v>
      </c>
      <c r="D7" s="6">
        <v>25</v>
      </c>
      <c r="E7" s="6">
        <v>25</v>
      </c>
      <c r="H7">
        <f t="shared" si="0"/>
        <v>6.5</v>
      </c>
      <c r="I7">
        <f t="shared" si="1"/>
        <v>6</v>
      </c>
    </row>
    <row r="8" spans="1:9" x14ac:dyDescent="0.45">
      <c r="A8" s="6">
        <v>114</v>
      </c>
      <c r="B8" s="8">
        <v>6.5</v>
      </c>
      <c r="C8" s="8">
        <v>7</v>
      </c>
      <c r="D8" s="6">
        <v>23</v>
      </c>
      <c r="E8" s="6">
        <v>23</v>
      </c>
      <c r="H8">
        <f t="shared" si="0"/>
        <v>6.5</v>
      </c>
      <c r="I8">
        <f t="shared" si="1"/>
        <v>7</v>
      </c>
    </row>
    <row r="9" spans="1:9" x14ac:dyDescent="0.45">
      <c r="A9" s="6">
        <v>113</v>
      </c>
      <c r="B9" s="8">
        <v>8</v>
      </c>
      <c r="C9" s="8">
        <v>8</v>
      </c>
      <c r="D9" s="6">
        <v>20</v>
      </c>
      <c r="E9" s="6">
        <v>20</v>
      </c>
      <c r="H9">
        <f t="shared" si="0"/>
        <v>8</v>
      </c>
      <c r="I9">
        <f t="shared" si="1"/>
        <v>8</v>
      </c>
    </row>
    <row r="10" spans="1:9" x14ac:dyDescent="0.45">
      <c r="A10" s="6">
        <v>112</v>
      </c>
      <c r="B10" s="8">
        <v>9</v>
      </c>
      <c r="C10" s="8">
        <v>9</v>
      </c>
      <c r="D10" s="6">
        <v>16</v>
      </c>
      <c r="E10" s="6">
        <v>16</v>
      </c>
      <c r="H10">
        <f t="shared" si="0"/>
        <v>9</v>
      </c>
      <c r="I10">
        <f t="shared" si="1"/>
        <v>9</v>
      </c>
    </row>
    <row r="11" spans="1:9" x14ac:dyDescent="0.45">
      <c r="A11" s="6">
        <v>111</v>
      </c>
      <c r="B11" s="8">
        <v>10</v>
      </c>
      <c r="C11" s="8">
        <v>10</v>
      </c>
      <c r="D11" s="6">
        <v>12</v>
      </c>
      <c r="E11" s="6">
        <v>12</v>
      </c>
      <c r="H11">
        <f t="shared" si="0"/>
        <v>10</v>
      </c>
      <c r="I11">
        <f t="shared" si="1"/>
        <v>10</v>
      </c>
    </row>
    <row r="12" spans="1:9" x14ac:dyDescent="0.45">
      <c r="A12" s="14" t="s">
        <v>69</v>
      </c>
      <c r="D12" s="14" t="s">
        <v>69</v>
      </c>
    </row>
    <row r="13" spans="1:9" x14ac:dyDescent="0.45">
      <c r="A13" s="14">
        <f>GEOMEAN(A2:A11)</f>
        <v>118.4929899805431</v>
      </c>
      <c r="D13" s="14">
        <f>GEOMEAN(D2:D11)</f>
        <v>25.487392669128912</v>
      </c>
      <c r="F13" t="s">
        <v>68</v>
      </c>
      <c r="G13">
        <f>CORREL(B2:B11,C2:C11)</f>
        <v>0.996965091635306</v>
      </c>
    </row>
    <row r="15" spans="1:9" ht="14.65" thickBot="1" x14ac:dyDescent="0.5"/>
    <row r="16" spans="1:9" x14ac:dyDescent="0.45">
      <c r="F16" s="3"/>
      <c r="G16" s="3" t="s">
        <v>66</v>
      </c>
      <c r="H16" s="3" t="s">
        <v>67</v>
      </c>
    </row>
    <row r="17" spans="6:8" x14ac:dyDescent="0.45">
      <c r="F17" s="1" t="s">
        <v>66</v>
      </c>
      <c r="G17" s="1">
        <v>1</v>
      </c>
      <c r="H17" s="1"/>
    </row>
    <row r="18" spans="6:8" ht="14.65" thickBot="1" x14ac:dyDescent="0.5">
      <c r="F18" s="2" t="s">
        <v>67</v>
      </c>
      <c r="G18" s="2">
        <v>0.996965091635306</v>
      </c>
      <c r="H18" s="2">
        <v>1</v>
      </c>
    </row>
  </sheetData>
  <sortState xmlns:xlrd2="http://schemas.microsoft.com/office/spreadsheetml/2017/richdata2" ref="D2:D11">
    <sortCondition descending="1" ref="D2:D11"/>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15BC9-C83D-4101-AA62-638858DF2512}">
  <dimension ref="A1:S58"/>
  <sheetViews>
    <sheetView topLeftCell="I46" workbookViewId="0">
      <selection activeCell="K41" sqref="K41:S61"/>
    </sheetView>
  </sheetViews>
  <sheetFormatPr defaultRowHeight="14.25" x14ac:dyDescent="0.45"/>
  <cols>
    <col min="11" max="14" width="18.1328125" customWidth="1"/>
  </cols>
  <sheetData>
    <row r="1" spans="1:11" x14ac:dyDescent="0.45">
      <c r="B1" t="s">
        <v>5</v>
      </c>
      <c r="C1" t="s">
        <v>6</v>
      </c>
    </row>
    <row r="2" spans="1:11" x14ac:dyDescent="0.45">
      <c r="A2" t="s">
        <v>0</v>
      </c>
      <c r="B2">
        <v>37</v>
      </c>
      <c r="C2">
        <v>75</v>
      </c>
    </row>
    <row r="3" spans="1:11" x14ac:dyDescent="0.45">
      <c r="A3" t="s">
        <v>1</v>
      </c>
      <c r="B3">
        <v>41</v>
      </c>
      <c r="C3">
        <v>78</v>
      </c>
    </row>
    <row r="4" spans="1:11" x14ac:dyDescent="0.45">
      <c r="A4" t="s">
        <v>2</v>
      </c>
      <c r="B4">
        <v>48</v>
      </c>
      <c r="C4">
        <v>88</v>
      </c>
    </row>
    <row r="5" spans="1:11" x14ac:dyDescent="0.45">
      <c r="A5" t="s">
        <v>3</v>
      </c>
      <c r="B5">
        <v>32</v>
      </c>
      <c r="C5">
        <v>80</v>
      </c>
    </row>
    <row r="6" spans="1:11" x14ac:dyDescent="0.45">
      <c r="A6" t="s">
        <v>4</v>
      </c>
      <c r="B6">
        <v>36</v>
      </c>
      <c r="C6">
        <v>78</v>
      </c>
    </row>
    <row r="11" spans="1:11" x14ac:dyDescent="0.45">
      <c r="I11" t="s">
        <v>70</v>
      </c>
    </row>
    <row r="13" spans="1:11" ht="15.75" x14ac:dyDescent="0.45">
      <c r="I13" t="s">
        <v>71</v>
      </c>
      <c r="K13" t="s">
        <v>72</v>
      </c>
    </row>
    <row r="14" spans="1:11" x14ac:dyDescent="0.45">
      <c r="K14" t="s">
        <v>74</v>
      </c>
    </row>
    <row r="16" spans="1:11" x14ac:dyDescent="0.45">
      <c r="I16" t="s">
        <v>73</v>
      </c>
      <c r="J16">
        <f>_xlfn.STDEV.P(B2:B6)</f>
        <v>5.4184868736576268</v>
      </c>
      <c r="K16" t="s">
        <v>75</v>
      </c>
    </row>
    <row r="17" spans="9:14" x14ac:dyDescent="0.45">
      <c r="K17" s="15" t="s">
        <v>76</v>
      </c>
    </row>
    <row r="20" spans="9:14" x14ac:dyDescent="0.45">
      <c r="I20" t="s">
        <v>91</v>
      </c>
      <c r="J20" t="s">
        <v>92</v>
      </c>
    </row>
    <row r="21" spans="9:14" x14ac:dyDescent="0.45">
      <c r="I21" t="s">
        <v>77</v>
      </c>
      <c r="J21">
        <f>STDEV(B2:C6)/SQRT(COUNT(B2,B3,B4,B5,B6,C2,C3,C4,C5,C6,))</f>
        <v>6.701499907490934</v>
      </c>
      <c r="K21" s="15" t="s">
        <v>78</v>
      </c>
    </row>
    <row r="23" spans="9:14" ht="14.65" thickBot="1" x14ac:dyDescent="0.5">
      <c r="K23" t="s">
        <v>93</v>
      </c>
    </row>
    <row r="24" spans="9:14" x14ac:dyDescent="0.45">
      <c r="K24" s="3" t="s">
        <v>5</v>
      </c>
      <c r="L24" s="3"/>
      <c r="M24" s="3" t="s">
        <v>6</v>
      </c>
      <c r="N24" s="3"/>
    </row>
    <row r="25" spans="9:14" x14ac:dyDescent="0.45">
      <c r="K25" s="1"/>
      <c r="L25" s="1"/>
      <c r="M25" s="1"/>
      <c r="N25" s="1"/>
    </row>
    <row r="26" spans="9:14" x14ac:dyDescent="0.45">
      <c r="K26" s="1" t="s">
        <v>79</v>
      </c>
      <c r="L26" s="1">
        <v>38.799999999999997</v>
      </c>
      <c r="M26" s="1" t="s">
        <v>79</v>
      </c>
      <c r="N26" s="1">
        <v>79.8</v>
      </c>
    </row>
    <row r="27" spans="9:14" x14ac:dyDescent="0.45">
      <c r="K27" s="1" t="s">
        <v>12</v>
      </c>
      <c r="L27" s="1">
        <v>2.7092434368288147</v>
      </c>
      <c r="M27" s="1" t="s">
        <v>12</v>
      </c>
      <c r="N27" s="1">
        <v>2.2000000000000002</v>
      </c>
    </row>
    <row r="28" spans="9:14" x14ac:dyDescent="0.45">
      <c r="K28" s="1" t="s">
        <v>80</v>
      </c>
      <c r="L28" s="1">
        <v>37</v>
      </c>
      <c r="M28" s="1" t="s">
        <v>80</v>
      </c>
      <c r="N28" s="1">
        <v>78</v>
      </c>
    </row>
    <row r="29" spans="9:14" x14ac:dyDescent="0.45">
      <c r="K29" s="1" t="s">
        <v>81</v>
      </c>
      <c r="L29" s="1" t="e">
        <v>#N/A</v>
      </c>
      <c r="M29" s="1" t="s">
        <v>81</v>
      </c>
      <c r="N29" s="1">
        <v>78</v>
      </c>
    </row>
    <row r="30" spans="9:14" x14ac:dyDescent="0.45">
      <c r="K30" s="1" t="s">
        <v>82</v>
      </c>
      <c r="L30" s="1">
        <v>6.0580524923443875</v>
      </c>
      <c r="M30" s="1" t="s">
        <v>82</v>
      </c>
      <c r="N30" s="1">
        <v>4.9193495504995379</v>
      </c>
    </row>
    <row r="31" spans="9:14" x14ac:dyDescent="0.45">
      <c r="K31" s="1" t="s">
        <v>83</v>
      </c>
      <c r="L31" s="1">
        <v>36.700000000000045</v>
      </c>
      <c r="M31" s="1" t="s">
        <v>83</v>
      </c>
      <c r="N31" s="1">
        <v>24.200000000000003</v>
      </c>
    </row>
    <row r="32" spans="9:14" x14ac:dyDescent="0.45">
      <c r="K32" s="1" t="s">
        <v>84</v>
      </c>
      <c r="L32" s="1">
        <v>0.72143976122772635</v>
      </c>
      <c r="M32" s="1" t="s">
        <v>84</v>
      </c>
      <c r="N32" s="1">
        <v>2.8280172119390823</v>
      </c>
    </row>
    <row r="33" spans="11:14" x14ac:dyDescent="0.45">
      <c r="K33" s="1" t="s">
        <v>85</v>
      </c>
      <c r="L33" s="1">
        <v>0.83794161314120874</v>
      </c>
      <c r="M33" s="1" t="s">
        <v>85</v>
      </c>
      <c r="N33" s="1">
        <v>1.5019119247819799</v>
      </c>
    </row>
    <row r="34" spans="11:14" x14ac:dyDescent="0.45">
      <c r="K34" s="1" t="s">
        <v>86</v>
      </c>
      <c r="L34" s="1">
        <v>16</v>
      </c>
      <c r="M34" s="1" t="s">
        <v>86</v>
      </c>
      <c r="N34" s="1">
        <v>13</v>
      </c>
    </row>
    <row r="35" spans="11:14" x14ac:dyDescent="0.45">
      <c r="K35" s="1" t="s">
        <v>87</v>
      </c>
      <c r="L35" s="1">
        <v>32</v>
      </c>
      <c r="M35" s="1" t="s">
        <v>87</v>
      </c>
      <c r="N35" s="1">
        <v>75</v>
      </c>
    </row>
    <row r="36" spans="11:14" x14ac:dyDescent="0.45">
      <c r="K36" s="1" t="s">
        <v>88</v>
      </c>
      <c r="L36" s="1">
        <v>48</v>
      </c>
      <c r="M36" s="1" t="s">
        <v>88</v>
      </c>
      <c r="N36" s="1">
        <v>88</v>
      </c>
    </row>
    <row r="37" spans="11:14" x14ac:dyDescent="0.45">
      <c r="K37" s="1" t="s">
        <v>89</v>
      </c>
      <c r="L37" s="1">
        <v>194</v>
      </c>
      <c r="M37" s="1" t="s">
        <v>89</v>
      </c>
      <c r="N37" s="1">
        <v>399</v>
      </c>
    </row>
    <row r="38" spans="11:14" ht="14.65" thickBot="1" x14ac:dyDescent="0.5">
      <c r="K38" s="2" t="s">
        <v>90</v>
      </c>
      <c r="L38" s="2">
        <v>5</v>
      </c>
      <c r="M38" s="2" t="s">
        <v>90</v>
      </c>
      <c r="N38" s="2">
        <v>5</v>
      </c>
    </row>
    <row r="41" spans="11:14" x14ac:dyDescent="0.45">
      <c r="K41" t="s">
        <v>7</v>
      </c>
    </row>
    <row r="42" spans="11:14" ht="14.65" thickBot="1" x14ac:dyDescent="0.5"/>
    <row r="43" spans="11:14" x14ac:dyDescent="0.45">
      <c r="K43" s="4" t="s">
        <v>8</v>
      </c>
      <c r="L43" s="4"/>
    </row>
    <row r="44" spans="11:14" x14ac:dyDescent="0.45">
      <c r="K44" s="1" t="s">
        <v>9</v>
      </c>
      <c r="L44" s="1">
        <v>0.70298055488684219</v>
      </c>
    </row>
    <row r="45" spans="11:14" x14ac:dyDescent="0.45">
      <c r="K45" s="1" t="s">
        <v>10</v>
      </c>
      <c r="L45" s="1">
        <v>0.49418166054901252</v>
      </c>
    </row>
    <row r="46" spans="11:14" x14ac:dyDescent="0.45">
      <c r="K46" s="1" t="s">
        <v>11</v>
      </c>
      <c r="L46" s="1">
        <v>0.32557554739868338</v>
      </c>
    </row>
    <row r="47" spans="11:14" x14ac:dyDescent="0.45">
      <c r="K47" s="1" t="s">
        <v>12</v>
      </c>
      <c r="L47" s="1">
        <v>4.0399346223610921</v>
      </c>
    </row>
    <row r="48" spans="11:14" ht="14.65" thickBot="1" x14ac:dyDescent="0.5">
      <c r="K48" s="2" t="s">
        <v>13</v>
      </c>
      <c r="L48" s="2">
        <v>5</v>
      </c>
    </row>
    <row r="50" spans="11:19" ht="14.65" thickBot="1" x14ac:dyDescent="0.5">
      <c r="K50" t="s">
        <v>14</v>
      </c>
    </row>
    <row r="51" spans="11:19" x14ac:dyDescent="0.45">
      <c r="K51" s="3"/>
      <c r="L51" s="3" t="s">
        <v>19</v>
      </c>
      <c r="M51" s="3" t="s">
        <v>20</v>
      </c>
      <c r="N51" s="3" t="s">
        <v>21</v>
      </c>
      <c r="O51" s="3" t="s">
        <v>22</v>
      </c>
      <c r="P51" s="3" t="s">
        <v>23</v>
      </c>
    </row>
    <row r="52" spans="11:19" x14ac:dyDescent="0.45">
      <c r="K52" s="1" t="s">
        <v>15</v>
      </c>
      <c r="L52" s="1">
        <v>1</v>
      </c>
      <c r="M52" s="1">
        <v>47.83678474114442</v>
      </c>
      <c r="N52" s="1">
        <v>47.83678474114442</v>
      </c>
      <c r="O52" s="1">
        <v>2.930983054620329</v>
      </c>
      <c r="P52" s="1">
        <v>0.18541581962012893</v>
      </c>
    </row>
    <row r="53" spans="11:19" x14ac:dyDescent="0.45">
      <c r="K53" s="1" t="s">
        <v>16</v>
      </c>
      <c r="L53" s="1">
        <v>3</v>
      </c>
      <c r="M53" s="1">
        <v>48.963215258855591</v>
      </c>
      <c r="N53" s="1">
        <v>16.321071752951863</v>
      </c>
      <c r="O53" s="1"/>
      <c r="P53" s="1"/>
    </row>
    <row r="54" spans="11:19" ht="14.65" thickBot="1" x14ac:dyDescent="0.5">
      <c r="K54" s="2" t="s">
        <v>17</v>
      </c>
      <c r="L54" s="2">
        <v>4</v>
      </c>
      <c r="M54" s="2">
        <v>96.800000000000011</v>
      </c>
      <c r="N54" s="2"/>
      <c r="O54" s="2"/>
      <c r="P54" s="2"/>
    </row>
    <row r="55" spans="11:19" ht="14.65" thickBot="1" x14ac:dyDescent="0.5"/>
    <row r="56" spans="11:19" x14ac:dyDescent="0.45">
      <c r="K56" s="3"/>
      <c r="L56" s="3" t="s">
        <v>24</v>
      </c>
      <c r="M56" s="3" t="s">
        <v>12</v>
      </c>
      <c r="N56" s="3" t="s">
        <v>25</v>
      </c>
      <c r="O56" s="3" t="s">
        <v>26</v>
      </c>
      <c r="P56" s="3" t="s">
        <v>27</v>
      </c>
      <c r="Q56" s="3" t="s">
        <v>28</v>
      </c>
      <c r="R56" s="3" t="s">
        <v>29</v>
      </c>
      <c r="S56" s="3" t="s">
        <v>30</v>
      </c>
    </row>
    <row r="57" spans="11:19" x14ac:dyDescent="0.45">
      <c r="K57" s="1" t="s">
        <v>18</v>
      </c>
      <c r="L57" s="1">
        <v>57.651226158038142</v>
      </c>
      <c r="M57" s="1">
        <v>13.062827881086436</v>
      </c>
      <c r="N57" s="1">
        <v>4.4133802177330139</v>
      </c>
      <c r="O57" s="1">
        <v>2.1587086035396916E-2</v>
      </c>
      <c r="P57" s="1">
        <v>16.07947783131759</v>
      </c>
      <c r="Q57" s="1">
        <v>99.222974484758694</v>
      </c>
      <c r="R57" s="1">
        <v>16.07947783131759</v>
      </c>
      <c r="S57" s="1">
        <v>99.222974484758694</v>
      </c>
    </row>
    <row r="58" spans="11:19" ht="14.65" thickBot="1" x14ac:dyDescent="0.5">
      <c r="K58" s="2" t="s">
        <v>5</v>
      </c>
      <c r="L58" s="2">
        <v>0.57084468664850152</v>
      </c>
      <c r="M58" s="2">
        <v>0.33343509547551753</v>
      </c>
      <c r="N58" s="2">
        <v>1.7120114061011187</v>
      </c>
      <c r="O58" s="2">
        <v>0.18541581962012893</v>
      </c>
      <c r="P58" s="2">
        <v>-0.49029460099947997</v>
      </c>
      <c r="Q58" s="2">
        <v>1.631983974296483</v>
      </c>
      <c r="R58" s="2">
        <v>-0.49029460099947997</v>
      </c>
      <c r="S58" s="2">
        <v>1.631983974296483</v>
      </c>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41893-7C72-4AA2-80D5-4CDB551D19B6}">
  <dimension ref="A1:L36"/>
  <sheetViews>
    <sheetView workbookViewId="0">
      <selection activeCell="K26" sqref="K26"/>
    </sheetView>
  </sheetViews>
  <sheetFormatPr defaultRowHeight="14.25" x14ac:dyDescent="0.45"/>
  <sheetData>
    <row r="1" spans="1:2" x14ac:dyDescent="0.45">
      <c r="A1" t="s">
        <v>5</v>
      </c>
      <c r="B1" t="s">
        <v>6</v>
      </c>
    </row>
    <row r="2" spans="1:2" x14ac:dyDescent="0.45">
      <c r="A2">
        <v>140</v>
      </c>
      <c r="B2">
        <v>42</v>
      </c>
    </row>
    <row r="3" spans="1:2" x14ac:dyDescent="0.45">
      <c r="A3">
        <v>130</v>
      </c>
      <c r="B3">
        <v>44</v>
      </c>
    </row>
    <row r="4" spans="1:2" x14ac:dyDescent="0.45">
      <c r="A4">
        <v>120</v>
      </c>
      <c r="B4">
        <v>35</v>
      </c>
    </row>
    <row r="5" spans="1:2" x14ac:dyDescent="0.45">
      <c r="A5">
        <v>119</v>
      </c>
      <c r="B5">
        <v>30</v>
      </c>
    </row>
    <row r="6" spans="1:2" x14ac:dyDescent="0.45">
      <c r="A6">
        <v>115</v>
      </c>
      <c r="B6">
        <v>23</v>
      </c>
    </row>
    <row r="7" spans="1:2" x14ac:dyDescent="0.45">
      <c r="A7">
        <v>114</v>
      </c>
      <c r="B7">
        <v>27</v>
      </c>
    </row>
    <row r="8" spans="1:2" x14ac:dyDescent="0.45">
      <c r="A8">
        <v>114</v>
      </c>
      <c r="B8">
        <v>25</v>
      </c>
    </row>
    <row r="9" spans="1:2" x14ac:dyDescent="0.45">
      <c r="A9">
        <v>113</v>
      </c>
      <c r="B9">
        <v>20</v>
      </c>
    </row>
    <row r="10" spans="1:2" x14ac:dyDescent="0.45">
      <c r="A10">
        <v>112</v>
      </c>
      <c r="B10">
        <v>16</v>
      </c>
    </row>
    <row r="11" spans="1:2" x14ac:dyDescent="0.45">
      <c r="A11">
        <v>111</v>
      </c>
      <c r="B11">
        <v>12</v>
      </c>
    </row>
    <row r="19" spans="4:11" x14ac:dyDescent="0.45">
      <c r="D19" t="s">
        <v>7</v>
      </c>
    </row>
    <row r="20" spans="4:11" ht="14.65" thickBot="1" x14ac:dyDescent="0.5"/>
    <row r="21" spans="4:11" x14ac:dyDescent="0.45">
      <c r="D21" s="4" t="s">
        <v>8</v>
      </c>
      <c r="E21" s="4"/>
      <c r="I21" t="s">
        <v>95</v>
      </c>
    </row>
    <row r="22" spans="4:11" x14ac:dyDescent="0.45">
      <c r="D22" s="1" t="s">
        <v>9</v>
      </c>
      <c r="E22" s="1">
        <v>0.87959916370534941</v>
      </c>
    </row>
    <row r="23" spans="4:11" x14ac:dyDescent="0.45">
      <c r="D23" s="1" t="s">
        <v>10</v>
      </c>
      <c r="E23" s="1">
        <v>0.77369468879115</v>
      </c>
      <c r="I23" t="s">
        <v>96</v>
      </c>
      <c r="J23" t="s">
        <v>98</v>
      </c>
      <c r="K23">
        <f>0.997*123-91.125</f>
        <v>31.506</v>
      </c>
    </row>
    <row r="24" spans="4:11" x14ac:dyDescent="0.45">
      <c r="D24" s="1" t="s">
        <v>11</v>
      </c>
      <c r="E24" s="1">
        <v>0.74540652489004378</v>
      </c>
    </row>
    <row r="25" spans="4:11" x14ac:dyDescent="0.45">
      <c r="D25" s="1" t="s">
        <v>12</v>
      </c>
      <c r="E25" s="1">
        <v>5.3197254785060748</v>
      </c>
      <c r="I25" t="s">
        <v>97</v>
      </c>
      <c r="J25" t="s">
        <v>99</v>
      </c>
      <c r="K25">
        <f>(21+91.125)/0.997</f>
        <v>112.46238716148446</v>
      </c>
    </row>
    <row r="26" spans="4:11" ht="14.65" thickBot="1" x14ac:dyDescent="0.5">
      <c r="D26" s="2" t="s">
        <v>13</v>
      </c>
      <c r="E26" s="2">
        <v>10</v>
      </c>
    </row>
    <row r="28" spans="4:11" ht="14.65" thickBot="1" x14ac:dyDescent="0.5">
      <c r="D28" t="s">
        <v>14</v>
      </c>
    </row>
    <row r="29" spans="4:11" x14ac:dyDescent="0.45">
      <c r="D29" s="3"/>
      <c r="E29" s="3" t="s">
        <v>19</v>
      </c>
      <c r="F29" s="3" t="s">
        <v>20</v>
      </c>
      <c r="G29" s="3" t="s">
        <v>21</v>
      </c>
      <c r="H29" s="3" t="s">
        <v>22</v>
      </c>
      <c r="I29" s="3" t="s">
        <v>23</v>
      </c>
    </row>
    <row r="30" spans="4:11" x14ac:dyDescent="0.45">
      <c r="D30" s="1" t="s">
        <v>15</v>
      </c>
      <c r="E30" s="1">
        <v>1</v>
      </c>
      <c r="F30" s="1">
        <v>774.00416666666649</v>
      </c>
      <c r="G30" s="1">
        <v>774.00416666666649</v>
      </c>
      <c r="H30" s="1">
        <v>27.350473911843167</v>
      </c>
      <c r="I30" s="1">
        <v>7.9309813024412668E-4</v>
      </c>
    </row>
    <row r="31" spans="4:11" x14ac:dyDescent="0.45">
      <c r="D31" s="1" t="s">
        <v>16</v>
      </c>
      <c r="E31" s="1">
        <v>8</v>
      </c>
      <c r="F31" s="1">
        <v>226.39583333333351</v>
      </c>
      <c r="G31" s="1">
        <v>28.299479166666689</v>
      </c>
      <c r="H31" s="1"/>
      <c r="I31" s="1"/>
    </row>
    <row r="32" spans="4:11" ht="14.65" thickBot="1" x14ac:dyDescent="0.5">
      <c r="D32" s="2" t="s">
        <v>17</v>
      </c>
      <c r="E32" s="2">
        <v>9</v>
      </c>
      <c r="F32" s="2">
        <v>1000.4</v>
      </c>
      <c r="G32" s="2"/>
      <c r="H32" s="2"/>
      <c r="I32" s="2"/>
    </row>
    <row r="33" spans="4:12" ht="14.65" thickBot="1" x14ac:dyDescent="0.5"/>
    <row r="34" spans="4:12" x14ac:dyDescent="0.45">
      <c r="D34" s="3"/>
      <c r="E34" s="3" t="s">
        <v>24</v>
      </c>
      <c r="F34" s="3" t="s">
        <v>12</v>
      </c>
      <c r="G34" s="3" t="s">
        <v>25</v>
      </c>
      <c r="H34" s="3" t="s">
        <v>26</v>
      </c>
      <c r="I34" s="3" t="s">
        <v>27</v>
      </c>
      <c r="J34" s="3" t="s">
        <v>28</v>
      </c>
      <c r="K34" s="3" t="s">
        <v>29</v>
      </c>
      <c r="L34" s="3" t="s">
        <v>30</v>
      </c>
    </row>
    <row r="35" spans="4:12" x14ac:dyDescent="0.45">
      <c r="D35" s="1" t="s">
        <v>18</v>
      </c>
      <c r="E35" s="1">
        <v>-91.125000000000028</v>
      </c>
      <c r="F35" s="1">
        <v>22.725877206208501</v>
      </c>
      <c r="G35" s="1">
        <v>-4.0097462101531338</v>
      </c>
      <c r="H35" s="1">
        <v>3.8964364433663359E-3</v>
      </c>
      <c r="I35" s="1">
        <v>-143.53096681365895</v>
      </c>
      <c r="J35" s="1">
        <v>-38.7190331863411</v>
      </c>
      <c r="K35" s="1">
        <v>-143.53096681365895</v>
      </c>
      <c r="L35" s="1">
        <v>-38.7190331863411</v>
      </c>
    </row>
    <row r="36" spans="4:12" ht="14.65" thickBot="1" x14ac:dyDescent="0.5">
      <c r="D36" s="2" t="s">
        <v>94</v>
      </c>
      <c r="E36" s="2">
        <v>0.99768518518518534</v>
      </c>
      <c r="F36" s="2">
        <v>0.19077044615416031</v>
      </c>
      <c r="G36" s="2">
        <v>5.2297680552624106</v>
      </c>
      <c r="H36" s="2">
        <v>7.9309813024412527E-4</v>
      </c>
      <c r="I36" s="2">
        <v>0.55776774747894775</v>
      </c>
      <c r="J36" s="2">
        <v>1.4376026228914229</v>
      </c>
      <c r="K36" s="2">
        <v>0.55776774747894775</v>
      </c>
      <c r="L36" s="2">
        <v>1.4376026228914229</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834F8B426A30F4D89225E7C19967DB8" ma:contentTypeVersion="11" ma:contentTypeDescription="Create a new document." ma:contentTypeScope="" ma:versionID="8e9f7d9fd4a9c8293bee597fc47abf76">
  <xsd:schema xmlns:xsd="http://www.w3.org/2001/XMLSchema" xmlns:xs="http://www.w3.org/2001/XMLSchema" xmlns:p="http://schemas.microsoft.com/office/2006/metadata/properties" xmlns:ns3="0129b9fd-52ee-4735-801a-8d39556133ce" targetNamespace="http://schemas.microsoft.com/office/2006/metadata/properties" ma:root="true" ma:fieldsID="273e4279f9b0e050808e474aa35a171a" ns3:_="">
    <xsd:import namespace="0129b9fd-52ee-4735-801a-8d39556133ce"/>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29b9fd-52ee-4735-801a-8d39556133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1DC2A22-0B8A-4399-82FC-C7A18CE47D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29b9fd-52ee-4735-801a-8d39556133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96548FC-1C56-4A0C-BAE2-D9277AC66805}">
  <ds:schemaRefs>
    <ds:schemaRef ds:uri="http://schemas.microsoft.com/sharepoint/v3/contenttype/forms"/>
  </ds:schemaRefs>
</ds:datastoreItem>
</file>

<file path=customXml/itemProps3.xml><?xml version="1.0" encoding="utf-8"?>
<ds:datastoreItem xmlns:ds="http://schemas.openxmlformats.org/officeDocument/2006/customXml" ds:itemID="{041D9768-6F74-47E8-8BC9-020FC23567FB}">
  <ds:schemaRefs>
    <ds:schemaRef ds:uri="http://schemas.openxmlformats.org/package/2006/metadata/core-properties"/>
    <ds:schemaRef ds:uri="http://purl.org/dc/terms/"/>
    <ds:schemaRef ds:uri="0129b9fd-52ee-4735-801a-8d39556133ce"/>
    <ds:schemaRef ds:uri="http://schemas.microsoft.com/office/2006/documentManagement/types"/>
    <ds:schemaRef ds:uri="http://www.w3.org/XML/1998/namespace"/>
    <ds:schemaRef ds:uri="http://purl.org/dc/elements/1.1/"/>
    <ds:schemaRef ds:uri="http://purl.org/dc/dcmitype/"/>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Sheet1</vt:lpstr>
      <vt:lpstr>Sheet2</vt:lpstr>
      <vt:lpstr>Sheet3</vt:lpstr>
      <vt:lpstr>Sheet4</vt:lpstr>
      <vt:lpstr>Sheet5</vt:lpstr>
      <vt:lpstr>Sheet6</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Kazimierska</dc:creator>
  <cp:lastModifiedBy>Ewa Kazimierska</cp:lastModifiedBy>
  <dcterms:created xsi:type="dcterms:W3CDTF">2022-04-21T10:10:57Z</dcterms:created>
  <dcterms:modified xsi:type="dcterms:W3CDTF">2022-04-25T14:15:47Z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0x010100B834F8B426A30F4D89225E7C19967DB8</vt:lpwstr>
  </property>
</Properties>
</file>