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43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WTSD work\2019_2020\M6X02212 Sustainability\"/>
    </mc:Choice>
  </mc:AlternateContent>
  <xr:revisionPtr revIDLastSave="0" documentId="13_ncr:1_{597D7427-BC91-4E40-866E-AF399A2D548B}" xr6:coauthVersionLast="45" xr6:coauthVersionMax="45" xr10:uidLastSave="{00000000-0000-0000-0000-000000000000}"/>
  <bookViews>
    <workbookView xWindow="-108" yWindow="-108" windowWidth="23256" windowHeight="12576" activeTab="1" xr2:uid="{B42F061B-2B7C-4396-A32B-40468260892A}"/>
  </bookViews>
  <sheets>
    <sheet name="Basic Data" sheetId="1" r:id="rId1"/>
    <sheet name="Usage Data" sheetId="2" r:id="rId2"/>
  </sheets>
  <externalReferences>
    <externalReference r:id="rId3"/>
  </externalReferences>
  <calcPr calcId="191029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36" i="2" l="1"/>
  <c r="C49" i="1"/>
  <c r="C16" i="1"/>
  <c r="C14" i="1"/>
  <c r="C12" i="1"/>
  <c r="D16" i="2"/>
  <c r="D15" i="2"/>
  <c r="C4" i="1"/>
</calcChain>
</file>

<file path=xl/sharedStrings.xml><?xml version="1.0" encoding="utf-8"?>
<sst xmlns="http://schemas.openxmlformats.org/spreadsheetml/2006/main" count="159" uniqueCount="92">
  <si>
    <t>Unit</t>
  </si>
  <si>
    <t>GHG emissions</t>
  </si>
  <si>
    <t xml:space="preserve"> kgCO2eq/unit</t>
  </si>
  <si>
    <t>MATERIALS PRODUCTION</t>
  </si>
  <si>
    <t>Battery</t>
  </si>
  <si>
    <t>Glass</t>
  </si>
  <si>
    <t>Rubber</t>
  </si>
  <si>
    <t>Magnesium, average</t>
  </si>
  <si>
    <t>Steel, average</t>
  </si>
  <si>
    <t>kg</t>
  </si>
  <si>
    <t>MATERIALS FINISHING</t>
  </si>
  <si>
    <t>Glass finishing</t>
  </si>
  <si>
    <t>PLASTICS PRODUCTION</t>
  </si>
  <si>
    <t>PLASTICS FORMING</t>
  </si>
  <si>
    <t>FLUIDS PRODUCTION</t>
  </si>
  <si>
    <t>Brake Fluid</t>
  </si>
  <si>
    <t>Powertrain Coolant</t>
  </si>
  <si>
    <t>Engine Oil</t>
  </si>
  <si>
    <t>Transmission Fluid</t>
  </si>
  <si>
    <t>Windshield Fluid</t>
  </si>
  <si>
    <t>ASSEMBLY</t>
  </si>
  <si>
    <t>Paint Production</t>
  </si>
  <si>
    <t>car</t>
  </si>
  <si>
    <t>Painting</t>
  </si>
  <si>
    <t>VAC and Lighting</t>
  </si>
  <si>
    <t>Heating</t>
  </si>
  <si>
    <t>Material Handling</t>
  </si>
  <si>
    <t>Welding</t>
  </si>
  <si>
    <t>Compressed Air</t>
  </si>
  <si>
    <t>Magnesium</t>
  </si>
  <si>
    <t>Steel</t>
  </si>
  <si>
    <t>USE</t>
  </si>
  <si>
    <t>MJ</t>
  </si>
  <si>
    <t>Diesel production</t>
  </si>
  <si>
    <t>Electricity production, China</t>
  </si>
  <si>
    <t>Electricity production, coal</t>
  </si>
  <si>
    <t>Electricity production, Europe</t>
  </si>
  <si>
    <t>Electricity production, India</t>
  </si>
  <si>
    <t>Electricity production, Japan</t>
  </si>
  <si>
    <t>Electricity production, USA</t>
  </si>
  <si>
    <t>Electricity production USA green mix</t>
  </si>
  <si>
    <t>Diesel combustion</t>
  </si>
  <si>
    <t>EOL RECYCLING</t>
  </si>
  <si>
    <t>Battery recycling, pyrometallurgical</t>
  </si>
  <si>
    <t>Fluids of Chosen Vehicle Type and Size</t>
  </si>
  <si>
    <t>Change Interval</t>
  </si>
  <si>
    <t>kg of fluids per vehicle</t>
  </si>
  <si>
    <t># of replacements</t>
  </si>
  <si>
    <t>in km</t>
  </si>
  <si>
    <t>Total</t>
  </si>
  <si>
    <t>Tires</t>
  </si>
  <si>
    <t>Mass of 1 tire</t>
  </si>
  <si>
    <t>Change interval</t>
  </si>
  <si>
    <t>km</t>
  </si>
  <si>
    <t># of tire sets</t>
  </si>
  <si>
    <t>% steel in tires</t>
  </si>
  <si>
    <t>GREET 2 2012</t>
  </si>
  <si>
    <t>Petrol</t>
  </si>
  <si>
    <t>Diesel</t>
  </si>
  <si>
    <t>Electric Vehicle</t>
  </si>
  <si>
    <t>Battery life</t>
  </si>
  <si>
    <t>Number of batteries</t>
  </si>
  <si>
    <t>Battery (lithium)</t>
  </si>
  <si>
    <t>Battery (Lead)</t>
  </si>
  <si>
    <t xml:space="preserve">BATTERY USAGE </t>
  </si>
  <si>
    <t>Battery (Electric Vehicle)</t>
  </si>
  <si>
    <t>Battery (LEAD)</t>
  </si>
  <si>
    <t>Car composition (%)</t>
  </si>
  <si>
    <t>Aluminium</t>
  </si>
  <si>
    <t>Plastic</t>
  </si>
  <si>
    <t>Tyres</t>
  </si>
  <si>
    <t>Fluids</t>
  </si>
  <si>
    <t>Other</t>
  </si>
  <si>
    <t>Magnesium average</t>
  </si>
  <si>
    <t>Rubber average</t>
  </si>
  <si>
    <t>Steel average</t>
  </si>
  <si>
    <t>Plastics Average</t>
  </si>
  <si>
    <t>Petrol production</t>
  </si>
  <si>
    <t>Petrol combustion</t>
  </si>
  <si>
    <t>MJ/100km</t>
  </si>
  <si>
    <t>Electricity</t>
  </si>
  <si>
    <t>Fuel Demand</t>
  </si>
  <si>
    <t>Total Vehicle Life</t>
  </si>
  <si>
    <t>200,000km</t>
  </si>
  <si>
    <t>Mass of the vehicle</t>
  </si>
  <si>
    <t>Electric</t>
  </si>
  <si>
    <t>Aluminium, average</t>
  </si>
  <si>
    <t>Plastics, Average</t>
  </si>
  <si>
    <t>Fluids Compact</t>
  </si>
  <si>
    <t xml:space="preserve">    ICEVs</t>
  </si>
  <si>
    <t>in kg of fluids per vehicle</t>
  </si>
  <si>
    <t xml:space="preserve">    EVs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</si>
</sst>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#,##0.000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i/>
      <sz val="10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CCFFCC"/>
        <bgColor indexed="64"/>
      </patternFill>
    </fill>
  </fills>
  <borders count="2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ck">
        <color indexed="64"/>
      </top>
      <bottom/>
      <diagonal/>
    </border>
    <border>
      <left style="medium">
        <color indexed="64"/>
      </left>
      <right/>
      <top style="thick">
        <color indexed="64"/>
      </top>
      <bottom/>
      <diagonal/>
    </border>
    <border>
      <left/>
      <right/>
      <top style="thin">
        <color indexed="64"/>
      </top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 style="medium">
        <color indexed="64"/>
      </left>
      <right/>
      <top style="thick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ck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2" fillId="0" borderId="0"/>
  </cellStyleXfs>
  <cellXfs count="75">
    <xf numFmtId="0" fontId="0" fillId="0" borderId="0" xfId="0"/>
    <xf numFmtId="0" fontId="2" fillId="0" borderId="0" xfId="0" applyFont="1" applyAlignment="1">
      <alignment horizontal="center"/>
    </xf>
    <xf numFmtId="2" fontId="2" fillId="0" borderId="0" xfId="0" applyNumberFormat="1" applyFont="1" applyAlignment="1">
      <alignment horizontal="center"/>
    </xf>
    <xf numFmtId="0" fontId="0" fillId="0" borderId="1" xfId="0" applyBorder="1"/>
    <xf numFmtId="0" fontId="2" fillId="0" borderId="1" xfId="0" applyFont="1" applyBorder="1" applyAlignment="1">
      <alignment horizontal="center"/>
    </xf>
    <xf numFmtId="2" fontId="2" fillId="0" borderId="1" xfId="0" applyNumberFormat="1" applyFont="1" applyBorder="1" applyAlignment="1">
      <alignment horizontal="center"/>
    </xf>
    <xf numFmtId="0" fontId="2" fillId="0" borderId="0" xfId="0" applyFont="1" applyBorder="1"/>
    <xf numFmtId="0" fontId="2" fillId="0" borderId="3" xfId="0" applyFont="1" applyBorder="1"/>
    <xf numFmtId="0" fontId="2" fillId="0" borderId="3" xfId="1" applyFont="1" applyBorder="1" applyProtection="1"/>
    <xf numFmtId="0" fontId="2" fillId="0" borderId="5" xfId="0" applyFont="1" applyBorder="1"/>
    <xf numFmtId="0" fontId="2" fillId="0" borderId="1" xfId="0" applyFont="1" applyBorder="1"/>
    <xf numFmtId="0" fontId="2" fillId="0" borderId="3" xfId="0" applyFont="1" applyFill="1" applyBorder="1"/>
    <xf numFmtId="0" fontId="2" fillId="0" borderId="5" xfId="0" applyFont="1" applyFill="1" applyBorder="1"/>
    <xf numFmtId="2" fontId="2" fillId="0" borderId="0" xfId="0" applyNumberFormat="1" applyFont="1" applyFill="1" applyBorder="1" applyAlignment="1">
      <alignment horizontal="right"/>
    </xf>
    <xf numFmtId="2" fontId="2" fillId="0" borderId="1" xfId="0" applyNumberFormat="1" applyFont="1" applyFill="1" applyBorder="1" applyAlignment="1">
      <alignment horizontal="right"/>
    </xf>
    <xf numFmtId="0" fontId="1" fillId="0" borderId="7" xfId="0" applyFont="1" applyBorder="1"/>
    <xf numFmtId="0" fontId="0" fillId="0" borderId="7" xfId="0" applyBorder="1"/>
    <xf numFmtId="0" fontId="2" fillId="0" borderId="7" xfId="0" applyFont="1" applyBorder="1"/>
    <xf numFmtId="0" fontId="2" fillId="0" borderId="7" xfId="1" applyFont="1" applyFill="1" applyBorder="1" applyAlignment="1" applyProtection="1">
      <alignment horizontal="right"/>
      <protection locked="0"/>
    </xf>
    <xf numFmtId="3" fontId="2" fillId="0" borderId="7" xfId="1" applyNumberFormat="1" applyFont="1" applyFill="1" applyBorder="1" applyAlignment="1" applyProtection="1">
      <alignment horizontal="center"/>
      <protection locked="0"/>
    </xf>
    <xf numFmtId="3" fontId="2" fillId="0" borderId="7" xfId="0" applyNumberFormat="1" applyFont="1" applyFill="1" applyBorder="1"/>
    <xf numFmtId="3" fontId="2" fillId="0" borderId="7" xfId="1" applyNumberFormat="1" applyFont="1" applyFill="1" applyBorder="1" applyAlignment="1" applyProtection="1">
      <alignment horizontal="center"/>
    </xf>
    <xf numFmtId="0" fontId="2" fillId="0" borderId="7" xfId="0" applyFont="1" applyBorder="1" applyAlignment="1">
      <alignment horizontal="right"/>
    </xf>
    <xf numFmtId="9" fontId="2" fillId="0" borderId="7" xfId="0" applyNumberFormat="1" applyFont="1" applyFill="1" applyBorder="1" applyAlignment="1">
      <alignment horizontal="center"/>
    </xf>
    <xf numFmtId="0" fontId="1" fillId="4" borderId="7" xfId="0" applyFont="1" applyFill="1" applyBorder="1"/>
    <xf numFmtId="3" fontId="2" fillId="0" borderId="7" xfId="0" applyNumberFormat="1" applyFont="1" applyFill="1" applyBorder="1" applyAlignment="1">
      <alignment horizontal="right"/>
    </xf>
    <xf numFmtId="165" fontId="2" fillId="0" borderId="7" xfId="0" applyNumberFormat="1" applyFont="1" applyFill="1" applyBorder="1" applyAlignment="1" applyProtection="1">
      <alignment horizontal="right"/>
      <protection locked="0"/>
    </xf>
    <xf numFmtId="0" fontId="2" fillId="0" borderId="7" xfId="0" applyFont="1" applyFill="1" applyBorder="1"/>
    <xf numFmtId="0" fontId="2" fillId="5" borderId="7" xfId="0" applyFont="1" applyFill="1" applyBorder="1"/>
    <xf numFmtId="0" fontId="3" fillId="5" borderId="7" xfId="1" applyFont="1" applyFill="1" applyBorder="1" applyAlignment="1" applyProtection="1">
      <alignment horizontal="center"/>
      <protection locked="0"/>
    </xf>
    <xf numFmtId="2" fontId="0" fillId="0" borderId="0" xfId="0" applyNumberFormat="1"/>
    <xf numFmtId="0" fontId="0" fillId="0" borderId="7" xfId="0" applyBorder="1" applyAlignment="1"/>
    <xf numFmtId="0" fontId="1" fillId="6" borderId="7" xfId="0" applyFont="1" applyFill="1" applyBorder="1" applyAlignment="1"/>
    <xf numFmtId="0" fontId="0" fillId="0" borderId="7" xfId="0" applyBorder="1" applyAlignment="1">
      <alignment horizontal="right"/>
    </xf>
    <xf numFmtId="0" fontId="0" fillId="0" borderId="7" xfId="0" applyBorder="1" applyAlignment="1">
      <alignment horizontal="left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left"/>
    </xf>
    <xf numFmtId="0" fontId="1" fillId="0" borderId="7" xfId="0" applyFont="1" applyBorder="1" applyAlignment="1">
      <alignment horizontal="center"/>
    </xf>
    <xf numFmtId="0" fontId="1" fillId="2" borderId="8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1" fillId="2" borderId="9" xfId="0" applyFont="1" applyFill="1" applyBorder="1" applyAlignment="1">
      <alignment horizontal="center"/>
    </xf>
    <xf numFmtId="0" fontId="3" fillId="3" borderId="8" xfId="1" applyFont="1" applyFill="1" applyBorder="1" applyAlignment="1" applyProtection="1">
      <alignment horizontal="center"/>
      <protection locked="0"/>
    </xf>
    <xf numFmtId="0" fontId="3" fillId="3" borderId="4" xfId="1" applyFont="1" applyFill="1" applyBorder="1" applyAlignment="1" applyProtection="1">
      <alignment horizontal="center"/>
      <protection locked="0"/>
    </xf>
    <xf numFmtId="0" fontId="3" fillId="3" borderId="9" xfId="1" applyFont="1" applyFill="1" applyBorder="1" applyAlignment="1" applyProtection="1">
      <alignment horizontal="center"/>
      <protection locked="0"/>
    </xf>
    <xf numFmtId="0" fontId="3" fillId="5" borderId="10" xfId="0" applyFont="1" applyFill="1" applyBorder="1" applyAlignment="1">
      <alignment horizontal="center"/>
    </xf>
    <xf numFmtId="0" fontId="3" fillId="5" borderId="1" xfId="0" applyFont="1" applyFill="1" applyBorder="1" applyAlignment="1">
      <alignment horizontal="center"/>
    </xf>
    <xf numFmtId="0" fontId="2" fillId="0" borderId="11" xfId="0" applyFont="1" applyBorder="1"/>
    <xf numFmtId="0" fontId="2" fillId="0" borderId="12" xfId="0" applyFont="1" applyBorder="1"/>
    <xf numFmtId="0" fontId="2" fillId="0" borderId="15" xfId="0" applyFont="1" applyFill="1" applyBorder="1"/>
    <xf numFmtId="2" fontId="2" fillId="0" borderId="11" xfId="0" applyNumberFormat="1" applyFont="1" applyFill="1" applyBorder="1" applyAlignment="1">
      <alignment horizontal="right"/>
    </xf>
    <xf numFmtId="0" fontId="0" fillId="0" borderId="11" xfId="0" applyBorder="1"/>
    <xf numFmtId="0" fontId="2" fillId="0" borderId="12" xfId="0" applyFont="1" applyFill="1" applyBorder="1"/>
    <xf numFmtId="0" fontId="1" fillId="7" borderId="18" xfId="0" applyFont="1" applyFill="1" applyBorder="1"/>
    <xf numFmtId="0" fontId="0" fillId="7" borderId="18" xfId="0" applyFill="1" applyBorder="1"/>
    <xf numFmtId="0" fontId="0" fillId="7" borderId="13" xfId="0" applyFill="1" applyBorder="1"/>
    <xf numFmtId="0" fontId="1" fillId="7" borderId="13" xfId="0" applyFont="1" applyFill="1" applyBorder="1"/>
    <xf numFmtId="0" fontId="3" fillId="7" borderId="17" xfId="0" applyFont="1" applyFill="1" applyBorder="1"/>
    <xf numFmtId="0" fontId="0" fillId="7" borderId="14" xfId="0" applyFill="1" applyBorder="1"/>
    <xf numFmtId="0" fontId="0" fillId="7" borderId="14" xfId="0" applyFill="1" applyBorder="1" applyAlignment="1">
      <alignment horizontal="right"/>
    </xf>
    <xf numFmtId="0" fontId="3" fillId="7" borderId="16" xfId="0" applyFont="1" applyFill="1" applyBorder="1"/>
    <xf numFmtId="0" fontId="0" fillId="7" borderId="13" xfId="0" applyFill="1" applyBorder="1" applyAlignment="1">
      <alignment horizontal="right"/>
    </xf>
    <xf numFmtId="0" fontId="4" fillId="7" borderId="16" xfId="0" applyFont="1" applyFill="1" applyBorder="1"/>
    <xf numFmtId="0" fontId="3" fillId="7" borderId="3" xfId="0" applyFont="1" applyFill="1" applyBorder="1"/>
    <xf numFmtId="0" fontId="0" fillId="7" borderId="0" xfId="0" applyFill="1"/>
    <xf numFmtId="0" fontId="0" fillId="7" borderId="0" xfId="0" applyFill="1" applyAlignment="1">
      <alignment horizontal="right"/>
    </xf>
    <xf numFmtId="0" fontId="2" fillId="0" borderId="0" xfId="0" applyFont="1"/>
    <xf numFmtId="0" fontId="2" fillId="8" borderId="0" xfId="0" applyFont="1" applyFill="1" applyProtection="1">
      <protection locked="0"/>
    </xf>
    <xf numFmtId="0" fontId="2" fillId="0" borderId="19" xfId="0" applyFont="1" applyBorder="1"/>
    <xf numFmtId="0" fontId="2" fillId="9" borderId="20" xfId="0" applyFont="1" applyFill="1" applyBorder="1"/>
    <xf numFmtId="0" fontId="2" fillId="0" borderId="22" xfId="0" applyFont="1" applyBorder="1"/>
    <xf numFmtId="0" fontId="2" fillId="9" borderId="22" xfId="0" applyFont="1" applyFill="1" applyBorder="1"/>
    <xf numFmtId="0" fontId="2" fillId="0" borderId="23" xfId="0" applyFont="1" applyBorder="1"/>
    <xf numFmtId="0" fontId="3" fillId="7" borderId="2" xfId="0" applyFont="1" applyFill="1" applyBorder="1"/>
    <xf numFmtId="0" fontId="2" fillId="7" borderId="6" xfId="0" applyFont="1" applyFill="1" applyBorder="1"/>
    <xf numFmtId="0" fontId="2" fillId="7" borderId="21" xfId="0" applyFont="1" applyFill="1" applyBorder="1"/>
  </cellXfs>
  <cellStyles count="2">
    <cellStyle name="Normal" xfId="0" builtinId="0"/>
    <cellStyle name="Normal_IISI-Model Only 14Mar07v1" xfId="1" xr:uid="{B7537829-A9FD-4B59-BD4D-7D8AF782121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UCSB%20GHG%20Comparison%20Model%20Version%205%20FINAL%2020APRIL2018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lts"/>
      <sheetName val="Data Input"/>
      <sheetName val="BOM Entry"/>
      <sheetName val="Expert Data Input"/>
      <sheetName val="Saved Scenarios"/>
      <sheetName val="Material Flows"/>
      <sheetName val="Use "/>
      <sheetName val="Recycling"/>
      <sheetName val="ED - ES"/>
      <sheetName val="LCA Calculations"/>
      <sheetName val="autoLCA Results"/>
      <sheetName val="GaBi Envision Parameter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66D95B-2067-459B-8E66-535510A4BD70}">
  <dimension ref="A1:I51"/>
  <sheetViews>
    <sheetView workbookViewId="0">
      <selection activeCell="F22" sqref="F22"/>
    </sheetView>
  </sheetViews>
  <sheetFormatPr defaultRowHeight="14.4" x14ac:dyDescent="0.3"/>
  <cols>
    <col min="1" max="1" width="32.33203125" bestFit="1" customWidth="1"/>
    <col min="3" max="3" width="14.33203125" bestFit="1" customWidth="1"/>
    <col min="5" max="5" width="11.33203125" bestFit="1" customWidth="1"/>
    <col min="6" max="6" width="21.44140625" bestFit="1" customWidth="1"/>
    <col min="7" max="7" width="6" customWidth="1"/>
    <col min="8" max="8" width="18.33203125" bestFit="1" customWidth="1"/>
    <col min="9" max="9" width="16.44140625" bestFit="1" customWidth="1"/>
  </cols>
  <sheetData>
    <row r="1" spans="1:9" x14ac:dyDescent="0.3">
      <c r="B1" s="1" t="s">
        <v>0</v>
      </c>
      <c r="C1" s="2" t="s">
        <v>1</v>
      </c>
    </row>
    <row r="2" spans="1:9" x14ac:dyDescent="0.3">
      <c r="A2" s="3"/>
      <c r="B2" s="4"/>
      <c r="C2" s="5" t="s">
        <v>2</v>
      </c>
      <c r="E2" s="37" t="s">
        <v>67</v>
      </c>
      <c r="F2" s="37"/>
      <c r="G2" s="35"/>
      <c r="H2" s="15" t="s">
        <v>82</v>
      </c>
    </row>
    <row r="3" spans="1:9" ht="15" thickBot="1" x14ac:dyDescent="0.35">
      <c r="A3" s="52" t="s">
        <v>3</v>
      </c>
      <c r="B3" s="53"/>
      <c r="C3" s="54"/>
      <c r="E3" s="33" t="s">
        <v>30</v>
      </c>
      <c r="F3" s="34">
        <v>55</v>
      </c>
      <c r="G3" s="36"/>
      <c r="H3" s="16" t="s">
        <v>83</v>
      </c>
    </row>
    <row r="4" spans="1:9" ht="15" thickTop="1" x14ac:dyDescent="0.3">
      <c r="A4" s="47" t="s">
        <v>86</v>
      </c>
      <c r="B4" s="50" t="s">
        <v>9</v>
      </c>
      <c r="C4">
        <f>(10.7+16.4)/2</f>
        <v>13.549999999999999</v>
      </c>
      <c r="E4" s="33" t="s">
        <v>68</v>
      </c>
      <c r="F4" s="34">
        <v>18</v>
      </c>
      <c r="G4" s="36"/>
    </row>
    <row r="5" spans="1:9" x14ac:dyDescent="0.3">
      <c r="A5" s="7" t="s">
        <v>62</v>
      </c>
      <c r="B5" t="s">
        <v>9</v>
      </c>
      <c r="C5">
        <v>19.899999999999999</v>
      </c>
      <c r="E5" s="33" t="s">
        <v>29</v>
      </c>
      <c r="F5" s="34">
        <v>1.5</v>
      </c>
      <c r="G5" s="36"/>
      <c r="H5" s="15" t="s">
        <v>84</v>
      </c>
      <c r="I5" s="33" t="s">
        <v>9</v>
      </c>
    </row>
    <row r="6" spans="1:9" x14ac:dyDescent="0.3">
      <c r="A6" s="7" t="s">
        <v>63</v>
      </c>
      <c r="B6" t="s">
        <v>9</v>
      </c>
      <c r="C6">
        <v>3.2</v>
      </c>
      <c r="E6" s="33" t="s">
        <v>69</v>
      </c>
      <c r="F6" s="34">
        <v>10</v>
      </c>
      <c r="G6" s="36"/>
      <c r="H6" s="16" t="s">
        <v>57</v>
      </c>
      <c r="I6" s="16">
        <v>1260</v>
      </c>
    </row>
    <row r="7" spans="1:9" x14ac:dyDescent="0.3">
      <c r="A7" s="8" t="s">
        <v>5</v>
      </c>
      <c r="B7" t="s">
        <v>9</v>
      </c>
      <c r="C7">
        <v>1.1299999999999999</v>
      </c>
      <c r="E7" s="33" t="s">
        <v>70</v>
      </c>
      <c r="F7" s="34">
        <v>3.5</v>
      </c>
      <c r="G7" s="36"/>
      <c r="H7" s="16" t="s">
        <v>58</v>
      </c>
      <c r="I7" s="16">
        <v>1350</v>
      </c>
    </row>
    <row r="8" spans="1:9" x14ac:dyDescent="0.3">
      <c r="A8" s="7" t="s">
        <v>7</v>
      </c>
      <c r="B8" t="s">
        <v>9</v>
      </c>
      <c r="C8">
        <v>28.15</v>
      </c>
      <c r="E8" s="33" t="s">
        <v>5</v>
      </c>
      <c r="F8" s="34">
        <v>2.9</v>
      </c>
      <c r="G8" s="36"/>
      <c r="H8" s="16" t="s">
        <v>85</v>
      </c>
      <c r="I8" s="16">
        <v>1097</v>
      </c>
    </row>
    <row r="9" spans="1:9" x14ac:dyDescent="0.3">
      <c r="A9" s="7" t="s">
        <v>6</v>
      </c>
      <c r="B9" t="s">
        <v>9</v>
      </c>
      <c r="C9">
        <v>3.38</v>
      </c>
      <c r="E9" s="33" t="s">
        <v>71</v>
      </c>
      <c r="F9" s="34">
        <v>2.1</v>
      </c>
      <c r="G9" s="36"/>
    </row>
    <row r="10" spans="1:9" x14ac:dyDescent="0.3">
      <c r="A10" s="9" t="s">
        <v>8</v>
      </c>
      <c r="B10" s="3" t="s">
        <v>9</v>
      </c>
      <c r="C10" s="3">
        <v>2.08</v>
      </c>
      <c r="E10" s="33" t="s">
        <v>6</v>
      </c>
      <c r="F10" s="34">
        <v>1.6</v>
      </c>
      <c r="G10" s="36"/>
    </row>
    <row r="11" spans="1:9" ht="15" thickBot="1" x14ac:dyDescent="0.35">
      <c r="A11" s="55" t="s">
        <v>10</v>
      </c>
      <c r="B11" s="54"/>
      <c r="C11" s="53"/>
      <c r="E11" s="33" t="s">
        <v>4</v>
      </c>
      <c r="F11" s="34">
        <v>1.1000000000000001</v>
      </c>
      <c r="G11" s="36"/>
    </row>
    <row r="12" spans="1:9" ht="15" thickTop="1" x14ac:dyDescent="0.3">
      <c r="A12" s="7" t="s">
        <v>86</v>
      </c>
      <c r="B12" s="6" t="s">
        <v>9</v>
      </c>
      <c r="C12" s="49">
        <f>(0.74+0.73+0.5)/3</f>
        <v>0.65666666666666662</v>
      </c>
      <c r="E12" s="33" t="s">
        <v>72</v>
      </c>
      <c r="F12" s="34">
        <v>4.3</v>
      </c>
      <c r="G12" s="36"/>
    </row>
    <row r="13" spans="1:9" x14ac:dyDescent="0.3">
      <c r="A13" s="7" t="s">
        <v>11</v>
      </c>
      <c r="B13" s="6" t="s">
        <v>9</v>
      </c>
      <c r="C13" s="13">
        <v>0</v>
      </c>
    </row>
    <row r="14" spans="1:9" x14ac:dyDescent="0.3">
      <c r="A14" s="7" t="s">
        <v>73</v>
      </c>
      <c r="B14" s="6" t="s">
        <v>9</v>
      </c>
      <c r="C14" s="13">
        <f>(0.95+0.5)/2</f>
        <v>0.72499999999999998</v>
      </c>
    </row>
    <row r="15" spans="1:9" x14ac:dyDescent="0.3">
      <c r="A15" s="7" t="s">
        <v>74</v>
      </c>
      <c r="B15" s="6" t="s">
        <v>9</v>
      </c>
      <c r="C15" s="13">
        <v>0.82</v>
      </c>
    </row>
    <row r="16" spans="1:9" x14ac:dyDescent="0.3">
      <c r="A16" s="7" t="s">
        <v>75</v>
      </c>
      <c r="B16" s="6" t="s">
        <v>9</v>
      </c>
      <c r="C16" s="13">
        <f>(0.14+0.62+0.14+0.15)/4</f>
        <v>0.26250000000000001</v>
      </c>
    </row>
    <row r="17" spans="1:4" ht="15" thickBot="1" x14ac:dyDescent="0.35">
      <c r="A17" s="56" t="s">
        <v>12</v>
      </c>
      <c r="B17" s="57"/>
      <c r="C17" s="58"/>
    </row>
    <row r="18" spans="1:4" ht="15" thickTop="1" x14ac:dyDescent="0.3">
      <c r="A18" s="7" t="s">
        <v>76</v>
      </c>
      <c r="B18" s="6" t="s">
        <v>9</v>
      </c>
      <c r="C18" s="13">
        <v>3.97</v>
      </c>
    </row>
    <row r="19" spans="1:4" ht="15" thickBot="1" x14ac:dyDescent="0.35">
      <c r="A19" s="59" t="s">
        <v>13</v>
      </c>
      <c r="B19" s="54"/>
      <c r="C19" s="60"/>
    </row>
    <row r="20" spans="1:4" ht="15" thickTop="1" x14ac:dyDescent="0.3">
      <c r="A20" s="48" t="s">
        <v>87</v>
      </c>
      <c r="B20" s="6" t="s">
        <v>9</v>
      </c>
      <c r="C20" s="13">
        <v>0.7</v>
      </c>
      <c r="D20" s="30"/>
    </row>
    <row r="21" spans="1:4" ht="15" thickBot="1" x14ac:dyDescent="0.35">
      <c r="A21" s="59" t="s">
        <v>14</v>
      </c>
      <c r="B21" s="54"/>
      <c r="C21" s="60"/>
    </row>
    <row r="22" spans="1:4" ht="15" thickTop="1" x14ac:dyDescent="0.3">
      <c r="A22" s="47" t="s">
        <v>15</v>
      </c>
      <c r="B22" s="6" t="s">
        <v>9</v>
      </c>
      <c r="C22" s="13">
        <v>1.08</v>
      </c>
    </row>
    <row r="23" spans="1:4" x14ac:dyDescent="0.3">
      <c r="A23" s="11" t="s">
        <v>16</v>
      </c>
      <c r="B23" s="6" t="s">
        <v>9</v>
      </c>
      <c r="C23" s="13">
        <v>1.57</v>
      </c>
    </row>
    <row r="24" spans="1:4" x14ac:dyDescent="0.3">
      <c r="A24" s="7" t="s">
        <v>17</v>
      </c>
      <c r="B24" s="6" t="s">
        <v>9</v>
      </c>
      <c r="C24" s="13">
        <v>1.08</v>
      </c>
    </row>
    <row r="25" spans="1:4" x14ac:dyDescent="0.3">
      <c r="A25" s="11" t="s">
        <v>18</v>
      </c>
      <c r="B25" s="6" t="s">
        <v>9</v>
      </c>
      <c r="C25" s="13">
        <v>1.08</v>
      </c>
    </row>
    <row r="26" spans="1:4" x14ac:dyDescent="0.3">
      <c r="A26" s="12" t="s">
        <v>19</v>
      </c>
      <c r="B26" s="10" t="s">
        <v>9</v>
      </c>
      <c r="C26" s="13">
        <v>0.38800000000000001</v>
      </c>
    </row>
    <row r="27" spans="1:4" ht="15" thickBot="1" x14ac:dyDescent="0.35">
      <c r="A27" s="61" t="s">
        <v>20</v>
      </c>
      <c r="B27" s="54"/>
      <c r="C27" s="60"/>
    </row>
    <row r="28" spans="1:4" ht="15" thickTop="1" x14ac:dyDescent="0.3">
      <c r="A28" s="51" t="s">
        <v>21</v>
      </c>
      <c r="B28" s="6" t="s">
        <v>22</v>
      </c>
      <c r="C28" s="13">
        <v>56.988</v>
      </c>
    </row>
    <row r="29" spans="1:4" x14ac:dyDescent="0.3">
      <c r="A29" s="11" t="s">
        <v>23</v>
      </c>
      <c r="B29" s="6" t="s">
        <v>22</v>
      </c>
      <c r="C29" s="13">
        <v>277.32</v>
      </c>
      <c r="D29" s="30"/>
    </row>
    <row r="30" spans="1:4" x14ac:dyDescent="0.3">
      <c r="A30" s="11" t="s">
        <v>24</v>
      </c>
      <c r="B30" s="6" t="s">
        <v>22</v>
      </c>
      <c r="C30" s="13">
        <v>196.57900000000001</v>
      </c>
    </row>
    <row r="31" spans="1:4" x14ac:dyDescent="0.3">
      <c r="A31" s="11" t="s">
        <v>25</v>
      </c>
      <c r="B31" s="6" t="s">
        <v>22</v>
      </c>
      <c r="C31" s="13">
        <v>235.03</v>
      </c>
    </row>
    <row r="32" spans="1:4" x14ac:dyDescent="0.3">
      <c r="A32" s="11" t="s">
        <v>26</v>
      </c>
      <c r="B32" s="6" t="s">
        <v>22</v>
      </c>
      <c r="C32" s="13">
        <v>40.706000000000003</v>
      </c>
    </row>
    <row r="33" spans="1:3" x14ac:dyDescent="0.3">
      <c r="A33" s="11" t="s">
        <v>27</v>
      </c>
      <c r="B33" s="6" t="s">
        <v>22</v>
      </c>
      <c r="C33" s="13">
        <v>54.207999999999998</v>
      </c>
    </row>
    <row r="34" spans="1:3" x14ac:dyDescent="0.3">
      <c r="A34" s="12" t="s">
        <v>28</v>
      </c>
      <c r="B34" s="10" t="s">
        <v>22</v>
      </c>
      <c r="C34" s="14">
        <v>81.213000000000008</v>
      </c>
    </row>
    <row r="35" spans="1:3" ht="15" thickBot="1" x14ac:dyDescent="0.35">
      <c r="A35" s="62" t="s">
        <v>31</v>
      </c>
      <c r="B35" s="57"/>
      <c r="C35" s="58"/>
    </row>
    <row r="36" spans="1:3" ht="15" thickTop="1" x14ac:dyDescent="0.3">
      <c r="A36" s="47" t="s">
        <v>33</v>
      </c>
      <c r="B36" s="6" t="s">
        <v>32</v>
      </c>
      <c r="C36" s="13">
        <v>12</v>
      </c>
    </row>
    <row r="37" spans="1:3" x14ac:dyDescent="0.3">
      <c r="A37" s="7" t="s">
        <v>77</v>
      </c>
      <c r="B37" s="6" t="s">
        <v>32</v>
      </c>
      <c r="C37" s="13">
        <v>15.7</v>
      </c>
    </row>
    <row r="38" spans="1:3" x14ac:dyDescent="0.3">
      <c r="A38" s="7" t="s">
        <v>34</v>
      </c>
      <c r="B38" s="6" t="s">
        <v>32</v>
      </c>
      <c r="C38" s="13">
        <v>269</v>
      </c>
    </row>
    <row r="39" spans="1:3" x14ac:dyDescent="0.3">
      <c r="A39" s="7" t="s">
        <v>35</v>
      </c>
      <c r="B39" s="6" t="s">
        <v>32</v>
      </c>
      <c r="C39" s="13">
        <v>290</v>
      </c>
    </row>
    <row r="40" spans="1:3" x14ac:dyDescent="0.3">
      <c r="A40" s="7" t="s">
        <v>36</v>
      </c>
      <c r="B40" s="6" t="s">
        <v>32</v>
      </c>
      <c r="C40" s="13">
        <v>130</v>
      </c>
    </row>
    <row r="41" spans="1:3" x14ac:dyDescent="0.3">
      <c r="A41" s="7" t="s">
        <v>37</v>
      </c>
      <c r="B41" s="6" t="s">
        <v>32</v>
      </c>
      <c r="C41" s="13">
        <v>387</v>
      </c>
    </row>
    <row r="42" spans="1:3" x14ac:dyDescent="0.3">
      <c r="A42" s="7" t="s">
        <v>38</v>
      </c>
      <c r="B42" s="6" t="s">
        <v>32</v>
      </c>
      <c r="C42" s="13">
        <v>184</v>
      </c>
    </row>
    <row r="43" spans="1:3" x14ac:dyDescent="0.3">
      <c r="A43" s="7" t="s">
        <v>39</v>
      </c>
      <c r="B43" s="6" t="s">
        <v>32</v>
      </c>
      <c r="C43" s="13">
        <v>172</v>
      </c>
    </row>
    <row r="44" spans="1:3" x14ac:dyDescent="0.3">
      <c r="A44" s="7" t="s">
        <v>40</v>
      </c>
      <c r="B44" s="6" t="s">
        <v>32</v>
      </c>
      <c r="C44" s="13">
        <v>7.5</v>
      </c>
    </row>
    <row r="45" spans="1:3" x14ac:dyDescent="0.3">
      <c r="A45" s="7" t="s">
        <v>41</v>
      </c>
      <c r="B45" s="6" t="s">
        <v>32</v>
      </c>
      <c r="C45" s="13">
        <v>77</v>
      </c>
    </row>
    <row r="46" spans="1:3" x14ac:dyDescent="0.3">
      <c r="A46" s="9" t="s">
        <v>78</v>
      </c>
      <c r="B46" s="10" t="s">
        <v>32</v>
      </c>
      <c r="C46" s="14">
        <v>72</v>
      </c>
    </row>
    <row r="47" spans="1:3" ht="15" thickBot="1" x14ac:dyDescent="0.35">
      <c r="A47" s="62" t="s">
        <v>42</v>
      </c>
      <c r="B47" s="63"/>
      <c r="C47" s="64"/>
    </row>
    <row r="48" spans="1:3" ht="15" thickTop="1" x14ac:dyDescent="0.3">
      <c r="A48" s="47" t="s">
        <v>68</v>
      </c>
      <c r="B48" s="46" t="s">
        <v>9</v>
      </c>
      <c r="C48" s="49">
        <v>-15.89</v>
      </c>
    </row>
    <row r="49" spans="1:3" x14ac:dyDescent="0.3">
      <c r="A49" s="7" t="s">
        <v>43</v>
      </c>
      <c r="B49" s="6" t="s">
        <v>9</v>
      </c>
      <c r="C49" s="13">
        <f>(-7.51+-2.13)/2</f>
        <v>-4.82</v>
      </c>
    </row>
    <row r="50" spans="1:3" x14ac:dyDescent="0.3">
      <c r="A50" s="7" t="s">
        <v>29</v>
      </c>
      <c r="B50" s="6" t="s">
        <v>9</v>
      </c>
      <c r="C50" s="13">
        <v>-27.61</v>
      </c>
    </row>
    <row r="51" spans="1:3" x14ac:dyDescent="0.3">
      <c r="A51" s="7" t="s">
        <v>30</v>
      </c>
      <c r="B51" s="6" t="s">
        <v>9</v>
      </c>
      <c r="C51" s="13">
        <v>-1.6</v>
      </c>
    </row>
  </sheetData>
  <mergeCells count="1">
    <mergeCell ref="E2:F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6B554A-FA53-4260-992D-FED46329D30E}">
  <dimension ref="B2:G36"/>
  <sheetViews>
    <sheetView tabSelected="1" topLeftCell="A10" workbookViewId="0">
      <selection activeCell="G28" sqref="G28"/>
    </sheetView>
  </sheetViews>
  <sheetFormatPr defaultRowHeight="14.4" x14ac:dyDescent="0.3"/>
  <cols>
    <col min="2" max="2" width="36" bestFit="1" customWidth="1"/>
    <col min="3" max="3" width="21.44140625" bestFit="1" customWidth="1"/>
    <col min="4" max="4" width="17" bestFit="1" customWidth="1"/>
    <col min="5" max="5" width="17.44140625" bestFit="1" customWidth="1"/>
    <col min="7" max="7" width="26.88671875" bestFit="1" customWidth="1"/>
  </cols>
  <sheetData>
    <row r="2" spans="2:5" x14ac:dyDescent="0.3">
      <c r="B2" s="38" t="s">
        <v>44</v>
      </c>
      <c r="C2" s="39"/>
      <c r="D2" s="40"/>
      <c r="E2" s="16" t="s">
        <v>45</v>
      </c>
    </row>
    <row r="3" spans="2:5" x14ac:dyDescent="0.3">
      <c r="B3" s="16"/>
      <c r="C3" s="16" t="s">
        <v>46</v>
      </c>
      <c r="D3" s="16" t="s">
        <v>47</v>
      </c>
      <c r="E3" s="16" t="s">
        <v>48</v>
      </c>
    </row>
    <row r="4" spans="2:5" x14ac:dyDescent="0.3">
      <c r="B4" s="16" t="s">
        <v>17</v>
      </c>
      <c r="C4" s="16">
        <v>3.9</v>
      </c>
      <c r="D4" s="16">
        <v>24</v>
      </c>
      <c r="E4" s="16">
        <v>8000</v>
      </c>
    </row>
    <row r="5" spans="2:5" x14ac:dyDescent="0.3">
      <c r="B5" s="16" t="s">
        <v>15</v>
      </c>
      <c r="C5" s="16">
        <v>0.9</v>
      </c>
      <c r="D5" s="16">
        <v>3</v>
      </c>
      <c r="E5" s="16">
        <v>60000</v>
      </c>
    </row>
    <row r="6" spans="2:5" x14ac:dyDescent="0.3">
      <c r="B6" s="16" t="s">
        <v>18</v>
      </c>
      <c r="C6" s="16">
        <v>10.9</v>
      </c>
      <c r="D6" s="16">
        <v>1</v>
      </c>
      <c r="E6" s="16"/>
    </row>
    <row r="7" spans="2:5" x14ac:dyDescent="0.3">
      <c r="B7" s="16" t="s">
        <v>16</v>
      </c>
      <c r="C7" s="16">
        <v>10.4</v>
      </c>
      <c r="D7" s="16">
        <v>3</v>
      </c>
      <c r="E7" s="16">
        <v>60000</v>
      </c>
    </row>
    <row r="8" spans="2:5" x14ac:dyDescent="0.3">
      <c r="B8" s="16" t="s">
        <v>19</v>
      </c>
      <c r="C8" s="16">
        <v>2.7</v>
      </c>
      <c r="D8" s="16">
        <v>12</v>
      </c>
      <c r="E8" s="16">
        <v>16000</v>
      </c>
    </row>
    <row r="9" spans="2:5" x14ac:dyDescent="0.3">
      <c r="B9" s="16" t="s">
        <v>49</v>
      </c>
      <c r="C9" s="16">
        <v>28.8</v>
      </c>
      <c r="D9" s="16"/>
      <c r="E9" s="16"/>
    </row>
    <row r="12" spans="2:5" x14ac:dyDescent="0.3">
      <c r="C12" s="41" t="s">
        <v>50</v>
      </c>
      <c r="D12" s="42"/>
      <c r="E12" s="43"/>
    </row>
    <row r="13" spans="2:5" x14ac:dyDescent="0.3">
      <c r="C13" s="18" t="s">
        <v>51</v>
      </c>
      <c r="D13" s="19">
        <v>15</v>
      </c>
      <c r="E13" s="20" t="s">
        <v>9</v>
      </c>
    </row>
    <row r="14" spans="2:5" x14ac:dyDescent="0.3">
      <c r="C14" s="18" t="s">
        <v>52</v>
      </c>
      <c r="D14" s="19">
        <v>70000</v>
      </c>
      <c r="E14" s="20" t="s">
        <v>53</v>
      </c>
    </row>
    <row r="15" spans="2:5" x14ac:dyDescent="0.3">
      <c r="C15" s="18" t="s">
        <v>54</v>
      </c>
      <c r="D15" s="21">
        <f>CEILING('[1]Data Input'!G4/D14,1)</f>
        <v>0</v>
      </c>
      <c r="E15" s="17"/>
    </row>
    <row r="16" spans="2:5" x14ac:dyDescent="0.3">
      <c r="C16" s="22" t="s">
        <v>55</v>
      </c>
      <c r="D16" s="23">
        <f>1/3</f>
        <v>0.33333333333333331</v>
      </c>
      <c r="E16" s="17" t="s">
        <v>56</v>
      </c>
    </row>
    <row r="19" spans="2:7" x14ac:dyDescent="0.3">
      <c r="B19" s="24" t="s">
        <v>64</v>
      </c>
      <c r="C19" s="16" t="s">
        <v>9</v>
      </c>
      <c r="E19" s="28"/>
      <c r="F19" s="29" t="s">
        <v>65</v>
      </c>
      <c r="G19" s="28"/>
    </row>
    <row r="20" spans="2:7" x14ac:dyDescent="0.3">
      <c r="B20" s="16" t="s">
        <v>57</v>
      </c>
      <c r="C20" s="16">
        <v>18</v>
      </c>
      <c r="E20" s="25" t="s">
        <v>60</v>
      </c>
      <c r="F20" s="19">
        <v>150000</v>
      </c>
      <c r="G20" s="27" t="s">
        <v>53</v>
      </c>
    </row>
    <row r="21" spans="2:7" x14ac:dyDescent="0.3">
      <c r="B21" s="16" t="s">
        <v>58</v>
      </c>
      <c r="C21" s="16">
        <v>18</v>
      </c>
      <c r="E21" s="26" t="s">
        <v>61</v>
      </c>
      <c r="F21" s="21"/>
      <c r="G21" s="27"/>
    </row>
    <row r="22" spans="2:7" x14ac:dyDescent="0.3">
      <c r="B22" s="16" t="s">
        <v>59</v>
      </c>
      <c r="C22" s="16">
        <v>209</v>
      </c>
      <c r="E22" s="44" t="s">
        <v>66</v>
      </c>
      <c r="F22" s="45"/>
      <c r="G22" s="45"/>
    </row>
    <row r="23" spans="2:7" x14ac:dyDescent="0.3">
      <c r="E23" s="25" t="s">
        <v>60</v>
      </c>
      <c r="F23" s="19">
        <v>50000</v>
      </c>
      <c r="G23" s="27" t="s">
        <v>53</v>
      </c>
    </row>
    <row r="24" spans="2:7" x14ac:dyDescent="0.3">
      <c r="B24" s="32" t="s">
        <v>81</v>
      </c>
      <c r="C24" s="31" t="s">
        <v>79</v>
      </c>
      <c r="E24" s="26" t="s">
        <v>61</v>
      </c>
      <c r="F24" s="21"/>
      <c r="G24" s="27"/>
    </row>
    <row r="25" spans="2:7" x14ac:dyDescent="0.3">
      <c r="B25" s="16" t="s">
        <v>80</v>
      </c>
      <c r="C25" s="16">
        <v>45.61</v>
      </c>
    </row>
    <row r="26" spans="2:7" x14ac:dyDescent="0.3">
      <c r="B26" s="16" t="s">
        <v>57</v>
      </c>
      <c r="C26" s="16">
        <v>167.6</v>
      </c>
    </row>
    <row r="27" spans="2:7" x14ac:dyDescent="0.3">
      <c r="B27" s="16" t="s">
        <v>58</v>
      </c>
      <c r="C27" s="16">
        <v>143.66</v>
      </c>
    </row>
    <row r="28" spans="2:7" ht="15" thickBot="1" x14ac:dyDescent="0.35"/>
    <row r="29" spans="2:7" x14ac:dyDescent="0.3">
      <c r="B29" s="72" t="s">
        <v>88</v>
      </c>
      <c r="C29" s="73" t="s">
        <v>89</v>
      </c>
      <c r="D29" s="73" t="s">
        <v>91</v>
      </c>
      <c r="E29" s="74" t="s">
        <v>47</v>
      </c>
    </row>
    <row r="30" spans="2:7" x14ac:dyDescent="0.3">
      <c r="B30" s="7" t="s">
        <v>90</v>
      </c>
      <c r="C30" s="65"/>
      <c r="D30" s="65"/>
      <c r="E30" s="69"/>
    </row>
    <row r="31" spans="2:7" x14ac:dyDescent="0.3">
      <c r="B31" s="7" t="s">
        <v>17</v>
      </c>
      <c r="C31" s="66">
        <v>3.9</v>
      </c>
      <c r="D31" s="66">
        <v>0</v>
      </c>
      <c r="E31" s="70">
        <v>24</v>
      </c>
    </row>
    <row r="32" spans="2:7" x14ac:dyDescent="0.3">
      <c r="B32" s="7" t="s">
        <v>15</v>
      </c>
      <c r="C32" s="66">
        <v>0.9</v>
      </c>
      <c r="D32" s="66">
        <v>0.9</v>
      </c>
      <c r="E32" s="70">
        <v>3</v>
      </c>
    </row>
    <row r="33" spans="2:5" x14ac:dyDescent="0.3">
      <c r="B33" s="7" t="s">
        <v>18</v>
      </c>
      <c r="C33" s="66">
        <v>10.9</v>
      </c>
      <c r="D33" s="66">
        <v>0.8</v>
      </c>
      <c r="E33" s="70">
        <v>1</v>
      </c>
    </row>
    <row r="34" spans="2:5" x14ac:dyDescent="0.3">
      <c r="B34" s="7" t="s">
        <v>16</v>
      </c>
      <c r="C34" s="66">
        <v>10.4</v>
      </c>
      <c r="D34" s="66">
        <v>7.1</v>
      </c>
      <c r="E34" s="70">
        <v>3</v>
      </c>
    </row>
    <row r="35" spans="2:5" x14ac:dyDescent="0.3">
      <c r="B35" s="7" t="s">
        <v>19</v>
      </c>
      <c r="C35" s="66">
        <v>2.7</v>
      </c>
      <c r="D35" s="66">
        <v>2.7</v>
      </c>
      <c r="E35" s="70">
        <v>12</v>
      </c>
    </row>
    <row r="36" spans="2:5" ht="15" thickBot="1" x14ac:dyDescent="0.35">
      <c r="B36" s="67" t="s">
        <v>49</v>
      </c>
      <c r="C36" s="68">
        <f>SUM(C31:C35)</f>
        <v>28.8</v>
      </c>
      <c r="D36" s="68">
        <v>11.5</v>
      </c>
      <c r="E36" s="71"/>
    </row>
  </sheetData>
  <mergeCells count="3">
    <mergeCell ref="B2:D2"/>
    <mergeCell ref="C12:E12"/>
    <mergeCell ref="E22:G22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Basic Data</vt:lpstr>
      <vt:lpstr>Usage Data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Kerry Tudor</dc:creator>
  <cp:lastModifiedBy>kerry</cp:lastModifiedBy>
  <cp:lastPrinted>2020-02-20T16:45:14Z</cp:lastPrinted>
  <dcterms:created xsi:type="dcterms:W3CDTF">2020-02-20T15:47:23Z</dcterms:created>
  <dcterms:modified xsi:type="dcterms:W3CDTF">2020-02-24T11:18:11Z</dcterms:modified>
</cp:coreProperties>
</file>