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soac-nw\Dropbox\2022-2023\Marking\Usability Engineering\"/>
    </mc:Choice>
  </mc:AlternateContent>
  <xr:revisionPtr revIDLastSave="0" documentId="13_ncr:1_{645420E5-4E8E-4BDE-9218-575163C6E376}" xr6:coauthVersionLast="47" xr6:coauthVersionMax="47" xr10:uidLastSave="{00000000-0000-0000-0000-000000000000}"/>
  <bookViews>
    <workbookView xWindow="30015" yWindow="11445" windowWidth="13965" windowHeight="13560" activeTab="2" xr2:uid="{00000000-000D-0000-FFFF-FFFF00000000}"/>
  </bookViews>
  <sheets>
    <sheet name="Assignment 1" sheetId="1" r:id="rId1"/>
    <sheet name="Assignment 2" sheetId="3" r:id="rId2"/>
    <sheet name="Total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" i="4"/>
  <c r="C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W12" i="1"/>
  <c r="W14" i="1"/>
  <c r="V8" i="1"/>
  <c r="V14" i="1"/>
  <c r="S19" i="1"/>
  <c r="T19" i="1" s="1"/>
  <c r="W19" i="1" s="1"/>
  <c r="S18" i="1"/>
  <c r="T18" i="1" s="1"/>
  <c r="W18" i="1" s="1"/>
  <c r="S17" i="1"/>
  <c r="T17" i="1" s="1"/>
  <c r="W17" i="1" s="1"/>
  <c r="S16" i="1"/>
  <c r="T16" i="1" s="1"/>
  <c r="W16" i="1" s="1"/>
  <c r="S15" i="1"/>
  <c r="T15" i="1" s="1"/>
  <c r="W15" i="1" s="1"/>
  <c r="S14" i="1"/>
  <c r="T14" i="1" s="1"/>
  <c r="S13" i="1"/>
  <c r="T13" i="1" s="1"/>
  <c r="W13" i="1" s="1"/>
  <c r="S12" i="1"/>
  <c r="T12" i="1" s="1"/>
  <c r="S11" i="1"/>
  <c r="T11" i="1" s="1"/>
  <c r="W11" i="1" s="1"/>
  <c r="S10" i="1"/>
  <c r="T10" i="1" s="1"/>
  <c r="W10" i="1" s="1"/>
  <c r="S9" i="1"/>
  <c r="T9" i="1" s="1"/>
  <c r="W9" i="1" s="1"/>
  <c r="T8" i="1"/>
  <c r="W8" i="1" s="1"/>
  <c r="S8" i="1"/>
  <c r="S7" i="1"/>
  <c r="T7" i="1" s="1"/>
  <c r="W7" i="1" s="1"/>
  <c r="T6" i="1"/>
  <c r="W6" i="1" s="1"/>
  <c r="S6" i="1"/>
  <c r="S5" i="1"/>
  <c r="T5" i="1" s="1"/>
  <c r="W5" i="1" s="1"/>
  <c r="T4" i="1"/>
  <c r="W4" i="1" s="1"/>
  <c r="S4" i="1"/>
  <c r="S3" i="1"/>
  <c r="T3" i="1" s="1"/>
  <c r="W3" i="1" s="1"/>
  <c r="S2" i="1"/>
  <c r="T2" i="1" s="1"/>
  <c r="W2" i="1" s="1"/>
  <c r="D7" i="4"/>
  <c r="D8" i="4"/>
  <c r="D15" i="4"/>
  <c r="J7" i="3"/>
  <c r="K7" i="3"/>
  <c r="J8" i="3"/>
  <c r="K8" i="3" s="1"/>
  <c r="J9" i="3"/>
  <c r="K9" i="3" s="1"/>
  <c r="J10" i="3"/>
  <c r="K10" i="3" s="1"/>
  <c r="D10" i="4" s="1"/>
  <c r="J11" i="3"/>
  <c r="K11" i="3" s="1"/>
  <c r="D11" i="4" s="1"/>
  <c r="J12" i="3"/>
  <c r="K12" i="3" s="1"/>
  <c r="D12" i="4" s="1"/>
  <c r="J13" i="3"/>
  <c r="K13" i="3" s="1"/>
  <c r="D13" i="4" s="1"/>
  <c r="J14" i="3"/>
  <c r="K14" i="3" s="1"/>
  <c r="D14" i="4" s="1"/>
  <c r="J15" i="3"/>
  <c r="K15" i="3"/>
  <c r="J16" i="3"/>
  <c r="K16" i="3" s="1"/>
  <c r="D16" i="4" s="1"/>
  <c r="J17" i="3"/>
  <c r="K17" i="3" s="1"/>
  <c r="D17" i="4" s="1"/>
  <c r="J18" i="3"/>
  <c r="K18" i="3" s="1"/>
  <c r="D18" i="4" s="1"/>
  <c r="J19" i="3"/>
  <c r="K19" i="3" s="1"/>
  <c r="D19" i="4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V18" i="1" l="1"/>
  <c r="V17" i="1"/>
  <c r="V16" i="1"/>
  <c r="V15" i="1"/>
  <c r="V13" i="1"/>
  <c r="V12" i="1"/>
  <c r="V11" i="1"/>
  <c r="V10" i="1"/>
  <c r="V9" i="1"/>
  <c r="V7" i="1"/>
  <c r="V19" i="1"/>
  <c r="T21" i="1"/>
  <c r="T20" i="1"/>
  <c r="K20" i="3"/>
  <c r="K21" i="3"/>
  <c r="D9" i="4"/>
  <c r="I3" i="1"/>
  <c r="J3" i="1" s="1"/>
  <c r="V3" i="1" s="1"/>
  <c r="I4" i="1"/>
  <c r="J4" i="1" s="1"/>
  <c r="V4" i="1" s="1"/>
  <c r="I5" i="1"/>
  <c r="J5" i="1" s="1"/>
  <c r="V5" i="1" s="1"/>
  <c r="I6" i="1"/>
  <c r="J6" i="1" s="1"/>
  <c r="V6" i="1" s="1"/>
  <c r="I2" i="1"/>
  <c r="J2" i="1" s="1"/>
  <c r="V2" i="1" s="1"/>
  <c r="X2" i="1" s="1"/>
  <c r="J21" i="1" l="1"/>
  <c r="J20" i="1"/>
  <c r="J3" i="3" l="1"/>
  <c r="J4" i="3"/>
  <c r="J5" i="3"/>
  <c r="J6" i="3"/>
  <c r="J2" i="3"/>
  <c r="K6" i="3" l="1"/>
  <c r="D6" i="4" s="1"/>
  <c r="K5" i="3"/>
  <c r="D5" i="4" s="1"/>
  <c r="K4" i="3"/>
  <c r="D4" i="4" s="1"/>
  <c r="K3" i="3"/>
  <c r="D3" i="4" s="1"/>
  <c r="K2" i="3"/>
  <c r="D2" i="4" l="1"/>
  <c r="E21" i="4" l="1"/>
  <c r="E20" i="4"/>
</calcChain>
</file>

<file path=xl/sharedStrings.xml><?xml version="1.0" encoding="utf-8"?>
<sst xmlns="http://schemas.openxmlformats.org/spreadsheetml/2006/main" count="160" uniqueCount="64">
  <si>
    <t>User groups (15)</t>
  </si>
  <si>
    <t>LATE?</t>
  </si>
  <si>
    <t>Persona Development Process (20%)</t>
  </si>
  <si>
    <t>Persona Definition (20%)</t>
  </si>
  <si>
    <t>Information Architecture (20%)</t>
  </si>
  <si>
    <t>Create Storyboards (20%)</t>
  </si>
  <si>
    <t>Prototype Feedback (10%)</t>
  </si>
  <si>
    <t>Breadth of Research (5%)</t>
  </si>
  <si>
    <t>Document Presentation (5%)</t>
  </si>
  <si>
    <t>Grade</t>
  </si>
  <si>
    <t>Total</t>
  </si>
  <si>
    <t>Assignment 2</t>
  </si>
  <si>
    <t>MEAN</t>
  </si>
  <si>
    <t>SD</t>
  </si>
  <si>
    <t>Referencing (5)</t>
  </si>
  <si>
    <t>Presentation (5)</t>
  </si>
  <si>
    <t>Updated Storyboards (20%)</t>
  </si>
  <si>
    <t>Discussion of Changes (10%)</t>
  </si>
  <si>
    <t>Feedback (20%)</t>
  </si>
  <si>
    <t>Data Collection (20%)</t>
  </si>
  <si>
    <t>UX v UI (20%)</t>
  </si>
  <si>
    <t>UX elements (40)</t>
  </si>
  <si>
    <t>BAIN</t>
  </si>
  <si>
    <t>Callum</t>
  </si>
  <si>
    <t>DARZINS</t>
  </si>
  <si>
    <t>Martin</t>
  </si>
  <si>
    <t>Theresa</t>
  </si>
  <si>
    <t>DAVIES</t>
  </si>
  <si>
    <t>Emma</t>
  </si>
  <si>
    <t>DUNKLEY-WILLIAMS</t>
  </si>
  <si>
    <t>John</t>
  </si>
  <si>
    <t>EVANS</t>
  </si>
  <si>
    <t>James</t>
  </si>
  <si>
    <t>GORDON</t>
  </si>
  <si>
    <t>Kallum</t>
  </si>
  <si>
    <t>GORMAN</t>
  </si>
  <si>
    <t>Brandon</t>
  </si>
  <si>
    <t>GRIFFITHS</t>
  </si>
  <si>
    <t>Jordan</t>
  </si>
  <si>
    <t>HARRIES</t>
  </si>
  <si>
    <t>Morgan</t>
  </si>
  <si>
    <t>KEIGHLEY</t>
  </si>
  <si>
    <t>Bryoni</t>
  </si>
  <si>
    <t>MOON</t>
  </si>
  <si>
    <t>MOORE</t>
  </si>
  <si>
    <t>Steven</t>
  </si>
  <si>
    <t>NEWMAN</t>
  </si>
  <si>
    <t>Paul</t>
  </si>
  <si>
    <t>PUGLESY</t>
  </si>
  <si>
    <t>REES</t>
  </si>
  <si>
    <t>Katie</t>
  </si>
  <si>
    <t>STOCKDALE</t>
  </si>
  <si>
    <t>Emily</t>
  </si>
  <si>
    <t>UZZELL</t>
  </si>
  <si>
    <t>Jericho</t>
  </si>
  <si>
    <t>Descriptions (15)</t>
  </si>
  <si>
    <t>Problem UX Elements (20)</t>
  </si>
  <si>
    <t>DNS</t>
  </si>
  <si>
    <t>EC</t>
  </si>
  <si>
    <t>LATE</t>
  </si>
  <si>
    <t>Overall Grade</t>
  </si>
  <si>
    <t>Part 1</t>
  </si>
  <si>
    <t>Part 2</t>
  </si>
  <si>
    <t>Assignment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</si>
</sst>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textRotation="90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textRotation="90"/>
    </xf>
    <xf numFmtId="1" fontId="0" fillId="0" borderId="0" xfId="0" applyNumberFormat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</cellXfs>
  <cellStyles count="1">
    <cellStyle name="Normal" xfId="0" builtinId="0"/>
  </cellStyles>
  <dxfs count="16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1"/>
  <sheetViews>
    <sheetView topLeftCell="E1" workbookViewId="0">
      <selection activeCell="X2" sqref="X2:X19"/>
    </sheetView>
  </sheetViews>
  <sheetFormatPr defaultRowHeight="15" x14ac:dyDescent="0.25"/>
  <cols>
    <col min="1" max="1" width="18.5703125" customWidth="1"/>
    <col min="2" max="2" width="11.5703125" customWidth="1"/>
    <col min="3" max="8" width="4.28515625" style="2" customWidth="1"/>
    <col min="9" max="9" width="7.28515625" style="2" customWidth="1"/>
    <col min="10" max="10" width="9.5703125" style="2" bestFit="1" customWidth="1"/>
    <col min="12" max="18" width="4.28515625" customWidth="1"/>
  </cols>
  <sheetData>
    <row r="1" spans="1:24" ht="132" customHeight="1" thickBot="1" x14ac:dyDescent="0.3">
      <c r="C1" s="4" t="s">
        <v>55</v>
      </c>
      <c r="D1" s="4" t="s">
        <v>0</v>
      </c>
      <c r="E1" s="4" t="s">
        <v>21</v>
      </c>
      <c r="F1" s="4" t="s">
        <v>56</v>
      </c>
      <c r="G1" s="4" t="s">
        <v>14</v>
      </c>
      <c r="H1" s="4" t="s">
        <v>15</v>
      </c>
      <c r="I1" s="2" t="s">
        <v>10</v>
      </c>
      <c r="J1" s="2" t="s">
        <v>9</v>
      </c>
      <c r="K1" s="1" t="s">
        <v>1</v>
      </c>
      <c r="L1" s="4" t="s">
        <v>3</v>
      </c>
      <c r="M1" s="4" t="s">
        <v>2</v>
      </c>
      <c r="N1" s="4" t="s">
        <v>4</v>
      </c>
      <c r="O1" s="4" t="s">
        <v>5</v>
      </c>
      <c r="P1" s="4" t="s">
        <v>6</v>
      </c>
      <c r="Q1" s="4" t="s">
        <v>7</v>
      </c>
      <c r="R1" s="4" t="s">
        <v>8</v>
      </c>
      <c r="S1" s="4" t="s">
        <v>10</v>
      </c>
      <c r="T1" s="2" t="s">
        <v>9</v>
      </c>
      <c r="V1" s="4" t="s">
        <v>61</v>
      </c>
      <c r="W1" s="4" t="s">
        <v>62</v>
      </c>
      <c r="X1" s="4" t="s">
        <v>10</v>
      </c>
    </row>
    <row r="2" spans="1:24" x14ac:dyDescent="0.25">
      <c r="A2" t="s">
        <v>22</v>
      </c>
      <c r="B2" t="s">
        <v>23</v>
      </c>
      <c r="C2" s="2">
        <v>11</v>
      </c>
      <c r="D2" s="2">
        <v>10</v>
      </c>
      <c r="E2" s="2">
        <v>32</v>
      </c>
      <c r="F2" s="2">
        <v>12</v>
      </c>
      <c r="G2" s="2">
        <v>3</v>
      </c>
      <c r="H2" s="2">
        <v>4</v>
      </c>
      <c r="I2" s="5">
        <f t="shared" ref="I2:I19" si="0">SUM(C2:H2)</f>
        <v>72</v>
      </c>
      <c r="J2" s="5">
        <f>I2</f>
        <v>72</v>
      </c>
      <c r="L2" s="2">
        <v>6</v>
      </c>
      <c r="M2" s="2">
        <v>1</v>
      </c>
      <c r="N2" s="2">
        <v>4</v>
      </c>
      <c r="O2" s="2">
        <v>3.5</v>
      </c>
      <c r="P2" s="2">
        <v>3</v>
      </c>
      <c r="Q2" s="2">
        <v>4.5</v>
      </c>
      <c r="R2" s="2">
        <v>5</v>
      </c>
      <c r="S2" s="2">
        <f>((L2+M2+N2+O2)*0.2)+(P2*0.1)+((Q2+R2)*0.05)</f>
        <v>3.6750000000000003</v>
      </c>
      <c r="T2" s="5">
        <f>IF(S2&gt;2,(((S2-2)*15)+40),S2*20)</f>
        <v>65.125</v>
      </c>
      <c r="V2" s="5">
        <f t="shared" ref="V2:V19" si="1">J2</f>
        <v>72</v>
      </c>
      <c r="W2" s="5">
        <f t="shared" ref="W2:W19" si="2">T2</f>
        <v>65.125</v>
      </c>
      <c r="X2" s="6">
        <f>(V2+W2)/2</f>
        <v>68.5625</v>
      </c>
    </row>
    <row r="3" spans="1:24" x14ac:dyDescent="0.25">
      <c r="A3" t="s">
        <v>24</v>
      </c>
      <c r="B3" t="s">
        <v>25</v>
      </c>
      <c r="I3" s="5">
        <f t="shared" si="0"/>
        <v>0</v>
      </c>
      <c r="J3" s="5">
        <f t="shared" ref="J3:J6" si="3">I3</f>
        <v>0</v>
      </c>
      <c r="K3" t="s">
        <v>57</v>
      </c>
      <c r="L3" s="2"/>
      <c r="M3" s="2"/>
      <c r="N3" s="2"/>
      <c r="O3" s="2"/>
      <c r="P3" s="2"/>
      <c r="Q3" s="2"/>
      <c r="R3" s="2"/>
      <c r="S3" s="2">
        <f t="shared" ref="S3:S19" si="4">((L3+M3+N3+O3)*0.2)+(P3*0.1)+((Q3+R3)*0.05)</f>
        <v>0</v>
      </c>
      <c r="T3" s="5">
        <f t="shared" ref="T3:T19" si="5">IF(S3&gt;2,(((S3-2)*15)+40),S3*20)</f>
        <v>0</v>
      </c>
      <c r="V3" s="5">
        <f t="shared" si="1"/>
        <v>0</v>
      </c>
      <c r="W3" s="5">
        <f t="shared" si="2"/>
        <v>0</v>
      </c>
      <c r="X3" s="7">
        <f t="shared" ref="X3:X19" si="6">(V3+W3)/2</f>
        <v>0</v>
      </c>
    </row>
    <row r="4" spans="1:24" x14ac:dyDescent="0.25">
      <c r="A4" t="s">
        <v>24</v>
      </c>
      <c r="B4" t="s">
        <v>26</v>
      </c>
      <c r="C4" s="2">
        <v>6</v>
      </c>
      <c r="D4" s="2">
        <v>4</v>
      </c>
      <c r="E4" s="2">
        <v>14</v>
      </c>
      <c r="F4" s="2">
        <v>7</v>
      </c>
      <c r="G4" s="2">
        <v>3</v>
      </c>
      <c r="H4" s="2">
        <v>1</v>
      </c>
      <c r="I4" s="5">
        <f t="shared" si="0"/>
        <v>35</v>
      </c>
      <c r="J4" s="5">
        <f t="shared" si="3"/>
        <v>35</v>
      </c>
      <c r="L4" s="2">
        <v>3</v>
      </c>
      <c r="M4" s="2">
        <v>4</v>
      </c>
      <c r="N4" s="2">
        <v>3</v>
      </c>
      <c r="O4" s="2">
        <v>4</v>
      </c>
      <c r="P4" s="2">
        <v>6</v>
      </c>
      <c r="Q4" s="2">
        <v>4</v>
      </c>
      <c r="R4" s="2">
        <v>4</v>
      </c>
      <c r="S4" s="2">
        <f t="shared" si="4"/>
        <v>3.8000000000000003</v>
      </c>
      <c r="T4" s="5">
        <f t="shared" si="5"/>
        <v>67</v>
      </c>
      <c r="V4" s="5">
        <f t="shared" si="1"/>
        <v>35</v>
      </c>
      <c r="W4" s="5">
        <f t="shared" si="2"/>
        <v>67</v>
      </c>
      <c r="X4" s="7">
        <f t="shared" si="6"/>
        <v>51</v>
      </c>
    </row>
    <row r="5" spans="1:24" x14ac:dyDescent="0.25">
      <c r="A5" t="s">
        <v>27</v>
      </c>
      <c r="B5" t="s">
        <v>28</v>
      </c>
      <c r="I5" s="5">
        <f t="shared" si="0"/>
        <v>0</v>
      </c>
      <c r="J5" s="5">
        <f t="shared" si="3"/>
        <v>0</v>
      </c>
      <c r="K5" t="s">
        <v>57</v>
      </c>
      <c r="L5" s="2"/>
      <c r="M5" s="2"/>
      <c r="N5" s="2"/>
      <c r="O5" s="2"/>
      <c r="P5" s="2"/>
      <c r="Q5" s="2"/>
      <c r="R5" s="2"/>
      <c r="S5" s="2">
        <f t="shared" si="4"/>
        <v>0</v>
      </c>
      <c r="T5" s="5">
        <f t="shared" si="5"/>
        <v>0</v>
      </c>
      <c r="V5" s="5">
        <f t="shared" si="1"/>
        <v>0</v>
      </c>
      <c r="W5" s="5">
        <f t="shared" si="2"/>
        <v>0</v>
      </c>
      <c r="X5" s="7">
        <f t="shared" si="6"/>
        <v>0</v>
      </c>
    </row>
    <row r="6" spans="1:24" x14ac:dyDescent="0.25">
      <c r="A6" t="s">
        <v>29</v>
      </c>
      <c r="B6" t="s">
        <v>30</v>
      </c>
      <c r="C6" s="2">
        <v>13</v>
      </c>
      <c r="D6" s="2">
        <v>13</v>
      </c>
      <c r="E6" s="2">
        <v>32</v>
      </c>
      <c r="F6" s="2">
        <v>16</v>
      </c>
      <c r="G6" s="2">
        <v>3</v>
      </c>
      <c r="H6" s="2">
        <v>3</v>
      </c>
      <c r="I6" s="5">
        <f t="shared" si="0"/>
        <v>80</v>
      </c>
      <c r="J6" s="5">
        <f t="shared" si="3"/>
        <v>80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f t="shared" si="4"/>
        <v>0</v>
      </c>
      <c r="T6" s="5">
        <f t="shared" si="5"/>
        <v>0</v>
      </c>
      <c r="V6" s="5">
        <f t="shared" si="1"/>
        <v>80</v>
      </c>
      <c r="W6" s="5">
        <f t="shared" si="2"/>
        <v>0</v>
      </c>
      <c r="X6" s="7">
        <f t="shared" si="6"/>
        <v>40</v>
      </c>
    </row>
    <row r="7" spans="1:24" x14ac:dyDescent="0.25">
      <c r="A7" t="s">
        <v>31</v>
      </c>
      <c r="B7" t="s">
        <v>32</v>
      </c>
      <c r="I7" s="5">
        <f t="shared" si="0"/>
        <v>0</v>
      </c>
      <c r="J7" s="5">
        <f t="shared" ref="J7:J19" si="7">I7</f>
        <v>0</v>
      </c>
      <c r="K7" t="s">
        <v>57</v>
      </c>
      <c r="L7" s="2"/>
      <c r="M7" s="2"/>
      <c r="N7" s="2"/>
      <c r="O7" s="2"/>
      <c r="P7" s="2"/>
      <c r="Q7" s="2"/>
      <c r="R7" s="2"/>
      <c r="S7" s="2">
        <f t="shared" si="4"/>
        <v>0</v>
      </c>
      <c r="T7" s="5">
        <f t="shared" si="5"/>
        <v>0</v>
      </c>
      <c r="V7" s="5">
        <f t="shared" si="1"/>
        <v>0</v>
      </c>
      <c r="W7" s="5">
        <f t="shared" si="2"/>
        <v>0</v>
      </c>
      <c r="X7" s="7">
        <f t="shared" si="6"/>
        <v>0</v>
      </c>
    </row>
    <row r="8" spans="1:24" x14ac:dyDescent="0.25">
      <c r="A8" t="s">
        <v>33</v>
      </c>
      <c r="B8" t="s">
        <v>34</v>
      </c>
      <c r="I8" s="5">
        <f t="shared" si="0"/>
        <v>0</v>
      </c>
      <c r="J8" s="5">
        <f t="shared" si="7"/>
        <v>0</v>
      </c>
      <c r="K8" t="s">
        <v>57</v>
      </c>
      <c r="L8" s="2"/>
      <c r="M8" s="2"/>
      <c r="N8" s="2"/>
      <c r="O8" s="2"/>
      <c r="P8" s="2"/>
      <c r="Q8" s="2"/>
      <c r="R8" s="2"/>
      <c r="S8" s="2">
        <f t="shared" si="4"/>
        <v>0</v>
      </c>
      <c r="T8" s="5">
        <f t="shared" si="5"/>
        <v>0</v>
      </c>
      <c r="V8" s="5">
        <f t="shared" si="1"/>
        <v>0</v>
      </c>
      <c r="W8" s="5">
        <f t="shared" si="2"/>
        <v>0</v>
      </c>
      <c r="X8" s="7">
        <f t="shared" si="6"/>
        <v>0</v>
      </c>
    </row>
    <row r="9" spans="1:24" x14ac:dyDescent="0.25">
      <c r="A9" t="s">
        <v>35</v>
      </c>
      <c r="B9" t="s">
        <v>36</v>
      </c>
      <c r="C9" s="2">
        <v>11</v>
      </c>
      <c r="D9" s="2">
        <v>11</v>
      </c>
      <c r="E9" s="2">
        <v>22</v>
      </c>
      <c r="F9" s="2">
        <v>7</v>
      </c>
      <c r="G9" s="2">
        <v>3</v>
      </c>
      <c r="H9" s="2">
        <v>3</v>
      </c>
      <c r="I9" s="5">
        <f t="shared" si="0"/>
        <v>57</v>
      </c>
      <c r="J9" s="5">
        <f t="shared" si="7"/>
        <v>57</v>
      </c>
      <c r="L9" s="2">
        <v>3</v>
      </c>
      <c r="M9" s="2">
        <v>3</v>
      </c>
      <c r="N9" s="2">
        <v>3.5</v>
      </c>
      <c r="O9" s="2">
        <v>4</v>
      </c>
      <c r="P9" s="2">
        <v>3</v>
      </c>
      <c r="Q9" s="2">
        <v>4</v>
      </c>
      <c r="R9" s="2">
        <v>5</v>
      </c>
      <c r="S9" s="2">
        <f t="shared" si="4"/>
        <v>3.45</v>
      </c>
      <c r="T9" s="5">
        <f t="shared" si="5"/>
        <v>61.75</v>
      </c>
      <c r="V9" s="5">
        <f t="shared" si="1"/>
        <v>57</v>
      </c>
      <c r="W9" s="5">
        <f t="shared" si="2"/>
        <v>61.75</v>
      </c>
      <c r="X9" s="7">
        <f t="shared" si="6"/>
        <v>59.375</v>
      </c>
    </row>
    <row r="10" spans="1:24" x14ac:dyDescent="0.25">
      <c r="A10" t="s">
        <v>37</v>
      </c>
      <c r="B10" t="s">
        <v>38</v>
      </c>
      <c r="C10" s="2">
        <v>10</v>
      </c>
      <c r="D10" s="2">
        <v>11</v>
      </c>
      <c r="E10" s="2">
        <v>27</v>
      </c>
      <c r="F10" s="2">
        <v>13</v>
      </c>
      <c r="G10" s="2">
        <v>3</v>
      </c>
      <c r="H10" s="2">
        <v>3</v>
      </c>
      <c r="I10" s="5">
        <f t="shared" si="0"/>
        <v>67</v>
      </c>
      <c r="J10" s="5">
        <f t="shared" si="7"/>
        <v>67</v>
      </c>
      <c r="L10" s="2">
        <v>4</v>
      </c>
      <c r="M10" s="2">
        <v>4</v>
      </c>
      <c r="N10" s="2">
        <v>5</v>
      </c>
      <c r="O10" s="2">
        <v>5</v>
      </c>
      <c r="P10" s="2">
        <v>6</v>
      </c>
      <c r="Q10" s="2">
        <v>5</v>
      </c>
      <c r="R10" s="2">
        <v>4</v>
      </c>
      <c r="S10" s="2">
        <f t="shared" si="4"/>
        <v>4.6500000000000004</v>
      </c>
      <c r="T10" s="5">
        <f t="shared" si="5"/>
        <v>79.75</v>
      </c>
      <c r="V10" s="5">
        <f t="shared" si="1"/>
        <v>67</v>
      </c>
      <c r="W10" s="5">
        <f t="shared" si="2"/>
        <v>79.75</v>
      </c>
      <c r="X10" s="7">
        <f t="shared" si="6"/>
        <v>73.375</v>
      </c>
    </row>
    <row r="11" spans="1:24" x14ac:dyDescent="0.25">
      <c r="A11" t="s">
        <v>39</v>
      </c>
      <c r="B11" t="s">
        <v>40</v>
      </c>
      <c r="C11" s="2">
        <v>11</v>
      </c>
      <c r="D11" s="2">
        <v>9</v>
      </c>
      <c r="E11" s="2">
        <v>32</v>
      </c>
      <c r="F11" s="2">
        <v>15</v>
      </c>
      <c r="G11" s="2">
        <v>4</v>
      </c>
      <c r="H11" s="2">
        <v>4</v>
      </c>
      <c r="I11" s="5">
        <f t="shared" si="0"/>
        <v>75</v>
      </c>
      <c r="J11" s="5">
        <f t="shared" si="7"/>
        <v>75</v>
      </c>
      <c r="L11" s="2">
        <v>4</v>
      </c>
      <c r="M11" s="2">
        <v>6</v>
      </c>
      <c r="N11" s="2">
        <v>5</v>
      </c>
      <c r="O11" s="2">
        <v>3.5</v>
      </c>
      <c r="P11" s="2">
        <v>6</v>
      </c>
      <c r="Q11" s="2">
        <v>3</v>
      </c>
      <c r="R11" s="2">
        <v>6</v>
      </c>
      <c r="S11" s="2">
        <f t="shared" si="4"/>
        <v>4.7500000000000009</v>
      </c>
      <c r="T11" s="5">
        <f t="shared" si="5"/>
        <v>81.250000000000014</v>
      </c>
      <c r="V11" s="5">
        <f t="shared" si="1"/>
        <v>75</v>
      </c>
      <c r="W11" s="5">
        <f t="shared" si="2"/>
        <v>81.250000000000014</v>
      </c>
      <c r="X11" s="7">
        <f t="shared" si="6"/>
        <v>78.125</v>
      </c>
    </row>
    <row r="12" spans="1:24" x14ac:dyDescent="0.25">
      <c r="A12" t="s">
        <v>41</v>
      </c>
      <c r="B12" t="s">
        <v>42</v>
      </c>
      <c r="C12" s="2">
        <v>11</v>
      </c>
      <c r="D12" s="2">
        <v>11</v>
      </c>
      <c r="E12" s="2">
        <v>28</v>
      </c>
      <c r="F12" s="2">
        <v>15</v>
      </c>
      <c r="G12" s="2">
        <v>3</v>
      </c>
      <c r="H12" s="2">
        <v>4</v>
      </c>
      <c r="I12" s="5">
        <f t="shared" si="0"/>
        <v>72</v>
      </c>
      <c r="J12" s="5">
        <f t="shared" si="7"/>
        <v>72</v>
      </c>
      <c r="L12" s="2">
        <v>6</v>
      </c>
      <c r="M12" s="2">
        <v>6</v>
      </c>
      <c r="N12" s="2">
        <v>5</v>
      </c>
      <c r="O12" s="2">
        <v>3</v>
      </c>
      <c r="P12" s="2">
        <v>3</v>
      </c>
      <c r="Q12" s="2">
        <v>1</v>
      </c>
      <c r="R12" s="2">
        <v>5</v>
      </c>
      <c r="S12" s="2">
        <f t="shared" si="4"/>
        <v>4.5999999999999996</v>
      </c>
      <c r="T12" s="5">
        <f t="shared" si="5"/>
        <v>79</v>
      </c>
      <c r="V12" s="5">
        <f t="shared" si="1"/>
        <v>72</v>
      </c>
      <c r="W12" s="5">
        <f t="shared" si="2"/>
        <v>79</v>
      </c>
      <c r="X12" s="7">
        <f t="shared" si="6"/>
        <v>75.5</v>
      </c>
    </row>
    <row r="13" spans="1:24" x14ac:dyDescent="0.25">
      <c r="A13" t="s">
        <v>43</v>
      </c>
      <c r="B13" t="s">
        <v>45</v>
      </c>
      <c r="C13" s="2">
        <v>10</v>
      </c>
      <c r="D13" s="2">
        <v>10</v>
      </c>
      <c r="E13" s="2">
        <v>28</v>
      </c>
      <c r="F13" s="2">
        <v>13</v>
      </c>
      <c r="G13" s="2">
        <v>3</v>
      </c>
      <c r="H13" s="2">
        <v>3</v>
      </c>
      <c r="I13" s="5">
        <f t="shared" si="0"/>
        <v>67</v>
      </c>
      <c r="J13" s="5">
        <f t="shared" si="7"/>
        <v>67</v>
      </c>
      <c r="L13" s="2">
        <v>3</v>
      </c>
      <c r="M13" s="2">
        <v>1</v>
      </c>
      <c r="N13" s="2">
        <v>4</v>
      </c>
      <c r="O13" s="2">
        <v>4</v>
      </c>
      <c r="P13" s="2">
        <v>3</v>
      </c>
      <c r="Q13" s="2">
        <v>4</v>
      </c>
      <c r="R13" s="2">
        <v>4.5</v>
      </c>
      <c r="S13" s="2">
        <f t="shared" si="4"/>
        <v>3.125</v>
      </c>
      <c r="T13" s="5">
        <f t="shared" si="5"/>
        <v>56.875</v>
      </c>
      <c r="V13" s="5">
        <f t="shared" si="1"/>
        <v>67</v>
      </c>
      <c r="W13" s="5">
        <f t="shared" si="2"/>
        <v>56.875</v>
      </c>
      <c r="X13" s="7">
        <f t="shared" si="6"/>
        <v>61.9375</v>
      </c>
    </row>
    <row r="14" spans="1:24" x14ac:dyDescent="0.25">
      <c r="A14" t="s">
        <v>44</v>
      </c>
      <c r="B14" t="s">
        <v>45</v>
      </c>
      <c r="C14" s="2">
        <v>8</v>
      </c>
      <c r="D14" s="2">
        <v>10</v>
      </c>
      <c r="E14" s="2">
        <v>25</v>
      </c>
      <c r="F14" s="2">
        <v>10</v>
      </c>
      <c r="G14" s="2">
        <v>2</v>
      </c>
      <c r="H14" s="2">
        <v>3</v>
      </c>
      <c r="I14" s="5">
        <f t="shared" si="0"/>
        <v>58</v>
      </c>
      <c r="J14" s="5">
        <f t="shared" si="7"/>
        <v>58</v>
      </c>
      <c r="L14" s="2">
        <v>6</v>
      </c>
      <c r="M14" s="2">
        <v>4</v>
      </c>
      <c r="N14" s="2">
        <v>4</v>
      </c>
      <c r="O14" s="2">
        <v>4</v>
      </c>
      <c r="P14" s="2">
        <v>4.5</v>
      </c>
      <c r="Q14" s="2">
        <v>4</v>
      </c>
      <c r="R14" s="2">
        <v>6</v>
      </c>
      <c r="S14" s="2">
        <f t="shared" si="4"/>
        <v>4.55</v>
      </c>
      <c r="T14" s="5">
        <f t="shared" si="5"/>
        <v>78.25</v>
      </c>
      <c r="V14" s="5">
        <f t="shared" si="1"/>
        <v>58</v>
      </c>
      <c r="W14" s="5">
        <f t="shared" si="2"/>
        <v>78.25</v>
      </c>
      <c r="X14" s="7">
        <f t="shared" si="6"/>
        <v>68.125</v>
      </c>
    </row>
    <row r="15" spans="1:24" x14ac:dyDescent="0.25">
      <c r="A15" t="s">
        <v>46</v>
      </c>
      <c r="B15" t="s">
        <v>47</v>
      </c>
      <c r="C15" s="2">
        <v>4</v>
      </c>
      <c r="D15" s="2">
        <v>2</v>
      </c>
      <c r="E15" s="2">
        <v>5</v>
      </c>
      <c r="F15" s="2">
        <v>2</v>
      </c>
      <c r="G15" s="2">
        <v>2</v>
      </c>
      <c r="H15" s="2">
        <v>2</v>
      </c>
      <c r="I15" s="5">
        <f t="shared" si="0"/>
        <v>17</v>
      </c>
      <c r="J15" s="5">
        <f t="shared" si="7"/>
        <v>17</v>
      </c>
      <c r="L15" s="2">
        <v>1</v>
      </c>
      <c r="M15" s="2">
        <v>0</v>
      </c>
      <c r="N15" s="2">
        <v>2</v>
      </c>
      <c r="O15" s="2">
        <v>2</v>
      </c>
      <c r="P15" s="2">
        <v>2</v>
      </c>
      <c r="Q15" s="2">
        <v>2</v>
      </c>
      <c r="R15" s="2">
        <v>1</v>
      </c>
      <c r="S15" s="2">
        <f t="shared" si="4"/>
        <v>1.35</v>
      </c>
      <c r="T15" s="5">
        <f t="shared" si="5"/>
        <v>27</v>
      </c>
      <c r="V15" s="5">
        <f t="shared" si="1"/>
        <v>17</v>
      </c>
      <c r="W15" s="5">
        <f t="shared" si="2"/>
        <v>27</v>
      </c>
      <c r="X15" s="7">
        <f t="shared" si="6"/>
        <v>22</v>
      </c>
    </row>
    <row r="16" spans="1:24" x14ac:dyDescent="0.25">
      <c r="A16" t="s">
        <v>48</v>
      </c>
      <c r="B16" t="s">
        <v>25</v>
      </c>
      <c r="C16" s="2">
        <v>10</v>
      </c>
      <c r="D16" s="2">
        <v>9</v>
      </c>
      <c r="E16" s="2">
        <v>25</v>
      </c>
      <c r="F16" s="2">
        <v>10</v>
      </c>
      <c r="G16" s="2">
        <v>3</v>
      </c>
      <c r="H16" s="2">
        <v>3</v>
      </c>
      <c r="I16" s="5">
        <f t="shared" si="0"/>
        <v>60</v>
      </c>
      <c r="J16" s="5">
        <f t="shared" si="7"/>
        <v>60</v>
      </c>
      <c r="L16" s="2">
        <v>4</v>
      </c>
      <c r="M16" s="2">
        <v>5</v>
      </c>
      <c r="N16" s="2">
        <v>5</v>
      </c>
      <c r="O16" s="2">
        <v>5</v>
      </c>
      <c r="P16" s="2">
        <v>5</v>
      </c>
      <c r="Q16" s="2">
        <v>3</v>
      </c>
      <c r="R16" s="2">
        <v>4.5</v>
      </c>
      <c r="S16" s="2">
        <f t="shared" si="4"/>
        <v>4.6750000000000007</v>
      </c>
      <c r="T16" s="5">
        <f t="shared" si="5"/>
        <v>80.125000000000014</v>
      </c>
      <c r="V16" s="5">
        <f t="shared" si="1"/>
        <v>60</v>
      </c>
      <c r="W16" s="5">
        <f t="shared" si="2"/>
        <v>80.125000000000014</v>
      </c>
      <c r="X16" s="7">
        <f t="shared" si="6"/>
        <v>70.0625</v>
      </c>
    </row>
    <row r="17" spans="1:24" x14ac:dyDescent="0.25">
      <c r="A17" t="s">
        <v>49</v>
      </c>
      <c r="B17" t="s">
        <v>50</v>
      </c>
      <c r="C17" s="2">
        <v>11</v>
      </c>
      <c r="D17" s="2">
        <v>12</v>
      </c>
      <c r="E17" s="2">
        <v>29</v>
      </c>
      <c r="F17" s="2">
        <v>14</v>
      </c>
      <c r="G17" s="2">
        <v>3</v>
      </c>
      <c r="H17" s="2">
        <v>3</v>
      </c>
      <c r="I17" s="5">
        <f t="shared" si="0"/>
        <v>72</v>
      </c>
      <c r="J17" s="5">
        <f t="shared" si="7"/>
        <v>72</v>
      </c>
      <c r="L17" s="2">
        <v>5</v>
      </c>
      <c r="M17" s="2">
        <v>6</v>
      </c>
      <c r="N17" s="2">
        <v>5</v>
      </c>
      <c r="O17" s="2">
        <v>6</v>
      </c>
      <c r="P17" s="2">
        <v>4</v>
      </c>
      <c r="Q17" s="2">
        <v>5</v>
      </c>
      <c r="R17" s="2">
        <v>5</v>
      </c>
      <c r="S17" s="2">
        <f t="shared" si="4"/>
        <v>5.3000000000000007</v>
      </c>
      <c r="T17" s="5">
        <f t="shared" si="5"/>
        <v>89.500000000000014</v>
      </c>
      <c r="V17" s="5">
        <f t="shared" si="1"/>
        <v>72</v>
      </c>
      <c r="W17" s="5">
        <f t="shared" si="2"/>
        <v>89.500000000000014</v>
      </c>
      <c r="X17" s="7">
        <f t="shared" si="6"/>
        <v>80.75</v>
      </c>
    </row>
    <row r="18" spans="1:24" x14ac:dyDescent="0.25">
      <c r="A18" t="s">
        <v>51</v>
      </c>
      <c r="B18" t="s">
        <v>52</v>
      </c>
      <c r="C18" s="2">
        <v>11</v>
      </c>
      <c r="D18" s="2">
        <v>9</v>
      </c>
      <c r="E18" s="2">
        <v>30</v>
      </c>
      <c r="F18" s="2">
        <v>14</v>
      </c>
      <c r="G18" s="2">
        <v>3</v>
      </c>
      <c r="H18" s="2">
        <v>4</v>
      </c>
      <c r="I18" s="5">
        <f t="shared" si="0"/>
        <v>71</v>
      </c>
      <c r="J18" s="5">
        <f t="shared" si="7"/>
        <v>71</v>
      </c>
      <c r="L18" s="2">
        <v>5</v>
      </c>
      <c r="M18" s="2">
        <v>5</v>
      </c>
      <c r="N18" s="2">
        <v>5</v>
      </c>
      <c r="O18" s="2">
        <v>4</v>
      </c>
      <c r="P18" s="2">
        <v>4</v>
      </c>
      <c r="Q18" s="2">
        <v>4</v>
      </c>
      <c r="R18" s="2">
        <v>5</v>
      </c>
      <c r="S18" s="2">
        <f t="shared" si="4"/>
        <v>4.6500000000000004</v>
      </c>
      <c r="T18" s="5">
        <f t="shared" si="5"/>
        <v>79.75</v>
      </c>
      <c r="V18" s="5">
        <f t="shared" si="1"/>
        <v>71</v>
      </c>
      <c r="W18" s="5">
        <f t="shared" si="2"/>
        <v>79.75</v>
      </c>
      <c r="X18" s="7">
        <f t="shared" si="6"/>
        <v>75.375</v>
      </c>
    </row>
    <row r="19" spans="1:24" ht="15.75" thickBot="1" x14ac:dyDescent="0.3">
      <c r="A19" t="s">
        <v>53</v>
      </c>
      <c r="B19" t="s">
        <v>54</v>
      </c>
      <c r="C19" s="2">
        <v>8</v>
      </c>
      <c r="D19" s="2">
        <v>9</v>
      </c>
      <c r="E19" s="2">
        <v>21</v>
      </c>
      <c r="F19" s="2">
        <v>11</v>
      </c>
      <c r="G19" s="2">
        <v>1</v>
      </c>
      <c r="H19" s="2">
        <v>3</v>
      </c>
      <c r="I19" s="5">
        <f t="shared" si="0"/>
        <v>53</v>
      </c>
      <c r="J19" s="5">
        <f t="shared" si="7"/>
        <v>53</v>
      </c>
      <c r="L19" s="2">
        <v>2</v>
      </c>
      <c r="M19" s="2">
        <v>2</v>
      </c>
      <c r="N19" s="2">
        <v>0</v>
      </c>
      <c r="O19" s="2">
        <v>1</v>
      </c>
      <c r="P19" s="2">
        <v>1</v>
      </c>
      <c r="Q19" s="2">
        <v>2</v>
      </c>
      <c r="R19" s="2">
        <v>2</v>
      </c>
      <c r="S19" s="2">
        <f t="shared" si="4"/>
        <v>1.3</v>
      </c>
      <c r="T19" s="5">
        <f t="shared" si="5"/>
        <v>26</v>
      </c>
      <c r="V19" s="5">
        <f t="shared" si="1"/>
        <v>53</v>
      </c>
      <c r="W19" s="5">
        <f t="shared" si="2"/>
        <v>26</v>
      </c>
      <c r="X19" s="8">
        <f t="shared" si="6"/>
        <v>39.5</v>
      </c>
    </row>
    <row r="20" spans="1:24" x14ac:dyDescent="0.25">
      <c r="I20" s="2" t="s">
        <v>12</v>
      </c>
      <c r="J20" s="3">
        <f>AVERAGEIF(J2:J19,"&gt;0")</f>
        <v>61.142857142857146</v>
      </c>
      <c r="L20" s="2"/>
      <c r="M20" s="2"/>
      <c r="N20" s="2"/>
      <c r="O20" s="2"/>
      <c r="P20" s="2"/>
      <c r="Q20" s="2"/>
      <c r="R20" s="2"/>
      <c r="S20" s="2" t="s">
        <v>12</v>
      </c>
      <c r="T20" s="3">
        <f>AVERAGEIF(T2:T19,"&gt;0")</f>
        <v>67.02884615384616</v>
      </c>
    </row>
    <row r="21" spans="1:24" x14ac:dyDescent="0.25">
      <c r="I21" s="2" t="s">
        <v>13</v>
      </c>
      <c r="J21" s="3">
        <f>STDEV(J2:J19)</f>
        <v>30.121757276724555</v>
      </c>
      <c r="L21" s="2"/>
      <c r="M21" s="2"/>
      <c r="N21" s="2"/>
      <c r="O21" s="2"/>
      <c r="P21" s="2"/>
      <c r="Q21" s="2"/>
      <c r="R21" s="2"/>
      <c r="S21" s="2" t="s">
        <v>13</v>
      </c>
      <c r="T21" s="3">
        <f>STDEV(T2:T19)</f>
        <v>35.243762630145852</v>
      </c>
    </row>
  </sheetData>
  <conditionalFormatting sqref="J2:J19">
    <cfRule type="cellIs" dxfId="15" priority="9" operator="lessThan">
      <formula>29.5</formula>
    </cfRule>
    <cfRule type="cellIs" dxfId="14" priority="10" operator="between">
      <formula>29.5</formula>
      <formula>39.49</formula>
    </cfRule>
    <cfRule type="cellIs" dxfId="13" priority="11" operator="greaterThan">
      <formula>39.49</formula>
    </cfRule>
  </conditionalFormatting>
  <conditionalFormatting sqref="T2:T19">
    <cfRule type="cellIs" dxfId="12" priority="4" operator="lessThan">
      <formula>29.5</formula>
    </cfRule>
    <cfRule type="cellIs" dxfId="11" priority="5" operator="between">
      <formula>29.5</formula>
      <formula>39.49</formula>
    </cfRule>
    <cfRule type="cellIs" dxfId="10" priority="6" operator="greaterThan">
      <formula>39.49</formula>
    </cfRule>
  </conditionalFormatting>
  <conditionalFormatting sqref="V2:X19">
    <cfRule type="cellIs" dxfId="9" priority="1" operator="lessThan">
      <formula>29.5</formula>
    </cfRule>
    <cfRule type="cellIs" dxfId="8" priority="2" operator="between">
      <formula>29.5</formula>
      <formula>39.49</formula>
    </cfRule>
    <cfRule type="cellIs" dxfId="7" priority="3" operator="greaterThan">
      <formula>39.49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21"/>
  <sheetViews>
    <sheetView topLeftCell="C1" workbookViewId="0">
      <selection activeCell="P10" sqref="P10"/>
    </sheetView>
  </sheetViews>
  <sheetFormatPr defaultRowHeight="15" x14ac:dyDescent="0.25"/>
  <cols>
    <col min="1" max="1" width="17.5703125" bestFit="1" customWidth="1"/>
    <col min="2" max="2" width="11.7109375" bestFit="1" customWidth="1"/>
    <col min="3" max="9" width="4.28515625" style="2" customWidth="1"/>
    <col min="10" max="10" width="9" style="2"/>
  </cols>
  <sheetData>
    <row r="1" spans="1:18" ht="141.75" x14ac:dyDescent="0.25">
      <c r="C1" s="4" t="s">
        <v>16</v>
      </c>
      <c r="D1" s="4" t="s">
        <v>17</v>
      </c>
      <c r="E1" s="4" t="s">
        <v>18</v>
      </c>
      <c r="F1" s="4" t="s">
        <v>19</v>
      </c>
      <c r="G1" s="4" t="s">
        <v>20</v>
      </c>
      <c r="H1" s="4" t="s">
        <v>7</v>
      </c>
      <c r="I1" s="4" t="s">
        <v>8</v>
      </c>
      <c r="J1" s="4" t="s">
        <v>10</v>
      </c>
      <c r="K1" s="2" t="s">
        <v>9</v>
      </c>
      <c r="P1" s="4"/>
      <c r="Q1" s="4"/>
      <c r="R1" s="4"/>
    </row>
    <row r="2" spans="1:18" x14ac:dyDescent="0.25">
      <c r="A2" t="s">
        <v>22</v>
      </c>
      <c r="B2" t="s">
        <v>23</v>
      </c>
      <c r="C2" s="2">
        <v>4</v>
      </c>
      <c r="D2" s="2">
        <v>4</v>
      </c>
      <c r="E2" s="2">
        <v>3</v>
      </c>
      <c r="F2" s="2">
        <v>3.5</v>
      </c>
      <c r="G2" s="2">
        <v>4</v>
      </c>
      <c r="H2" s="2">
        <v>6</v>
      </c>
      <c r="I2" s="2">
        <v>5</v>
      </c>
      <c r="J2" s="2">
        <f>((C2+G2+E2+F2)*0.2)+(D2*0.1)+((H2+I2)*0.05)</f>
        <v>3.8500000000000005</v>
      </c>
      <c r="K2" s="5">
        <f>IF(J2&gt;2,(((J2-2)*15)+40),J2*20)</f>
        <v>67.75</v>
      </c>
      <c r="P2" s="5"/>
      <c r="Q2" s="5"/>
      <c r="R2" s="5"/>
    </row>
    <row r="3" spans="1:18" x14ac:dyDescent="0.25">
      <c r="A3" t="s">
        <v>24</v>
      </c>
      <c r="B3" t="s">
        <v>25</v>
      </c>
      <c r="J3" s="2">
        <f t="shared" ref="J3:J6" si="0">((C3+G3+E3+F3)*0.2)+(D3*0.1)+((H3+I3)*0.05)</f>
        <v>0</v>
      </c>
      <c r="K3" s="5">
        <f t="shared" ref="K3:K6" si="1">IF(J3&gt;2,(((J3-2)*15)+40),J3*20)</f>
        <v>0</v>
      </c>
      <c r="L3" t="s">
        <v>57</v>
      </c>
      <c r="P3" s="5"/>
      <c r="Q3" s="5"/>
      <c r="R3" s="5"/>
    </row>
    <row r="4" spans="1:18" x14ac:dyDescent="0.25">
      <c r="A4" t="s">
        <v>24</v>
      </c>
      <c r="B4" t="s">
        <v>26</v>
      </c>
      <c r="C4" s="2">
        <v>3</v>
      </c>
      <c r="D4" s="2">
        <v>3</v>
      </c>
      <c r="E4" s="2">
        <v>5</v>
      </c>
      <c r="F4" s="2">
        <v>3</v>
      </c>
      <c r="G4" s="2">
        <v>4</v>
      </c>
      <c r="H4" s="2">
        <v>3</v>
      </c>
      <c r="I4" s="2">
        <v>3</v>
      </c>
      <c r="J4" s="2">
        <f t="shared" si="0"/>
        <v>3.5999999999999996</v>
      </c>
      <c r="K4" s="5">
        <f t="shared" si="1"/>
        <v>63.999999999999993</v>
      </c>
      <c r="P4" s="5"/>
      <c r="Q4" s="5"/>
      <c r="R4" s="5"/>
    </row>
    <row r="5" spans="1:18" x14ac:dyDescent="0.25">
      <c r="A5" t="s">
        <v>27</v>
      </c>
      <c r="B5" t="s">
        <v>28</v>
      </c>
      <c r="J5" s="2">
        <f t="shared" si="0"/>
        <v>0</v>
      </c>
      <c r="K5" s="5">
        <f t="shared" si="1"/>
        <v>0</v>
      </c>
      <c r="L5" t="s">
        <v>57</v>
      </c>
      <c r="P5" s="5"/>
      <c r="Q5" s="5"/>
      <c r="R5" s="5"/>
    </row>
    <row r="6" spans="1:18" x14ac:dyDescent="0.25">
      <c r="A6" t="s">
        <v>29</v>
      </c>
      <c r="B6" t="s">
        <v>30</v>
      </c>
      <c r="C6" s="2">
        <v>4</v>
      </c>
      <c r="D6" s="2">
        <v>3.5</v>
      </c>
      <c r="E6" s="2">
        <v>5.5</v>
      </c>
      <c r="F6" s="2">
        <v>5</v>
      </c>
      <c r="G6" s="2">
        <v>4.5</v>
      </c>
      <c r="H6" s="2">
        <v>5</v>
      </c>
      <c r="I6" s="2">
        <v>4.5</v>
      </c>
      <c r="J6" s="2">
        <f t="shared" si="0"/>
        <v>4.625</v>
      </c>
      <c r="K6" s="5">
        <f t="shared" si="1"/>
        <v>79.375</v>
      </c>
      <c r="P6" s="5"/>
      <c r="Q6" s="5"/>
      <c r="R6" s="5"/>
    </row>
    <row r="7" spans="1:18" x14ac:dyDescent="0.25">
      <c r="A7" t="s">
        <v>31</v>
      </c>
      <c r="B7" t="s">
        <v>32</v>
      </c>
      <c r="J7" s="2">
        <f t="shared" ref="J7:J19" si="2">((C7+G7+E7+F7)*0.2)+(D7*0.1)+((H7+I7)*0.05)</f>
        <v>0</v>
      </c>
      <c r="K7" s="5">
        <f t="shared" ref="K7:K19" si="3">IF(J7&gt;2,(((J7-2)*15)+40),J7*20)</f>
        <v>0</v>
      </c>
      <c r="L7" t="s">
        <v>57</v>
      </c>
      <c r="P7" s="5"/>
      <c r="Q7" s="5"/>
      <c r="R7" s="5"/>
    </row>
    <row r="8" spans="1:18" x14ac:dyDescent="0.25">
      <c r="A8" t="s">
        <v>33</v>
      </c>
      <c r="B8" t="s">
        <v>34</v>
      </c>
      <c r="J8" s="2">
        <f t="shared" si="2"/>
        <v>0</v>
      </c>
      <c r="K8" s="5">
        <f t="shared" si="3"/>
        <v>0</v>
      </c>
      <c r="L8" t="s">
        <v>57</v>
      </c>
      <c r="P8" s="5"/>
      <c r="Q8" s="5"/>
      <c r="R8" s="5"/>
    </row>
    <row r="9" spans="1:18" x14ac:dyDescent="0.25">
      <c r="A9" t="s">
        <v>35</v>
      </c>
      <c r="B9" t="s">
        <v>36</v>
      </c>
      <c r="C9" s="2">
        <v>5</v>
      </c>
      <c r="D9" s="2">
        <v>5</v>
      </c>
      <c r="E9" s="2">
        <v>4.5</v>
      </c>
      <c r="F9" s="2">
        <v>4</v>
      </c>
      <c r="G9" s="2">
        <v>4</v>
      </c>
      <c r="H9" s="2">
        <v>5</v>
      </c>
      <c r="I9" s="2">
        <v>5</v>
      </c>
      <c r="J9" s="2">
        <f t="shared" si="2"/>
        <v>4.5</v>
      </c>
      <c r="K9" s="5">
        <f t="shared" si="3"/>
        <v>77.5</v>
      </c>
      <c r="P9" s="5"/>
      <c r="Q9" s="5"/>
      <c r="R9" s="5"/>
    </row>
    <row r="10" spans="1:18" x14ac:dyDescent="0.25">
      <c r="A10" t="s">
        <v>37</v>
      </c>
      <c r="B10" t="s">
        <v>38</v>
      </c>
      <c r="C10" s="2">
        <v>5</v>
      </c>
      <c r="D10" s="2">
        <v>6</v>
      </c>
      <c r="E10" s="2">
        <v>5</v>
      </c>
      <c r="F10" s="2">
        <v>5</v>
      </c>
      <c r="G10" s="2">
        <v>2.5</v>
      </c>
      <c r="H10" s="2">
        <v>5</v>
      </c>
      <c r="I10" s="2">
        <v>4.5</v>
      </c>
      <c r="J10" s="2">
        <f t="shared" si="2"/>
        <v>4.5749999999999993</v>
      </c>
      <c r="K10" s="5">
        <f t="shared" si="3"/>
        <v>78.624999999999986</v>
      </c>
      <c r="P10" s="5"/>
      <c r="Q10" s="5"/>
      <c r="R10" s="5"/>
    </row>
    <row r="11" spans="1:18" x14ac:dyDescent="0.25">
      <c r="A11" t="s">
        <v>39</v>
      </c>
      <c r="B11" t="s">
        <v>40</v>
      </c>
      <c r="C11" s="2">
        <v>5</v>
      </c>
      <c r="D11" s="2">
        <v>6</v>
      </c>
      <c r="E11" s="2">
        <v>6</v>
      </c>
      <c r="F11" s="2">
        <v>4</v>
      </c>
      <c r="G11" s="2">
        <v>4.5</v>
      </c>
      <c r="H11" s="2">
        <v>5</v>
      </c>
      <c r="I11" s="2">
        <v>4.5</v>
      </c>
      <c r="J11" s="2">
        <f t="shared" si="2"/>
        <v>4.9749999999999996</v>
      </c>
      <c r="K11" s="5">
        <f t="shared" si="3"/>
        <v>84.625</v>
      </c>
      <c r="L11" t="s">
        <v>58</v>
      </c>
      <c r="P11" s="5"/>
      <c r="Q11" s="5"/>
      <c r="R11" s="5"/>
    </row>
    <row r="12" spans="1:18" x14ac:dyDescent="0.25">
      <c r="A12" t="s">
        <v>41</v>
      </c>
      <c r="B12" t="s">
        <v>42</v>
      </c>
      <c r="C12" s="2">
        <v>5</v>
      </c>
      <c r="D12" s="2">
        <v>6</v>
      </c>
      <c r="E12" s="2">
        <v>5</v>
      </c>
      <c r="F12" s="2">
        <v>4</v>
      </c>
      <c r="G12" s="2">
        <v>5</v>
      </c>
      <c r="H12" s="2">
        <v>5</v>
      </c>
      <c r="I12" s="2">
        <v>5</v>
      </c>
      <c r="J12" s="2">
        <f t="shared" si="2"/>
        <v>4.9000000000000004</v>
      </c>
      <c r="K12" s="5">
        <f t="shared" si="3"/>
        <v>83.5</v>
      </c>
      <c r="P12" s="5"/>
      <c r="Q12" s="5"/>
      <c r="R12" s="5"/>
    </row>
    <row r="13" spans="1:18" x14ac:dyDescent="0.25">
      <c r="A13" t="s">
        <v>43</v>
      </c>
      <c r="B13" t="s">
        <v>45</v>
      </c>
      <c r="C13" s="2">
        <v>4</v>
      </c>
      <c r="D13" s="2">
        <v>4.5</v>
      </c>
      <c r="E13" s="2">
        <v>3.5</v>
      </c>
      <c r="F13" s="2">
        <v>4.5</v>
      </c>
      <c r="G13" s="2">
        <v>4.5</v>
      </c>
      <c r="H13" s="2">
        <v>5</v>
      </c>
      <c r="I13" s="2">
        <v>5</v>
      </c>
      <c r="J13" s="2">
        <f t="shared" si="2"/>
        <v>4.25</v>
      </c>
      <c r="K13" s="5">
        <f t="shared" si="3"/>
        <v>73.75</v>
      </c>
      <c r="P13" s="5"/>
      <c r="Q13" s="5"/>
      <c r="R13" s="5"/>
    </row>
    <row r="14" spans="1:18" x14ac:dyDescent="0.25">
      <c r="A14" t="s">
        <v>44</v>
      </c>
      <c r="B14" t="s">
        <v>45</v>
      </c>
      <c r="C14" s="2">
        <v>3</v>
      </c>
      <c r="D14" s="2">
        <v>2</v>
      </c>
      <c r="E14" s="2">
        <v>2</v>
      </c>
      <c r="F14" s="2">
        <v>4</v>
      </c>
      <c r="G14" s="2">
        <v>3</v>
      </c>
      <c r="H14" s="2">
        <v>3</v>
      </c>
      <c r="I14" s="2">
        <v>3.5</v>
      </c>
      <c r="J14" s="2">
        <f t="shared" si="2"/>
        <v>2.9250000000000007</v>
      </c>
      <c r="K14" s="5">
        <f t="shared" si="3"/>
        <v>53.875000000000014</v>
      </c>
      <c r="P14" s="5"/>
      <c r="Q14" s="5"/>
      <c r="R14" s="5"/>
    </row>
    <row r="15" spans="1:18" x14ac:dyDescent="0.25">
      <c r="A15" t="s">
        <v>46</v>
      </c>
      <c r="B15" t="s">
        <v>47</v>
      </c>
      <c r="J15" s="2">
        <f t="shared" si="2"/>
        <v>0</v>
      </c>
      <c r="K15" s="5">
        <f t="shared" si="3"/>
        <v>0</v>
      </c>
      <c r="L15" t="s">
        <v>57</v>
      </c>
      <c r="P15" s="5"/>
      <c r="Q15" s="5"/>
      <c r="R15" s="5"/>
    </row>
    <row r="16" spans="1:18" x14ac:dyDescent="0.25">
      <c r="A16" t="s">
        <v>48</v>
      </c>
      <c r="B16" t="s">
        <v>25</v>
      </c>
      <c r="C16" s="2">
        <v>3.5</v>
      </c>
      <c r="D16" s="2">
        <v>3</v>
      </c>
      <c r="E16" s="2">
        <v>3</v>
      </c>
      <c r="F16" s="2">
        <v>3.5</v>
      </c>
      <c r="G16" s="2">
        <v>4</v>
      </c>
      <c r="H16" s="2">
        <v>3</v>
      </c>
      <c r="I16" s="2">
        <v>3.5</v>
      </c>
      <c r="J16" s="2">
        <f t="shared" si="2"/>
        <v>3.4250000000000007</v>
      </c>
      <c r="K16" s="5">
        <f t="shared" si="3"/>
        <v>61.375000000000014</v>
      </c>
      <c r="P16" s="5"/>
      <c r="Q16" s="5"/>
      <c r="R16" s="5"/>
    </row>
    <row r="17" spans="1:18" x14ac:dyDescent="0.25">
      <c r="A17" t="s">
        <v>49</v>
      </c>
      <c r="B17" t="s">
        <v>50</v>
      </c>
      <c r="C17" s="2">
        <v>5.5</v>
      </c>
      <c r="D17" s="2">
        <v>6</v>
      </c>
      <c r="E17" s="2">
        <v>3.5</v>
      </c>
      <c r="F17" s="2">
        <v>5</v>
      </c>
      <c r="G17" s="2">
        <v>5</v>
      </c>
      <c r="H17" s="2">
        <v>6</v>
      </c>
      <c r="I17" s="2">
        <v>5.5</v>
      </c>
      <c r="J17" s="2">
        <f t="shared" si="2"/>
        <v>4.9750000000000005</v>
      </c>
      <c r="K17" s="5">
        <f t="shared" si="3"/>
        <v>84.625</v>
      </c>
      <c r="P17" s="5"/>
      <c r="Q17" s="5"/>
      <c r="R17" s="5"/>
    </row>
    <row r="18" spans="1:18" x14ac:dyDescent="0.25">
      <c r="A18" t="s">
        <v>51</v>
      </c>
      <c r="B18" t="s">
        <v>52</v>
      </c>
      <c r="C18" s="2">
        <v>6</v>
      </c>
      <c r="D18" s="2">
        <v>6</v>
      </c>
      <c r="E18" s="2">
        <v>5.5</v>
      </c>
      <c r="F18" s="2">
        <v>3.5</v>
      </c>
      <c r="G18" s="2">
        <v>4</v>
      </c>
      <c r="H18" s="2">
        <v>5</v>
      </c>
      <c r="I18" s="2">
        <v>5.5</v>
      </c>
      <c r="J18" s="2">
        <f t="shared" si="2"/>
        <v>4.9250000000000007</v>
      </c>
      <c r="K18" s="5">
        <f t="shared" si="3"/>
        <v>83.875000000000014</v>
      </c>
      <c r="P18" s="5"/>
      <c r="Q18" s="5"/>
      <c r="R18" s="5"/>
    </row>
    <row r="19" spans="1:18" x14ac:dyDescent="0.25">
      <c r="A19" t="s">
        <v>53</v>
      </c>
      <c r="B19" t="s">
        <v>54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f t="shared" si="2"/>
        <v>0</v>
      </c>
      <c r="K19" s="5">
        <f t="shared" si="3"/>
        <v>0</v>
      </c>
      <c r="L19" t="s">
        <v>59</v>
      </c>
      <c r="P19" s="5"/>
      <c r="Q19" s="5"/>
      <c r="R19" s="5"/>
    </row>
    <row r="20" spans="1:18" x14ac:dyDescent="0.25">
      <c r="J20" s="2" t="s">
        <v>12</v>
      </c>
      <c r="K20" s="2">
        <f>SUMIF(K2:K19,"&gt;0")/COUNTIF(K2:K19,"&gt;0")</f>
        <v>74.40625</v>
      </c>
    </row>
    <row r="21" spans="1:18" x14ac:dyDescent="0.25">
      <c r="J21" s="2" t="s">
        <v>13</v>
      </c>
      <c r="K21" s="2">
        <f>STDEV(K2:K19)</f>
        <v>37.039556805965603</v>
      </c>
    </row>
  </sheetData>
  <conditionalFormatting sqref="K2:K19">
    <cfRule type="cellIs" dxfId="6" priority="3" operator="lessThan">
      <formula>29.5</formula>
    </cfRule>
    <cfRule type="cellIs" dxfId="5" priority="4" operator="between">
      <formula>29.5</formula>
      <formula>39.49</formula>
    </cfRule>
    <cfRule type="cellIs" dxfId="4" priority="6" operator="greaterThan">
      <formula>39.49</formula>
    </cfRule>
  </conditionalFormatting>
  <conditionalFormatting sqref="R2:R19">
    <cfRule type="cellIs" dxfId="3" priority="2" operator="greaterThan">
      <formula>39.49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1"/>
  <sheetViews>
    <sheetView tabSelected="1" workbookViewId="0">
      <selection activeCell="E20" sqref="E20"/>
    </sheetView>
  </sheetViews>
  <sheetFormatPr defaultRowHeight="15" x14ac:dyDescent="0.25"/>
  <cols>
    <col min="1" max="1" width="19" customWidth="1"/>
    <col min="2" max="2" width="11.7109375" bestFit="1" customWidth="1"/>
    <col min="3" max="3" width="10.5703125" style="2" bestFit="1" customWidth="1"/>
    <col min="4" max="4" width="9.5703125" style="2" bestFit="1" customWidth="1"/>
    <col min="5" max="5" width="13.7109375" style="2" customWidth="1"/>
  </cols>
  <sheetData>
    <row r="1" spans="1:6" ht="67.5" x14ac:dyDescent="0.25">
      <c r="C1" s="4" t="s">
        <v>63</v>
      </c>
      <c r="D1" s="4" t="s">
        <v>11</v>
      </c>
      <c r="E1" s="2" t="s">
        <v>60</v>
      </c>
    </row>
    <row r="2" spans="1:6" x14ac:dyDescent="0.25">
      <c r="A2" t="s">
        <v>22</v>
      </c>
      <c r="B2" t="s">
        <v>23</v>
      </c>
      <c r="C2" s="5">
        <f>'Assignment 1'!X2</f>
        <v>68.5625</v>
      </c>
      <c r="D2" s="5">
        <f>'Assignment 2'!K2</f>
        <v>67.75</v>
      </c>
      <c r="E2" s="5">
        <f>(C2+D2)/2</f>
        <v>68.15625</v>
      </c>
      <c r="F2" s="2"/>
    </row>
    <row r="3" spans="1:6" x14ac:dyDescent="0.25">
      <c r="A3" t="s">
        <v>24</v>
      </c>
      <c r="B3" t="s">
        <v>25</v>
      </c>
      <c r="C3" s="5">
        <f>'Assignment 1'!X3</f>
        <v>0</v>
      </c>
      <c r="D3" s="5">
        <f>'Assignment 2'!K3</f>
        <v>0</v>
      </c>
      <c r="E3" s="5">
        <f t="shared" ref="E3:E19" si="0">(C3+D3)/2</f>
        <v>0</v>
      </c>
      <c r="F3" s="2"/>
    </row>
    <row r="4" spans="1:6" x14ac:dyDescent="0.25">
      <c r="A4" t="s">
        <v>24</v>
      </c>
      <c r="B4" t="s">
        <v>26</v>
      </c>
      <c r="C4" s="5">
        <f>'Assignment 1'!X4</f>
        <v>51</v>
      </c>
      <c r="D4" s="5">
        <f>'Assignment 2'!K4</f>
        <v>63.999999999999993</v>
      </c>
      <c r="E4" s="5">
        <f t="shared" si="0"/>
        <v>57.5</v>
      </c>
      <c r="F4" s="2"/>
    </row>
    <row r="5" spans="1:6" x14ac:dyDescent="0.25">
      <c r="A5" t="s">
        <v>27</v>
      </c>
      <c r="B5" t="s">
        <v>28</v>
      </c>
      <c r="C5" s="5">
        <f>'Assignment 1'!X5</f>
        <v>0</v>
      </c>
      <c r="D5" s="5">
        <f>'Assignment 2'!K5</f>
        <v>0</v>
      </c>
      <c r="E5" s="5">
        <f t="shared" si="0"/>
        <v>0</v>
      </c>
      <c r="F5" s="2"/>
    </row>
    <row r="6" spans="1:6" x14ac:dyDescent="0.25">
      <c r="A6" t="s">
        <v>29</v>
      </c>
      <c r="B6" t="s">
        <v>30</v>
      </c>
      <c r="C6" s="5">
        <f>'Assignment 1'!X6</f>
        <v>40</v>
      </c>
      <c r="D6" s="5">
        <f>'Assignment 2'!K6</f>
        <v>79.375</v>
      </c>
      <c r="E6" s="5">
        <f t="shared" si="0"/>
        <v>59.6875</v>
      </c>
      <c r="F6" s="2"/>
    </row>
    <row r="7" spans="1:6" x14ac:dyDescent="0.25">
      <c r="A7" t="s">
        <v>31</v>
      </c>
      <c r="B7" t="s">
        <v>32</v>
      </c>
      <c r="C7" s="5">
        <f>'Assignment 1'!X7</f>
        <v>0</v>
      </c>
      <c r="D7" s="5">
        <f>'Assignment 2'!K7</f>
        <v>0</v>
      </c>
      <c r="E7" s="5">
        <f t="shared" si="0"/>
        <v>0</v>
      </c>
      <c r="F7" s="2"/>
    </row>
    <row r="8" spans="1:6" x14ac:dyDescent="0.25">
      <c r="A8" t="s">
        <v>33</v>
      </c>
      <c r="B8" t="s">
        <v>34</v>
      </c>
      <c r="C8" s="5">
        <f>'Assignment 1'!X8</f>
        <v>0</v>
      </c>
      <c r="D8" s="5">
        <f>'Assignment 2'!K8</f>
        <v>0</v>
      </c>
      <c r="E8" s="5">
        <f t="shared" si="0"/>
        <v>0</v>
      </c>
      <c r="F8" s="2"/>
    </row>
    <row r="9" spans="1:6" x14ac:dyDescent="0.25">
      <c r="A9" t="s">
        <v>35</v>
      </c>
      <c r="B9" t="s">
        <v>36</v>
      </c>
      <c r="C9" s="5">
        <f>'Assignment 1'!X9</f>
        <v>59.375</v>
      </c>
      <c r="D9" s="5">
        <f>'Assignment 2'!K9</f>
        <v>77.5</v>
      </c>
      <c r="E9" s="5">
        <f t="shared" si="0"/>
        <v>68.4375</v>
      </c>
      <c r="F9" s="2"/>
    </row>
    <row r="10" spans="1:6" x14ac:dyDescent="0.25">
      <c r="A10" t="s">
        <v>37</v>
      </c>
      <c r="B10" t="s">
        <v>38</v>
      </c>
      <c r="C10" s="5">
        <f>'Assignment 1'!X10</f>
        <v>73.375</v>
      </c>
      <c r="D10" s="5">
        <f>'Assignment 2'!K10</f>
        <v>78.624999999999986</v>
      </c>
      <c r="E10" s="5">
        <f t="shared" si="0"/>
        <v>76</v>
      </c>
      <c r="F10" s="2"/>
    </row>
    <row r="11" spans="1:6" x14ac:dyDescent="0.25">
      <c r="A11" t="s">
        <v>39</v>
      </c>
      <c r="B11" t="s">
        <v>40</v>
      </c>
      <c r="C11" s="5">
        <f>'Assignment 1'!X11</f>
        <v>78.125</v>
      </c>
      <c r="D11" s="5">
        <f>'Assignment 2'!K11</f>
        <v>84.625</v>
      </c>
      <c r="E11" s="5">
        <f t="shared" si="0"/>
        <v>81.375</v>
      </c>
      <c r="F11" s="2"/>
    </row>
    <row r="12" spans="1:6" x14ac:dyDescent="0.25">
      <c r="A12" t="s">
        <v>41</v>
      </c>
      <c r="B12" t="s">
        <v>42</v>
      </c>
      <c r="C12" s="5">
        <f>'Assignment 1'!X12</f>
        <v>75.5</v>
      </c>
      <c r="D12" s="5">
        <f>'Assignment 2'!K12</f>
        <v>83.5</v>
      </c>
      <c r="E12" s="5">
        <f t="shared" si="0"/>
        <v>79.5</v>
      </c>
      <c r="F12" s="2"/>
    </row>
    <row r="13" spans="1:6" x14ac:dyDescent="0.25">
      <c r="A13" t="s">
        <v>43</v>
      </c>
      <c r="B13" t="s">
        <v>45</v>
      </c>
      <c r="C13" s="5">
        <f>'Assignment 1'!X13</f>
        <v>61.9375</v>
      </c>
      <c r="D13" s="5">
        <f>'Assignment 2'!K13</f>
        <v>73.75</v>
      </c>
      <c r="E13" s="5">
        <f t="shared" si="0"/>
        <v>67.84375</v>
      </c>
      <c r="F13" s="2"/>
    </row>
    <row r="14" spans="1:6" x14ac:dyDescent="0.25">
      <c r="A14" t="s">
        <v>44</v>
      </c>
      <c r="B14" t="s">
        <v>45</v>
      </c>
      <c r="C14" s="5">
        <f>'Assignment 1'!X14</f>
        <v>68.125</v>
      </c>
      <c r="D14" s="5">
        <f>'Assignment 2'!K14</f>
        <v>53.875000000000014</v>
      </c>
      <c r="E14" s="5">
        <f t="shared" si="0"/>
        <v>61.000000000000007</v>
      </c>
      <c r="F14" s="2"/>
    </row>
    <row r="15" spans="1:6" x14ac:dyDescent="0.25">
      <c r="A15" t="s">
        <v>46</v>
      </c>
      <c r="B15" t="s">
        <v>47</v>
      </c>
      <c r="C15" s="5">
        <f>'Assignment 1'!X15</f>
        <v>22</v>
      </c>
      <c r="D15" s="5">
        <f>'Assignment 2'!K15</f>
        <v>0</v>
      </c>
      <c r="E15" s="5">
        <f t="shared" si="0"/>
        <v>11</v>
      </c>
      <c r="F15" s="2"/>
    </row>
    <row r="16" spans="1:6" x14ac:dyDescent="0.25">
      <c r="A16" t="s">
        <v>48</v>
      </c>
      <c r="B16" t="s">
        <v>25</v>
      </c>
      <c r="C16" s="5">
        <f>'Assignment 1'!X16</f>
        <v>70.0625</v>
      </c>
      <c r="D16" s="5">
        <f>'Assignment 2'!K16</f>
        <v>61.375000000000014</v>
      </c>
      <c r="E16" s="5">
        <f t="shared" si="0"/>
        <v>65.71875</v>
      </c>
      <c r="F16" s="2"/>
    </row>
    <row r="17" spans="1:6" x14ac:dyDescent="0.25">
      <c r="A17" t="s">
        <v>49</v>
      </c>
      <c r="B17" t="s">
        <v>50</v>
      </c>
      <c r="C17" s="5">
        <f>'Assignment 1'!X17</f>
        <v>80.75</v>
      </c>
      <c r="D17" s="5">
        <f>'Assignment 2'!K17</f>
        <v>84.625</v>
      </c>
      <c r="E17" s="5">
        <f t="shared" si="0"/>
        <v>82.6875</v>
      </c>
      <c r="F17" s="2"/>
    </row>
    <row r="18" spans="1:6" x14ac:dyDescent="0.25">
      <c r="A18" t="s">
        <v>51</v>
      </c>
      <c r="B18" t="s">
        <v>52</v>
      </c>
      <c r="C18" s="5">
        <f>'Assignment 1'!X18</f>
        <v>75.375</v>
      </c>
      <c r="D18" s="5">
        <f>'Assignment 2'!K18</f>
        <v>83.875000000000014</v>
      </c>
      <c r="E18" s="5">
        <f t="shared" si="0"/>
        <v>79.625</v>
      </c>
      <c r="F18" s="2"/>
    </row>
    <row r="19" spans="1:6" x14ac:dyDescent="0.25">
      <c r="A19" t="s">
        <v>53</v>
      </c>
      <c r="B19" t="s">
        <v>54</v>
      </c>
      <c r="C19" s="5">
        <f>'Assignment 1'!X19</f>
        <v>39.5</v>
      </c>
      <c r="D19" s="5">
        <f>'Assignment 2'!K19</f>
        <v>0</v>
      </c>
      <c r="E19" s="5">
        <f t="shared" si="0"/>
        <v>19.75</v>
      </c>
      <c r="F19" s="2"/>
    </row>
    <row r="20" spans="1:6" x14ac:dyDescent="0.25">
      <c r="D20" s="2" t="s">
        <v>12</v>
      </c>
      <c r="E20" s="3">
        <f>AVERAGEIF(E2:E19,"&gt;0")</f>
        <v>62.734375</v>
      </c>
    </row>
    <row r="21" spans="1:6" x14ac:dyDescent="0.25">
      <c r="D21" s="2" t="s">
        <v>13</v>
      </c>
      <c r="E21" s="3">
        <f>STDEV(E2:E19)</f>
        <v>32.89267540047512</v>
      </c>
    </row>
  </sheetData>
  <conditionalFormatting sqref="E2:E19">
    <cfRule type="cellIs" dxfId="2" priority="5" operator="lessThan">
      <formula>29.5</formula>
    </cfRule>
    <cfRule type="cellIs" dxfId="1" priority="6" operator="between">
      <formula>29.5</formula>
      <formula>39.499</formula>
    </cfRule>
    <cfRule type="cellIs" dxfId="0" priority="7" operator="greaterThan">
      <formula>39.499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Assignment 1</vt:lpstr>
      <vt:lpstr>Assignment 2</vt:lpstr>
      <vt:lpstr>Totals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Nik Whitehead</cp:lastModifiedBy>
  <dcterms:created xsi:type="dcterms:W3CDTF">2018-01-16T11:43:23Z</dcterms:created>
  <dcterms:modified xsi:type="dcterms:W3CDTF">2023-05-31T16:32:10Z</dcterms:modified>
</cp:coreProperties>
</file>