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Desktop/Module Box/Year 25_26/SRWE  ACCA6022/"/>
    </mc:Choice>
  </mc:AlternateContent>
  <xr:revisionPtr revIDLastSave="13" documentId="14_{099A91A8-F129-4DF6-B5C9-F6EAFE0F83E4}" xr6:coauthVersionLast="47" xr6:coauthVersionMax="47" xr10:uidLastSave="{51BCE9F8-5FE3-48FC-BBD7-208E3289BC12}"/>
  <bookViews>
    <workbookView xWindow="51720" yWindow="4785" windowWidth="29040" windowHeight="15720" activeTab="1" xr2:uid="{00000000-000D-0000-FFFF-FFFF00000000}"/>
  </bookViews>
  <sheets>
    <sheet name="Mod_List_ACCA6022" sheetId="1" r:id="rId1"/>
    <sheet name="Mod_List_ACCA6022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" l="1"/>
  <c r="H16" i="2"/>
  <c r="F16" i="2"/>
  <c r="H15" i="2"/>
  <c r="G15" i="2"/>
  <c r="F15" i="2"/>
  <c r="M4" i="1"/>
  <c r="J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4" i="1"/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Q7" i="1"/>
  <c r="Q19" i="1"/>
  <c r="P7" i="1"/>
  <c r="P10" i="1"/>
  <c r="Q10" i="1" s="1"/>
  <c r="P14" i="1"/>
  <c r="Q14" i="1" s="1"/>
  <c r="P19" i="1"/>
  <c r="P20" i="1"/>
  <c r="Q20" i="1" s="1"/>
  <c r="O5" i="1"/>
  <c r="P5" i="1" s="1"/>
  <c r="Q5" i="1" s="1"/>
  <c r="O6" i="1"/>
  <c r="P6" i="1" s="1"/>
  <c r="Q6" i="1" s="1"/>
  <c r="O7" i="1"/>
  <c r="O8" i="1"/>
  <c r="P8" i="1" s="1"/>
  <c r="Q8" i="1" s="1"/>
  <c r="O9" i="1"/>
  <c r="P9" i="1" s="1"/>
  <c r="Q9" i="1" s="1"/>
  <c r="O10" i="1"/>
  <c r="O11" i="1"/>
  <c r="O12" i="1"/>
  <c r="O13" i="1"/>
  <c r="O14" i="1"/>
  <c r="O15" i="1"/>
  <c r="P15" i="1" s="1"/>
  <c r="Q15" i="1" s="1"/>
  <c r="O16" i="1"/>
  <c r="P16" i="1" s="1"/>
  <c r="Q16" i="1" s="1"/>
  <c r="O17" i="1"/>
  <c r="O18" i="1"/>
  <c r="O19" i="1"/>
  <c r="O20" i="1"/>
  <c r="O21" i="1"/>
  <c r="O22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O4" i="1"/>
  <c r="L4" i="1"/>
  <c r="J5" i="1"/>
  <c r="J6" i="1"/>
  <c r="J7" i="1"/>
  <c r="J8" i="1"/>
  <c r="J9" i="1"/>
  <c r="J10" i="1"/>
  <c r="J11" i="1"/>
  <c r="P11" i="1" s="1"/>
  <c r="Q11" i="1" s="1"/>
  <c r="J12" i="1"/>
  <c r="J13" i="1"/>
  <c r="P13" i="1" s="1"/>
  <c r="Q13" i="1" s="1"/>
  <c r="J14" i="1"/>
  <c r="J15" i="1"/>
  <c r="J16" i="1"/>
  <c r="J17" i="1"/>
  <c r="P17" i="1" s="1"/>
  <c r="Q17" i="1" s="1"/>
  <c r="J18" i="1"/>
  <c r="P18" i="1" s="1"/>
  <c r="Q18" i="1" s="1"/>
  <c r="J19" i="1"/>
  <c r="J20" i="1"/>
  <c r="J21" i="1"/>
  <c r="P21" i="1" s="1"/>
  <c r="Q21" i="1" s="1"/>
  <c r="J22" i="1"/>
  <c r="P22" i="1" s="1"/>
  <c r="Q22" i="1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4" i="1"/>
  <c r="P12" i="1" l="1"/>
  <c r="Q12" i="1" s="1"/>
  <c r="P4" i="1"/>
  <c r="Q4" i="1" s="1"/>
</calcChain>
</file>

<file path=xl/sharedStrings.xml><?xml version="1.0" encoding="utf-8"?>
<sst xmlns="http://schemas.openxmlformats.org/spreadsheetml/2006/main" count="95" uniqueCount="89">
  <si>
    <t>Student Code</t>
  </si>
  <si>
    <t>Student Surname</t>
  </si>
  <si>
    <t>Student Firstnames</t>
  </si>
  <si>
    <t>BRYANT</t>
  </si>
  <si>
    <t xml:space="preserve">GARETH JOHN  </t>
  </si>
  <si>
    <t>TAYLOR</t>
  </si>
  <si>
    <t>JAMES AJAYI OKIKIOLA</t>
  </si>
  <si>
    <t>JONES</t>
  </si>
  <si>
    <t xml:space="preserve">RYAN ANDREW  </t>
  </si>
  <si>
    <t>ANSARI</t>
  </si>
  <si>
    <t>MOHAMMED SALIM MOHAMMED YAHYA</t>
  </si>
  <si>
    <t xml:space="preserve">DYLAN MATHEW  </t>
  </si>
  <si>
    <t>PHILLIPS</t>
  </si>
  <si>
    <t xml:space="preserve">JONTY    </t>
  </si>
  <si>
    <t>EVANS</t>
  </si>
  <si>
    <t xml:space="preserve">CALLUM MICHAEL  </t>
  </si>
  <si>
    <t>CANNING</t>
  </si>
  <si>
    <t xml:space="preserve">LEE CHRISTIAN  </t>
  </si>
  <si>
    <t xml:space="preserve">OWEN JAMES  </t>
  </si>
  <si>
    <t>PROBERT</t>
  </si>
  <si>
    <t xml:space="preserve">KAI    </t>
  </si>
  <si>
    <t>HOPKINS</t>
  </si>
  <si>
    <t xml:space="preserve">ETHAN    </t>
  </si>
  <si>
    <t>MORRIS</t>
  </si>
  <si>
    <t xml:space="preserve">CHE    </t>
  </si>
  <si>
    <t>HARPER-EVANS</t>
  </si>
  <si>
    <t xml:space="preserve">KIAN    </t>
  </si>
  <si>
    <t>LLOYD</t>
  </si>
  <si>
    <t xml:space="preserve">JOSHUA    </t>
  </si>
  <si>
    <t xml:space="preserve">JOSEPH AARON  </t>
  </si>
  <si>
    <t>JAMES</t>
  </si>
  <si>
    <t xml:space="preserve">DANIEL RHYS  </t>
  </si>
  <si>
    <t>KHAN</t>
  </si>
  <si>
    <t xml:space="preserve">FAIZ    </t>
  </si>
  <si>
    <t>RAPADO</t>
  </si>
  <si>
    <t xml:space="preserve">DAVID JULIAN  </t>
  </si>
  <si>
    <t>JACKSON</t>
  </si>
  <si>
    <t>SAMUEL DAVID MACFADYEN</t>
  </si>
  <si>
    <t>ACC6022  Module Marks   Jan2025</t>
  </si>
  <si>
    <t>Peter</t>
  </si>
  <si>
    <t>Holdstock</t>
  </si>
  <si>
    <t>Compo 2/ 70</t>
  </si>
  <si>
    <t>Comp 2 /100%</t>
  </si>
  <si>
    <t>Ass1</t>
  </si>
  <si>
    <t>Ass2</t>
  </si>
  <si>
    <t>ass(7.5%)</t>
  </si>
  <si>
    <t>Net 7.5%</t>
  </si>
  <si>
    <t>Net_acad(100%)</t>
  </si>
  <si>
    <t>Total Inclass(15%)</t>
  </si>
  <si>
    <t>Pract_Exam(100%)</t>
  </si>
  <si>
    <t>Prac_Exam60%</t>
  </si>
  <si>
    <t>Prac Port(75 %)</t>
  </si>
  <si>
    <t>Prac Port (100%)</t>
  </si>
  <si>
    <t>Module Avg</t>
  </si>
  <si>
    <t xml:space="preserve">  NP</t>
  </si>
  <si>
    <t>Resit</t>
  </si>
  <si>
    <t>Module Average</t>
  </si>
  <si>
    <t>Assessment C2 Total</t>
  </si>
  <si>
    <t>Assessment C1 Total</t>
  </si>
  <si>
    <t>ACC6022  Module Marks   Jan2026</t>
  </si>
  <si>
    <t>2218940/1</t>
  </si>
  <si>
    <t>2235685/1</t>
  </si>
  <si>
    <t>2304088/1</t>
  </si>
  <si>
    <t>2304218/1</t>
  </si>
  <si>
    <t>2304621/2</t>
  </si>
  <si>
    <t>2304862/1</t>
  </si>
  <si>
    <t>2305326/3</t>
  </si>
  <si>
    <t>2305662/1</t>
  </si>
  <si>
    <t>2400706/1</t>
  </si>
  <si>
    <t>MORGAN</t>
  </si>
  <si>
    <t>WILLIAMS</t>
  </si>
  <si>
    <t>TURNER</t>
  </si>
  <si>
    <t>BEASLEY</t>
  </si>
  <si>
    <t>MCGINN</t>
  </si>
  <si>
    <t>THOMAS</t>
  </si>
  <si>
    <t>AGUILAR</t>
  </si>
  <si>
    <t>REYNOLDS</t>
  </si>
  <si>
    <t>XIE</t>
  </si>
  <si>
    <t xml:space="preserve">JONATHAN DAVID  </t>
  </si>
  <si>
    <t xml:space="preserve">CHARLIE ALEXANDER  </t>
  </si>
  <si>
    <t xml:space="preserve">JAMES    </t>
  </si>
  <si>
    <t xml:space="preserve">MAX    </t>
  </si>
  <si>
    <t xml:space="preserve">ORIN    </t>
  </si>
  <si>
    <t xml:space="preserve">KARA    </t>
  </si>
  <si>
    <t xml:space="preserve">NINO    </t>
  </si>
  <si>
    <t xml:space="preserve">THOMAS    </t>
  </si>
  <si>
    <t xml:space="preserve">ZEYU    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</si>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</sst>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1" fillId="0" borderId="0" xfId="0" applyFont="1"/>
    <xf numFmtId="0" fontId="6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1" fillId="0" borderId="1" xfId="0" applyFont="1" applyBorder="1"/>
    <xf numFmtId="0" fontId="3" fillId="3" borderId="1" xfId="0" applyFont="1" applyFill="1" applyBorder="1" applyAlignment="1">
      <alignment horizontal="left"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horizontal="left" vertical="top" wrapText="1" readingOrder="1"/>
    </xf>
    <xf numFmtId="0" fontId="4" fillId="4" borderId="1" xfId="0" applyFont="1" applyFill="1" applyBorder="1" applyAlignment="1">
      <alignment vertical="top" wrapText="1" readingOrder="1"/>
    </xf>
    <xf numFmtId="164" fontId="1" fillId="0" borderId="1" xfId="0" applyNumberFormat="1" applyFont="1" applyBorder="1"/>
    <xf numFmtId="0" fontId="5" fillId="0" borderId="1" xfId="0" applyFont="1" applyBorder="1"/>
    <xf numFmtId="0" fontId="3" fillId="5" borderId="1" xfId="0" applyFont="1" applyFill="1" applyBorder="1" applyAlignment="1">
      <alignment horizontal="left"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1" fillId="6" borderId="1" xfId="0" applyFont="1" applyFill="1" applyBorder="1"/>
    <xf numFmtId="164" fontId="1" fillId="6" borderId="1" xfId="0" applyNumberFormat="1" applyFont="1" applyFill="1" applyBorder="1"/>
    <xf numFmtId="0" fontId="1" fillId="6" borderId="0" xfId="0" applyFont="1" applyFill="1"/>
    <xf numFmtId="0" fontId="1" fillId="7" borderId="1" xfId="0" applyFont="1" applyFill="1" applyBorder="1"/>
    <xf numFmtId="0" fontId="1" fillId="7" borderId="2" xfId="0" applyFont="1" applyFill="1" applyBorder="1"/>
    <xf numFmtId="0" fontId="7" fillId="0" borderId="0" xfId="0" applyFont="1"/>
    <xf numFmtId="0" fontId="7" fillId="0" borderId="1" xfId="0" applyFont="1" applyBorder="1"/>
    <xf numFmtId="164" fontId="7" fillId="0" borderId="1" xfId="0" applyNumberFormat="1" applyFont="1" applyBorder="1"/>
    <xf numFmtId="0" fontId="7" fillId="6" borderId="0" xfId="0" applyFont="1" applyFill="1"/>
    <xf numFmtId="164" fontId="7" fillId="6" borderId="1" xfId="0" applyNumberFormat="1" applyFont="1" applyFill="1" applyBorder="1"/>
    <xf numFmtId="0" fontId="7" fillId="0" borderId="3" xfId="0" applyFont="1" applyBorder="1"/>
    <xf numFmtId="164" fontId="7" fillId="0" borderId="3" xfId="0" applyNumberFormat="1" applyFont="1" applyBorder="1"/>
    <xf numFmtId="164" fontId="7" fillId="6" borderId="3" xfId="0" applyNumberFormat="1" applyFont="1" applyFill="1" applyBorder="1"/>
    <xf numFmtId="0" fontId="5" fillId="0" borderId="4" xfId="0" applyFont="1" applyBorder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2" fillId="2" borderId="3" xfId="0" applyFont="1" applyFill="1" applyBorder="1" applyAlignment="1">
      <alignment vertical="top" wrapText="1" readingOrder="1"/>
    </xf>
    <xf numFmtId="0" fontId="4" fillId="3" borderId="3" xfId="0" applyFont="1" applyFill="1" applyBorder="1" applyAlignment="1">
      <alignment vertical="top" wrapText="1" readingOrder="1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 readingOrder="1"/>
    </xf>
    <xf numFmtId="0" fontId="4" fillId="0" borderId="3" xfId="0" applyFont="1" applyBorder="1" applyAlignment="1">
      <alignment vertical="top" wrapText="1" readingOrder="1"/>
    </xf>
    <xf numFmtId="164" fontId="9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3" borderId="1" xfId="0" applyFont="1" applyFill="1" applyBorder="1" applyAlignment="1">
      <alignment vertical="top" wrapText="1" readingOrder="1"/>
    </xf>
    <xf numFmtId="0" fontId="1" fillId="0" borderId="1" xfId="0" applyFont="1" applyBorder="1" applyAlignment="1">
      <alignment vertical="top" wrapText="1"/>
    </xf>
    <xf numFmtId="0" fontId="4" fillId="5" borderId="1" xfId="0" applyFont="1" applyFill="1" applyBorder="1" applyAlignment="1">
      <alignment horizontal="left"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1" fillId="6" borderId="1" xfId="0" applyFont="1" applyFill="1" applyBorder="1"/>
    <xf numFmtId="0" fontId="2" fillId="2" borderId="1" xfId="0" applyFont="1" applyFill="1" applyBorder="1" applyAlignment="1">
      <alignment vertical="top" wrapText="1" readingOrder="1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1" xfId="0" applyFont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200897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221958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20499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106499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121421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218766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0150226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024571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0152272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009252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116294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216851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116012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205191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203458&amp;ACCESS_LEVEL=N&amp;rs%3AParameterLanguage=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s106cv.uni.local/ReportServer/?%2FReporting%2FFaculty%20Query%20System%2FStudentDetails&amp;STU_CODE=2115836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201011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221960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1"/>
  <sheetViews>
    <sheetView showGridLines="0" workbookViewId="0">
      <pane ySplit="1" topLeftCell="A2" activePane="bottomLeft" state="frozen"/>
      <selection pane="bottomLeft" activeCell="K35" sqref="K35"/>
    </sheetView>
  </sheetViews>
  <sheetFormatPr defaultRowHeight="15.6" x14ac:dyDescent="0.6"/>
  <cols>
    <col min="1" max="1" width="13.41796875" customWidth="1"/>
    <col min="2" max="2" width="11.41796875" customWidth="1"/>
    <col min="3" max="3" width="1.15625" customWidth="1"/>
    <col min="4" max="4" width="29" customWidth="1"/>
    <col min="5" max="5" width="0" hidden="1" customWidth="1"/>
    <col min="6" max="6" width="11" bestFit="1" customWidth="1"/>
    <col min="7" max="7" width="12.41796875" style="17" bestFit="1" customWidth="1"/>
    <col min="11" max="11" width="15.68359375" customWidth="1"/>
    <col min="12" max="12" width="13" customWidth="1"/>
    <col min="13" max="13" width="17.68359375" customWidth="1"/>
    <col min="14" max="14" width="17.578125" customWidth="1"/>
    <col min="15" max="15" width="12.83984375" bestFit="1" customWidth="1"/>
    <col min="16" max="16" width="21.68359375" customWidth="1"/>
    <col min="17" max="17" width="16.15625" style="17" customWidth="1"/>
    <col min="18" max="18" width="10.68359375" customWidth="1"/>
  </cols>
  <sheetData>
    <row r="1" spans="1:18" ht="0.25" customHeight="1" x14ac:dyDescent="0.6"/>
    <row r="2" spans="1:18" s="1" customFormat="1" ht="18.600000000000001" thickBot="1" x14ac:dyDescent="0.75">
      <c r="A2" s="1" t="s">
        <v>38</v>
      </c>
      <c r="G2" s="17"/>
      <c r="Q2" s="17"/>
    </row>
    <row r="3" spans="1:18" ht="14.5" customHeight="1" x14ac:dyDescent="0.6">
      <c r="A3" s="2" t="s">
        <v>0</v>
      </c>
      <c r="B3" s="44" t="s">
        <v>1</v>
      </c>
      <c r="C3" s="44"/>
      <c r="D3" s="2" t="s">
        <v>2</v>
      </c>
      <c r="E3" s="3"/>
      <c r="F3" s="9" t="s">
        <v>41</v>
      </c>
      <c r="G3" s="18" t="s">
        <v>42</v>
      </c>
      <c r="H3" s="9" t="s">
        <v>43</v>
      </c>
      <c r="I3" s="9" t="s">
        <v>44</v>
      </c>
      <c r="J3" s="9" t="s">
        <v>45</v>
      </c>
      <c r="K3" s="9" t="s">
        <v>47</v>
      </c>
      <c r="L3" s="9" t="s">
        <v>46</v>
      </c>
      <c r="M3" s="9" t="s">
        <v>48</v>
      </c>
      <c r="N3" s="9" t="s">
        <v>49</v>
      </c>
      <c r="O3" s="9" t="s">
        <v>50</v>
      </c>
      <c r="P3" s="9" t="s">
        <v>51</v>
      </c>
      <c r="Q3" s="22" t="s">
        <v>52</v>
      </c>
      <c r="R3" s="25" t="s">
        <v>53</v>
      </c>
    </row>
    <row r="4" spans="1:18" x14ac:dyDescent="0.6">
      <c r="A4" s="4">
        <v>150226</v>
      </c>
      <c r="B4" s="39" t="s">
        <v>3</v>
      </c>
      <c r="C4" s="39"/>
      <c r="D4" s="5" t="s">
        <v>4</v>
      </c>
      <c r="E4" s="3"/>
      <c r="F4" s="3">
        <v>54.5</v>
      </c>
      <c r="G4" s="19">
        <f>(F4/70)*100</f>
        <v>77.857142857142861</v>
      </c>
      <c r="H4" s="3">
        <v>100</v>
      </c>
      <c r="I4" s="3">
        <v>100</v>
      </c>
      <c r="J4" s="8">
        <f>((H4+I4)/2)*0.075</f>
        <v>7.5</v>
      </c>
      <c r="K4" s="3">
        <v>0</v>
      </c>
      <c r="L4" s="8">
        <f>K4*0.075</f>
        <v>0</v>
      </c>
      <c r="M4" s="8">
        <f>J4+L4</f>
        <v>7.5</v>
      </c>
      <c r="N4" s="8">
        <v>37.5</v>
      </c>
      <c r="O4" s="8">
        <f>N4*0.6</f>
        <v>22.5</v>
      </c>
      <c r="P4" s="8">
        <f>(J4+L4+O4)</f>
        <v>30</v>
      </c>
      <c r="Q4" s="23">
        <f>(P4/75)*100</f>
        <v>40</v>
      </c>
      <c r="R4" s="19">
        <f>P4+(G4*0.25)</f>
        <v>49.464285714285715</v>
      </c>
    </row>
    <row r="5" spans="1:18" x14ac:dyDescent="0.6">
      <c r="A5" s="4">
        <v>2024571</v>
      </c>
      <c r="B5" s="39" t="s">
        <v>9</v>
      </c>
      <c r="C5" s="40"/>
      <c r="D5" s="5" t="s">
        <v>10</v>
      </c>
      <c r="E5" s="3"/>
      <c r="F5" s="3">
        <v>38.5</v>
      </c>
      <c r="G5" s="19">
        <f t="shared" ref="G5:G23" si="0">(F5/70)*100</f>
        <v>55.000000000000007</v>
      </c>
      <c r="H5" s="3">
        <v>100</v>
      </c>
      <c r="I5" s="3">
        <v>100</v>
      </c>
      <c r="J5" s="8">
        <f t="shared" ref="J5:J22" si="1">((H5+I5)/2)*0.075</f>
        <v>7.5</v>
      </c>
      <c r="K5" s="3">
        <v>95</v>
      </c>
      <c r="L5" s="8">
        <f t="shared" ref="L5:L22" si="2">K5*0.075</f>
        <v>7.125</v>
      </c>
      <c r="M5" s="8">
        <f t="shared" ref="M5:M23" si="3">J5+L5</f>
        <v>14.625</v>
      </c>
      <c r="N5" s="8">
        <v>13.13</v>
      </c>
      <c r="O5" s="8">
        <f t="shared" ref="O5:O22" si="4">N5*0.6</f>
        <v>7.8780000000000001</v>
      </c>
      <c r="P5" s="8">
        <f t="shared" ref="P5:P22" si="5">(J5+L5+O5)</f>
        <v>22.503</v>
      </c>
      <c r="Q5" s="23">
        <f t="shared" ref="Q5:Q22" si="6">(P5/75)*100</f>
        <v>30.004000000000001</v>
      </c>
      <c r="R5" s="19">
        <f t="shared" ref="R5:R22" si="7">P5+(G5*0.25)</f>
        <v>36.253</v>
      </c>
    </row>
    <row r="6" spans="1:18" x14ac:dyDescent="0.6">
      <c r="A6" s="6">
        <v>2116012</v>
      </c>
      <c r="B6" s="42" t="s">
        <v>14</v>
      </c>
      <c r="C6" s="40"/>
      <c r="D6" s="7" t="s">
        <v>15</v>
      </c>
      <c r="E6" s="3"/>
      <c r="F6" s="3">
        <v>24.5</v>
      </c>
      <c r="G6" s="19">
        <f t="shared" si="0"/>
        <v>35</v>
      </c>
      <c r="H6" s="3">
        <v>100</v>
      </c>
      <c r="I6" s="3">
        <v>100</v>
      </c>
      <c r="J6" s="8">
        <f t="shared" si="1"/>
        <v>7.5</v>
      </c>
      <c r="K6" s="3">
        <v>83</v>
      </c>
      <c r="L6" s="8">
        <f t="shared" si="2"/>
        <v>6.2249999999999996</v>
      </c>
      <c r="M6" s="8">
        <f t="shared" si="3"/>
        <v>13.725</v>
      </c>
      <c r="N6" s="8">
        <v>18.75</v>
      </c>
      <c r="O6" s="8">
        <f t="shared" si="4"/>
        <v>11.25</v>
      </c>
      <c r="P6" s="8">
        <f t="shared" si="5"/>
        <v>24.975000000000001</v>
      </c>
      <c r="Q6" s="23">
        <f t="shared" si="6"/>
        <v>33.300000000000004</v>
      </c>
      <c r="R6" s="19">
        <f t="shared" si="7"/>
        <v>33.725000000000001</v>
      </c>
    </row>
    <row r="7" spans="1:18" x14ac:dyDescent="0.6">
      <c r="A7" s="6">
        <v>2121421</v>
      </c>
      <c r="B7" s="42" t="s">
        <v>14</v>
      </c>
      <c r="C7" s="40"/>
      <c r="D7" s="7" t="s">
        <v>18</v>
      </c>
      <c r="E7" s="3"/>
      <c r="F7" s="3">
        <v>42.5</v>
      </c>
      <c r="G7" s="19">
        <f t="shared" si="0"/>
        <v>60.714285714285708</v>
      </c>
      <c r="H7" s="3">
        <v>100</v>
      </c>
      <c r="I7" s="3">
        <v>100</v>
      </c>
      <c r="J7" s="8">
        <f t="shared" si="1"/>
        <v>7.5</v>
      </c>
      <c r="K7" s="3">
        <v>93</v>
      </c>
      <c r="L7" s="8">
        <f t="shared" si="2"/>
        <v>6.9749999999999996</v>
      </c>
      <c r="M7" s="8">
        <f t="shared" si="3"/>
        <v>14.475</v>
      </c>
      <c r="N7" s="8">
        <v>38.75</v>
      </c>
      <c r="O7" s="8">
        <f t="shared" si="4"/>
        <v>23.25</v>
      </c>
      <c r="P7" s="8">
        <f t="shared" si="5"/>
        <v>37.725000000000001</v>
      </c>
      <c r="Q7" s="23">
        <f t="shared" si="6"/>
        <v>50.3</v>
      </c>
      <c r="R7" s="19">
        <f t="shared" si="7"/>
        <v>52.903571428571425</v>
      </c>
    </row>
    <row r="8" spans="1:18" x14ac:dyDescent="0.6">
      <c r="A8" s="6">
        <v>2201011</v>
      </c>
      <c r="B8" s="42" t="s">
        <v>21</v>
      </c>
      <c r="C8" s="40"/>
      <c r="D8" s="7" t="s">
        <v>22</v>
      </c>
      <c r="E8" s="3"/>
      <c r="F8" s="3">
        <v>30.5</v>
      </c>
      <c r="G8" s="19">
        <f t="shared" si="0"/>
        <v>43.571428571428569</v>
      </c>
      <c r="H8" s="3">
        <v>100</v>
      </c>
      <c r="I8" s="3">
        <v>100</v>
      </c>
      <c r="J8" s="8">
        <f t="shared" si="1"/>
        <v>7.5</v>
      </c>
      <c r="K8" s="3">
        <v>90</v>
      </c>
      <c r="L8" s="8">
        <f t="shared" si="2"/>
        <v>6.75</v>
      </c>
      <c r="M8" s="8">
        <f t="shared" si="3"/>
        <v>14.25</v>
      </c>
      <c r="N8" s="8">
        <v>45</v>
      </c>
      <c r="O8" s="8">
        <f t="shared" si="4"/>
        <v>27</v>
      </c>
      <c r="P8" s="8">
        <f t="shared" si="5"/>
        <v>41.25</v>
      </c>
      <c r="Q8" s="23">
        <f t="shared" si="6"/>
        <v>55.000000000000007</v>
      </c>
      <c r="R8" s="19">
        <f t="shared" si="7"/>
        <v>52.142857142857139</v>
      </c>
    </row>
    <row r="9" spans="1:18" x14ac:dyDescent="0.6">
      <c r="A9" s="6">
        <v>2204995</v>
      </c>
      <c r="B9" s="42" t="s">
        <v>25</v>
      </c>
      <c r="C9" s="42"/>
      <c r="D9" s="7" t="s">
        <v>26</v>
      </c>
      <c r="E9" s="3"/>
      <c r="F9" s="3">
        <v>37.5</v>
      </c>
      <c r="G9" s="19">
        <f t="shared" si="0"/>
        <v>53.571428571428569</v>
      </c>
      <c r="H9" s="3">
        <v>100</v>
      </c>
      <c r="I9" s="3">
        <v>100</v>
      </c>
      <c r="J9" s="8">
        <f t="shared" si="1"/>
        <v>7.5</v>
      </c>
      <c r="K9" s="3">
        <v>68</v>
      </c>
      <c r="L9" s="8">
        <f t="shared" si="2"/>
        <v>5.0999999999999996</v>
      </c>
      <c r="M9" s="8">
        <f t="shared" si="3"/>
        <v>12.6</v>
      </c>
      <c r="N9" s="8">
        <v>18.75</v>
      </c>
      <c r="O9" s="8">
        <f t="shared" si="4"/>
        <v>11.25</v>
      </c>
      <c r="P9" s="8">
        <f t="shared" si="5"/>
        <v>23.85</v>
      </c>
      <c r="Q9" s="23">
        <f t="shared" si="6"/>
        <v>31.8</v>
      </c>
      <c r="R9" s="19">
        <f t="shared" si="7"/>
        <v>37.242857142857147</v>
      </c>
    </row>
    <row r="10" spans="1:18" x14ac:dyDescent="0.6">
      <c r="A10" s="6">
        <v>2009252</v>
      </c>
      <c r="B10" s="42" t="s">
        <v>7</v>
      </c>
      <c r="C10" s="40"/>
      <c r="D10" s="7" t="s">
        <v>8</v>
      </c>
      <c r="E10" s="3"/>
      <c r="F10" s="3">
        <v>37.5</v>
      </c>
      <c r="G10" s="19">
        <f t="shared" si="0"/>
        <v>53.571428571428569</v>
      </c>
      <c r="H10" s="3">
        <v>100</v>
      </c>
      <c r="I10" s="3">
        <v>100</v>
      </c>
      <c r="J10" s="8">
        <f t="shared" si="1"/>
        <v>7.5</v>
      </c>
      <c r="K10" s="3">
        <v>98</v>
      </c>
      <c r="L10" s="8">
        <f t="shared" si="2"/>
        <v>7.35</v>
      </c>
      <c r="M10" s="8">
        <f t="shared" si="3"/>
        <v>14.85</v>
      </c>
      <c r="N10" s="8">
        <v>31.5</v>
      </c>
      <c r="O10" s="8">
        <f t="shared" si="4"/>
        <v>18.899999999999999</v>
      </c>
      <c r="P10" s="8">
        <f t="shared" si="5"/>
        <v>33.75</v>
      </c>
      <c r="Q10" s="23">
        <f t="shared" si="6"/>
        <v>45</v>
      </c>
      <c r="R10" s="19">
        <f t="shared" si="7"/>
        <v>47.142857142857139</v>
      </c>
    </row>
    <row r="11" spans="1:18" x14ac:dyDescent="0.6">
      <c r="A11" s="4">
        <v>2115836</v>
      </c>
      <c r="B11" s="39" t="s">
        <v>12</v>
      </c>
      <c r="C11" s="40"/>
      <c r="D11" s="5" t="s">
        <v>13</v>
      </c>
      <c r="E11" s="3"/>
      <c r="F11" s="3">
        <v>28.5</v>
      </c>
      <c r="G11" s="19">
        <f t="shared" si="0"/>
        <v>40.714285714285715</v>
      </c>
      <c r="H11" s="3">
        <v>100</v>
      </c>
      <c r="I11" s="3">
        <v>100</v>
      </c>
      <c r="J11" s="8">
        <f t="shared" si="1"/>
        <v>7.5</v>
      </c>
      <c r="K11" s="3">
        <v>85</v>
      </c>
      <c r="L11" s="8">
        <f t="shared" si="2"/>
        <v>6.375</v>
      </c>
      <c r="M11" s="8">
        <f t="shared" si="3"/>
        <v>13.875</v>
      </c>
      <c r="N11" s="8">
        <v>15.63</v>
      </c>
      <c r="O11" s="8">
        <f t="shared" si="4"/>
        <v>9.3780000000000001</v>
      </c>
      <c r="P11" s="8">
        <f t="shared" si="5"/>
        <v>23.253</v>
      </c>
      <c r="Q11" s="23">
        <f t="shared" si="6"/>
        <v>31.003999999999998</v>
      </c>
      <c r="R11" s="19">
        <f t="shared" si="7"/>
        <v>33.431571428571431</v>
      </c>
    </row>
    <row r="12" spans="1:18" x14ac:dyDescent="0.6">
      <c r="A12" s="4">
        <v>2116294</v>
      </c>
      <c r="B12" s="39" t="s">
        <v>16</v>
      </c>
      <c r="C12" s="40"/>
      <c r="D12" s="5" t="s">
        <v>17</v>
      </c>
      <c r="E12" s="3"/>
      <c r="F12" s="3">
        <v>59.5</v>
      </c>
      <c r="G12" s="19">
        <f t="shared" si="0"/>
        <v>85</v>
      </c>
      <c r="H12" s="3">
        <v>100</v>
      </c>
      <c r="I12" s="3">
        <v>100</v>
      </c>
      <c r="J12" s="8">
        <f t="shared" si="1"/>
        <v>7.5</v>
      </c>
      <c r="K12" s="3">
        <v>90</v>
      </c>
      <c r="L12" s="8">
        <f t="shared" si="2"/>
        <v>6.75</v>
      </c>
      <c r="M12" s="8">
        <f t="shared" si="3"/>
        <v>14.25</v>
      </c>
      <c r="N12" s="8">
        <v>85</v>
      </c>
      <c r="O12" s="8">
        <f t="shared" si="4"/>
        <v>51</v>
      </c>
      <c r="P12" s="8">
        <f t="shared" si="5"/>
        <v>65.25</v>
      </c>
      <c r="Q12" s="23">
        <f t="shared" si="6"/>
        <v>87</v>
      </c>
      <c r="R12" s="19">
        <f t="shared" si="7"/>
        <v>86.5</v>
      </c>
    </row>
    <row r="13" spans="1:18" x14ac:dyDescent="0.6">
      <c r="A13" s="4">
        <v>2200897</v>
      </c>
      <c r="B13" s="39" t="s">
        <v>19</v>
      </c>
      <c r="C13" s="40"/>
      <c r="D13" s="5" t="s">
        <v>20</v>
      </c>
      <c r="E13" s="3"/>
      <c r="F13" s="3">
        <v>28.5</v>
      </c>
      <c r="G13" s="19">
        <f t="shared" si="0"/>
        <v>40.714285714285715</v>
      </c>
      <c r="H13" s="3">
        <v>0</v>
      </c>
      <c r="I13" s="3">
        <v>100</v>
      </c>
      <c r="J13" s="8">
        <f t="shared" si="1"/>
        <v>3.75</v>
      </c>
      <c r="K13" s="3">
        <v>95</v>
      </c>
      <c r="L13" s="8">
        <f t="shared" si="2"/>
        <v>7.125</v>
      </c>
      <c r="M13" s="8">
        <f t="shared" si="3"/>
        <v>10.875</v>
      </c>
      <c r="N13" s="8">
        <v>46.5</v>
      </c>
      <c r="O13" s="8">
        <f t="shared" si="4"/>
        <v>27.9</v>
      </c>
      <c r="P13" s="8">
        <f t="shared" si="5"/>
        <v>38.774999999999999</v>
      </c>
      <c r="Q13" s="23">
        <f t="shared" si="6"/>
        <v>51.7</v>
      </c>
      <c r="R13" s="19">
        <f t="shared" si="7"/>
        <v>48.953571428571429</v>
      </c>
    </row>
    <row r="14" spans="1:18" x14ac:dyDescent="0.6">
      <c r="A14" s="4">
        <v>2203458</v>
      </c>
      <c r="B14" s="39" t="s">
        <v>23</v>
      </c>
      <c r="C14" s="40"/>
      <c r="D14" s="5" t="s">
        <v>24</v>
      </c>
      <c r="E14" s="3"/>
      <c r="F14" s="3">
        <v>32.5</v>
      </c>
      <c r="G14" s="19">
        <f t="shared" si="0"/>
        <v>46.428571428571431</v>
      </c>
      <c r="H14" s="3">
        <v>0</v>
      </c>
      <c r="I14" s="3">
        <v>0</v>
      </c>
      <c r="J14" s="8">
        <f t="shared" si="1"/>
        <v>0</v>
      </c>
      <c r="K14" s="3">
        <v>0</v>
      </c>
      <c r="L14" s="8">
        <f t="shared" si="2"/>
        <v>0</v>
      </c>
      <c r="M14" s="8">
        <f t="shared" si="3"/>
        <v>0</v>
      </c>
      <c r="N14" s="8">
        <v>27.5</v>
      </c>
      <c r="O14" s="8">
        <f t="shared" si="4"/>
        <v>16.5</v>
      </c>
      <c r="P14" s="8">
        <f t="shared" si="5"/>
        <v>16.5</v>
      </c>
      <c r="Q14" s="23">
        <f t="shared" si="6"/>
        <v>22</v>
      </c>
      <c r="R14" s="19">
        <f t="shared" si="7"/>
        <v>28.107142857142858</v>
      </c>
    </row>
    <row r="15" spans="1:18" x14ac:dyDescent="0.6">
      <c r="A15" s="6">
        <v>2216851</v>
      </c>
      <c r="B15" s="42" t="s">
        <v>14</v>
      </c>
      <c r="C15" s="40"/>
      <c r="D15" s="7" t="s">
        <v>29</v>
      </c>
      <c r="E15" s="3"/>
      <c r="F15" s="3">
        <v>56.5</v>
      </c>
      <c r="G15" s="19">
        <f t="shared" si="0"/>
        <v>80.714285714285722</v>
      </c>
      <c r="H15" s="3">
        <v>100</v>
      </c>
      <c r="I15" s="3">
        <v>100</v>
      </c>
      <c r="J15" s="8">
        <f t="shared" si="1"/>
        <v>7.5</v>
      </c>
      <c r="K15" s="3">
        <v>85</v>
      </c>
      <c r="L15" s="8">
        <f t="shared" si="2"/>
        <v>6.375</v>
      </c>
      <c r="M15" s="8">
        <f t="shared" si="3"/>
        <v>13.875</v>
      </c>
      <c r="N15" s="8">
        <v>76.25</v>
      </c>
      <c r="O15" s="8">
        <f t="shared" si="4"/>
        <v>45.75</v>
      </c>
      <c r="P15" s="8">
        <f t="shared" si="5"/>
        <v>59.625</v>
      </c>
      <c r="Q15" s="23">
        <f t="shared" si="6"/>
        <v>79.5</v>
      </c>
      <c r="R15" s="19">
        <f t="shared" si="7"/>
        <v>79.803571428571431</v>
      </c>
    </row>
    <row r="16" spans="1:18" x14ac:dyDescent="0.6">
      <c r="A16" s="4">
        <v>2218766</v>
      </c>
      <c r="B16" s="39" t="s">
        <v>30</v>
      </c>
      <c r="C16" s="40"/>
      <c r="D16" s="5" t="s">
        <v>31</v>
      </c>
      <c r="E16" s="3"/>
      <c r="F16" s="3">
        <v>49.5</v>
      </c>
      <c r="G16" s="19">
        <f t="shared" si="0"/>
        <v>70.714285714285722</v>
      </c>
      <c r="H16" s="3">
        <v>100</v>
      </c>
      <c r="I16" s="3">
        <v>100</v>
      </c>
      <c r="J16" s="8">
        <f t="shared" si="1"/>
        <v>7.5</v>
      </c>
      <c r="K16" s="3">
        <v>87</v>
      </c>
      <c r="L16" s="8">
        <f t="shared" si="2"/>
        <v>6.5249999999999995</v>
      </c>
      <c r="M16" s="8">
        <f t="shared" si="3"/>
        <v>14.024999999999999</v>
      </c>
      <c r="N16" s="8">
        <v>72.5</v>
      </c>
      <c r="O16" s="8">
        <f t="shared" si="4"/>
        <v>43.5</v>
      </c>
      <c r="P16" s="8">
        <f t="shared" si="5"/>
        <v>57.524999999999999</v>
      </c>
      <c r="Q16" s="23">
        <f t="shared" si="6"/>
        <v>76.7</v>
      </c>
      <c r="R16" s="19">
        <f t="shared" si="7"/>
        <v>75.203571428571422</v>
      </c>
    </row>
    <row r="17" spans="1:19" s="14" customFormat="1" x14ac:dyDescent="0.6">
      <c r="A17" s="10">
        <v>1802975</v>
      </c>
      <c r="B17" s="41" t="s">
        <v>36</v>
      </c>
      <c r="C17" s="41"/>
      <c r="D17" s="11" t="s">
        <v>37</v>
      </c>
      <c r="E17" s="12"/>
      <c r="F17" s="12">
        <v>39.5</v>
      </c>
      <c r="G17" s="21">
        <f t="shared" si="0"/>
        <v>56.428571428571431</v>
      </c>
      <c r="H17" s="12">
        <v>100</v>
      </c>
      <c r="I17" s="12">
        <v>100</v>
      </c>
      <c r="J17" s="13">
        <f t="shared" si="1"/>
        <v>7.5</v>
      </c>
      <c r="K17" s="12">
        <v>60</v>
      </c>
      <c r="L17" s="13">
        <f t="shared" si="2"/>
        <v>4.5</v>
      </c>
      <c r="M17" s="13">
        <f t="shared" si="3"/>
        <v>12</v>
      </c>
      <c r="N17" s="13">
        <v>24.38</v>
      </c>
      <c r="O17" s="13">
        <f t="shared" si="4"/>
        <v>14.627999999999998</v>
      </c>
      <c r="P17" s="13">
        <f t="shared" si="5"/>
        <v>26.628</v>
      </c>
      <c r="Q17" s="24">
        <f t="shared" si="6"/>
        <v>35.504000000000005</v>
      </c>
      <c r="R17" s="19">
        <f t="shared" si="7"/>
        <v>40.735142857142861</v>
      </c>
      <c r="S17" s="14" t="s">
        <v>54</v>
      </c>
    </row>
    <row r="18" spans="1:19" x14ac:dyDescent="0.6">
      <c r="A18" s="4">
        <v>2205191</v>
      </c>
      <c r="B18" s="39" t="s">
        <v>27</v>
      </c>
      <c r="C18" s="40"/>
      <c r="D18" s="5" t="s">
        <v>28</v>
      </c>
      <c r="E18" s="3"/>
      <c r="F18" s="3">
        <v>36.5</v>
      </c>
      <c r="G18" s="19">
        <f t="shared" si="0"/>
        <v>52.142857142857146</v>
      </c>
      <c r="H18" s="3">
        <v>100</v>
      </c>
      <c r="I18" s="3">
        <v>100</v>
      </c>
      <c r="J18" s="8">
        <f t="shared" si="1"/>
        <v>7.5</v>
      </c>
      <c r="K18" s="3">
        <v>80</v>
      </c>
      <c r="L18" s="8">
        <f t="shared" si="2"/>
        <v>6</v>
      </c>
      <c r="M18" s="8">
        <f t="shared" si="3"/>
        <v>13.5</v>
      </c>
      <c r="N18" s="8">
        <v>18.3</v>
      </c>
      <c r="O18" s="8">
        <f t="shared" si="4"/>
        <v>10.98</v>
      </c>
      <c r="P18" s="8">
        <f t="shared" si="5"/>
        <v>24.48</v>
      </c>
      <c r="Q18" s="23">
        <f t="shared" si="6"/>
        <v>32.64</v>
      </c>
      <c r="R18" s="19">
        <f t="shared" si="7"/>
        <v>37.515714285714289</v>
      </c>
    </row>
    <row r="19" spans="1:19" x14ac:dyDescent="0.6">
      <c r="A19" s="6">
        <v>152272</v>
      </c>
      <c r="B19" s="42" t="s">
        <v>5</v>
      </c>
      <c r="C19" s="40"/>
      <c r="D19" s="7" t="s">
        <v>6</v>
      </c>
      <c r="E19" s="3"/>
      <c r="F19" s="3">
        <v>27.5</v>
      </c>
      <c r="G19" s="19">
        <v>40</v>
      </c>
      <c r="H19" s="3">
        <v>100</v>
      </c>
      <c r="I19" s="3">
        <v>100</v>
      </c>
      <c r="J19" s="8">
        <f t="shared" si="1"/>
        <v>7.5</v>
      </c>
      <c r="K19" s="3">
        <v>67</v>
      </c>
      <c r="L19" s="8">
        <f t="shared" si="2"/>
        <v>5.0249999999999995</v>
      </c>
      <c r="M19" s="8">
        <f t="shared" si="3"/>
        <v>12.524999999999999</v>
      </c>
      <c r="N19" s="8">
        <v>6.25</v>
      </c>
      <c r="O19" s="8">
        <f t="shared" si="4"/>
        <v>3.75</v>
      </c>
      <c r="P19" s="8">
        <f t="shared" si="5"/>
        <v>16.274999999999999</v>
      </c>
      <c r="Q19" s="23">
        <f t="shared" si="6"/>
        <v>21.699999999999996</v>
      </c>
      <c r="R19" s="19">
        <f t="shared" si="7"/>
        <v>26.274999999999999</v>
      </c>
    </row>
    <row r="20" spans="1:19" x14ac:dyDescent="0.6">
      <c r="A20" s="6">
        <v>2221958</v>
      </c>
      <c r="B20" s="42" t="s">
        <v>32</v>
      </c>
      <c r="C20" s="40"/>
      <c r="D20" s="7" t="s">
        <v>33</v>
      </c>
      <c r="E20" s="3"/>
      <c r="F20" s="3">
        <v>26</v>
      </c>
      <c r="G20" s="19">
        <f t="shared" si="0"/>
        <v>37.142857142857146</v>
      </c>
      <c r="H20" s="3">
        <v>100</v>
      </c>
      <c r="I20" s="3">
        <v>100</v>
      </c>
      <c r="J20" s="8">
        <f t="shared" si="1"/>
        <v>7.5</v>
      </c>
      <c r="K20" s="3">
        <v>77</v>
      </c>
      <c r="L20" s="8">
        <f t="shared" si="2"/>
        <v>5.7749999999999995</v>
      </c>
      <c r="M20" s="8">
        <f t="shared" si="3"/>
        <v>13.274999999999999</v>
      </c>
      <c r="N20" s="8">
        <v>30</v>
      </c>
      <c r="O20" s="8">
        <f t="shared" si="4"/>
        <v>18</v>
      </c>
      <c r="P20" s="8">
        <f t="shared" si="5"/>
        <v>31.274999999999999</v>
      </c>
      <c r="Q20" s="23">
        <f t="shared" si="6"/>
        <v>41.699999999999996</v>
      </c>
      <c r="R20" s="19">
        <f t="shared" si="7"/>
        <v>40.560714285714283</v>
      </c>
    </row>
    <row r="21" spans="1:19" x14ac:dyDescent="0.6">
      <c r="A21" s="6">
        <v>2106499</v>
      </c>
      <c r="B21" s="42" t="s">
        <v>7</v>
      </c>
      <c r="C21" s="40"/>
      <c r="D21" s="7" t="s">
        <v>11</v>
      </c>
      <c r="E21" s="3"/>
      <c r="F21" s="3">
        <v>0</v>
      </c>
      <c r="G21" s="19">
        <f t="shared" si="0"/>
        <v>0</v>
      </c>
      <c r="H21" s="3">
        <v>100</v>
      </c>
      <c r="I21" s="3">
        <v>100</v>
      </c>
      <c r="J21" s="8">
        <f t="shared" si="1"/>
        <v>7.5</v>
      </c>
      <c r="K21" s="3">
        <v>85</v>
      </c>
      <c r="L21" s="8">
        <f t="shared" si="2"/>
        <v>6.375</v>
      </c>
      <c r="M21" s="8">
        <f t="shared" si="3"/>
        <v>13.875</v>
      </c>
      <c r="N21" s="8">
        <v>17.5</v>
      </c>
      <c r="O21" s="8">
        <f t="shared" si="4"/>
        <v>10.5</v>
      </c>
      <c r="P21" s="8">
        <f t="shared" si="5"/>
        <v>24.375</v>
      </c>
      <c r="Q21" s="23">
        <f t="shared" si="6"/>
        <v>32.5</v>
      </c>
      <c r="R21" s="19">
        <f t="shared" si="7"/>
        <v>24.375</v>
      </c>
    </row>
    <row r="22" spans="1:19" x14ac:dyDescent="0.6">
      <c r="A22" s="4">
        <v>2221960</v>
      </c>
      <c r="B22" s="39" t="s">
        <v>34</v>
      </c>
      <c r="C22" s="40"/>
      <c r="D22" s="5" t="s">
        <v>35</v>
      </c>
      <c r="E22" s="3"/>
      <c r="F22" s="3">
        <v>32.5</v>
      </c>
      <c r="G22" s="19">
        <f t="shared" si="0"/>
        <v>46.428571428571431</v>
      </c>
      <c r="H22" s="3">
        <v>88</v>
      </c>
      <c r="I22" s="3">
        <v>100</v>
      </c>
      <c r="J22" s="8">
        <f t="shared" si="1"/>
        <v>7.05</v>
      </c>
      <c r="K22" s="3">
        <v>27</v>
      </c>
      <c r="L22" s="8">
        <f t="shared" si="2"/>
        <v>2.0249999999999999</v>
      </c>
      <c r="M22" s="8">
        <f t="shared" si="3"/>
        <v>9.0749999999999993</v>
      </c>
      <c r="N22" s="8">
        <v>13.3</v>
      </c>
      <c r="O22" s="8">
        <f t="shared" si="4"/>
        <v>7.98</v>
      </c>
      <c r="P22" s="8">
        <f t="shared" si="5"/>
        <v>17.055</v>
      </c>
      <c r="Q22" s="23">
        <f t="shared" si="6"/>
        <v>22.74</v>
      </c>
      <c r="R22" s="19">
        <f t="shared" si="7"/>
        <v>28.662142857142857</v>
      </c>
    </row>
    <row r="23" spans="1:19" s="14" customFormat="1" x14ac:dyDescent="0.6">
      <c r="A23" s="12">
        <v>2021952</v>
      </c>
      <c r="B23" s="43" t="s">
        <v>40</v>
      </c>
      <c r="C23" s="43"/>
      <c r="D23" s="12" t="s">
        <v>39</v>
      </c>
      <c r="E23" s="12"/>
      <c r="F23" s="12">
        <v>31</v>
      </c>
      <c r="G23" s="21">
        <f t="shared" si="0"/>
        <v>44.285714285714285</v>
      </c>
      <c r="H23" s="15"/>
      <c r="I23" s="15"/>
      <c r="J23" s="15"/>
      <c r="K23" s="15"/>
      <c r="L23" s="15"/>
      <c r="M23" s="8">
        <f t="shared" si="3"/>
        <v>0</v>
      </c>
      <c r="N23" s="15"/>
      <c r="O23" s="15"/>
      <c r="P23" s="16"/>
      <c r="Q23" s="20"/>
      <c r="S23" s="14" t="s">
        <v>55</v>
      </c>
    </row>
    <row r="28" spans="1:19" x14ac:dyDescent="0.6">
      <c r="F28" s="38"/>
      <c r="G28" s="38"/>
      <c r="H28" s="38"/>
      <c r="I28" s="38"/>
    </row>
    <row r="30" spans="1:19" x14ac:dyDescent="0.6">
      <c r="G30"/>
    </row>
    <row r="32" spans="1:19" x14ac:dyDescent="0.6">
      <c r="J32" s="27"/>
    </row>
    <row r="33" spans="7:10" x14ac:dyDescent="0.6">
      <c r="J33" s="27"/>
    </row>
    <row r="34" spans="7:10" x14ac:dyDescent="0.6">
      <c r="J34" s="27"/>
    </row>
    <row r="35" spans="7:10" x14ac:dyDescent="0.6">
      <c r="J35" s="27"/>
    </row>
    <row r="36" spans="7:10" x14ac:dyDescent="0.6">
      <c r="G36"/>
      <c r="J36" s="27"/>
    </row>
    <row r="37" spans="7:10" x14ac:dyDescent="0.6">
      <c r="J37" s="27"/>
    </row>
    <row r="38" spans="7:10" x14ac:dyDescent="0.6">
      <c r="J38" s="27"/>
    </row>
    <row r="39" spans="7:10" x14ac:dyDescent="0.6">
      <c r="J39" s="27"/>
    </row>
    <row r="40" spans="7:10" x14ac:dyDescent="0.6">
      <c r="J40" s="27"/>
    </row>
    <row r="41" spans="7:10" x14ac:dyDescent="0.6">
      <c r="J41" s="27"/>
    </row>
    <row r="42" spans="7:10" x14ac:dyDescent="0.6">
      <c r="J42" s="27"/>
    </row>
    <row r="43" spans="7:10" x14ac:dyDescent="0.6">
      <c r="J43" s="27"/>
    </row>
    <row r="44" spans="7:10" x14ac:dyDescent="0.6">
      <c r="J44" s="27"/>
    </row>
    <row r="45" spans="7:10" x14ac:dyDescent="0.6">
      <c r="J45" s="27"/>
    </row>
    <row r="46" spans="7:10" x14ac:dyDescent="0.6">
      <c r="J46" s="27"/>
    </row>
    <row r="47" spans="7:10" x14ac:dyDescent="0.6">
      <c r="J47" s="27"/>
    </row>
    <row r="48" spans="7:10" x14ac:dyDescent="0.6">
      <c r="J48" s="27"/>
    </row>
    <row r="49" spans="10:10" x14ac:dyDescent="0.6">
      <c r="J49" s="27"/>
    </row>
    <row r="50" spans="10:10" x14ac:dyDescent="0.6">
      <c r="J50" s="27"/>
    </row>
    <row r="51" spans="10:10" x14ac:dyDescent="0.6">
      <c r="J51" s="27"/>
    </row>
  </sheetData>
  <mergeCells count="22">
    <mergeCell ref="B3:C3"/>
    <mergeCell ref="B4:C4"/>
    <mergeCell ref="B10:C10"/>
    <mergeCell ref="B5:C5"/>
    <mergeCell ref="B9:C9"/>
    <mergeCell ref="B6:C6"/>
    <mergeCell ref="B7:C7"/>
    <mergeCell ref="B8:C8"/>
    <mergeCell ref="F28:I28"/>
    <mergeCell ref="B11:C11"/>
    <mergeCell ref="B14:C14"/>
    <mergeCell ref="B17:C17"/>
    <mergeCell ref="B18:C18"/>
    <mergeCell ref="B19:C19"/>
    <mergeCell ref="B23:C23"/>
    <mergeCell ref="B12:C12"/>
    <mergeCell ref="B13:C13"/>
    <mergeCell ref="B22:C22"/>
    <mergeCell ref="B15:C15"/>
    <mergeCell ref="B16:C16"/>
    <mergeCell ref="B20:C20"/>
    <mergeCell ref="B21:C21"/>
  </mergeCells>
  <phoneticPr fontId="8" type="noConversion"/>
  <hyperlinks>
    <hyperlink ref="A10" r:id="rId1" display="2009252/2" xr:uid="{00000000-0004-0000-0000-000007000000}"/>
    <hyperlink ref="A5" r:id="rId2" display="2024571/1" xr:uid="{00000000-0004-0000-0000-000009000000}"/>
    <hyperlink ref="A21" r:id="rId3" display="2106499/1" xr:uid="{00000000-0004-0000-0000-00000B000000}"/>
    <hyperlink ref="A11" r:id="rId4" display="2115836/1" xr:uid="{00000000-0004-0000-0000-00000D000000}"/>
    <hyperlink ref="A6" r:id="rId5" display="2116012/1" xr:uid="{00000000-0004-0000-0000-00000F000000}"/>
    <hyperlink ref="A12" r:id="rId6" display="2116294/1" xr:uid="{00000000-0004-0000-0000-000011000000}"/>
    <hyperlink ref="A7" r:id="rId7" display="2121421/1" xr:uid="{00000000-0004-0000-0000-000013000000}"/>
    <hyperlink ref="A13" r:id="rId8" display="2200897/1" xr:uid="{00000000-0004-0000-0000-000015000000}"/>
    <hyperlink ref="A8" r:id="rId9" display="2201011/1" xr:uid="{00000000-0004-0000-0000-000017000000}"/>
    <hyperlink ref="A14" r:id="rId10" display="2203458/1" xr:uid="{00000000-0004-0000-0000-000019000000}"/>
    <hyperlink ref="A15" r:id="rId11" display="2216851/1" xr:uid="{00000000-0004-0000-0000-00001F000000}"/>
    <hyperlink ref="A16" r:id="rId12" display="2218766/1" xr:uid="{00000000-0004-0000-0000-000021000000}"/>
    <hyperlink ref="A20" r:id="rId13" display="2221958/2" xr:uid="{00000000-0004-0000-0000-000023000000}"/>
    <hyperlink ref="A22" r:id="rId14" display="2221960/2" xr:uid="{00000000-0004-0000-0000-000025000000}"/>
    <hyperlink ref="A18" r:id="rId15" display="2205191/1" xr:uid="{9A7A4DCB-FE63-4CF3-946A-912E3587FEF6}"/>
    <hyperlink ref="A19" r:id="rId16" display="0152272/4" xr:uid="{C7AE112A-0A4D-44FC-9920-222652527005}"/>
    <hyperlink ref="A4" r:id="rId17" display="0150226/3" xr:uid="{00000000-0004-0000-0000-000001000000}"/>
    <hyperlink ref="A9" r:id="rId18" display="2204995/1" xr:uid="{00000000-0004-0000-0000-00001B000000}"/>
  </hyperlinks>
  <pageMargins left="0.78740157480314998" right="0.78740157480314998" top="0.78740157480314998" bottom="1.1311496062992099" header="0.78740157480314998" footer="0.78740157480314998"/>
  <pageSetup paperSize="9" orientation="landscape" horizontalDpi="300" verticalDpi="300" r:id="rId19"/>
  <headerFooter alignWithMargins="0">
    <oddFooter>&amp;C&amp;"Segoe UI,Regular"&amp;7 Mod_List_ACCA6022 / MyTSD_ModuleSearch_Drill_ModuleTaking / UNI\\evision_ssrs / 9/30/2024 7:25:58 AM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657CF-4468-4E30-99E6-3E5CE69CD509}">
  <dimension ref="A1:H24"/>
  <sheetViews>
    <sheetView showGridLines="0" tabSelected="1" workbookViewId="0">
      <pane ySplit="1" topLeftCell="A2" activePane="bottomLeft" state="frozen"/>
      <selection pane="bottomLeft" activeCell="G19" sqref="G19"/>
    </sheetView>
  </sheetViews>
  <sheetFormatPr defaultColWidth="9.15625" defaultRowHeight="14.4" x14ac:dyDescent="0.55000000000000004"/>
  <cols>
    <col min="1" max="1" width="13.41796875" customWidth="1"/>
    <col min="2" max="2" width="11.41796875" customWidth="1"/>
    <col min="3" max="3" width="1.15625" customWidth="1"/>
    <col min="4" max="4" width="29" customWidth="1"/>
    <col min="5" max="5" width="8.83984375"/>
    <col min="6" max="7" width="14.41796875" style="26" customWidth="1"/>
    <col min="8" max="8" width="11" style="26" customWidth="1"/>
  </cols>
  <sheetData>
    <row r="1" spans="1:8" ht="0.25" customHeight="1" x14ac:dyDescent="0.55000000000000004"/>
    <row r="2" spans="1:8" s="1" customFormat="1" ht="33.6" customHeight="1" x14ac:dyDescent="0.7">
      <c r="A2" s="1" t="s">
        <v>59</v>
      </c>
      <c r="F2" s="45" t="s">
        <v>58</v>
      </c>
      <c r="G2" s="45" t="s">
        <v>57</v>
      </c>
      <c r="H2" s="45" t="s">
        <v>56</v>
      </c>
    </row>
    <row r="3" spans="1:8" s="1" customFormat="1" ht="18.3" x14ac:dyDescent="0.7">
      <c r="F3" s="45"/>
      <c r="G3" s="45"/>
      <c r="H3" s="45"/>
    </row>
    <row r="4" spans="1:8" ht="14.5" customHeight="1" x14ac:dyDescent="0.55000000000000004">
      <c r="A4" s="2" t="s">
        <v>0</v>
      </c>
      <c r="B4" s="44" t="s">
        <v>1</v>
      </c>
      <c r="C4" s="44"/>
      <c r="D4" s="28" t="s">
        <v>2</v>
      </c>
      <c r="F4" s="32"/>
      <c r="G4" s="30"/>
      <c r="H4" s="30"/>
    </row>
    <row r="5" spans="1:8" x14ac:dyDescent="0.55000000000000004">
      <c r="A5" s="35" t="s">
        <v>60</v>
      </c>
      <c r="B5" s="46" t="s">
        <v>69</v>
      </c>
      <c r="C5" s="46"/>
      <c r="D5" s="36" t="s">
        <v>78</v>
      </c>
      <c r="F5" s="32">
        <v>94.69</v>
      </c>
      <c r="G5" s="32">
        <v>92.86</v>
      </c>
      <c r="H5" s="32">
        <v>94.232500000000002</v>
      </c>
    </row>
    <row r="6" spans="1:8" x14ac:dyDescent="0.55000000000000004">
      <c r="A6" s="35" t="s">
        <v>61</v>
      </c>
      <c r="B6" s="46" t="s">
        <v>70</v>
      </c>
      <c r="C6" s="40"/>
      <c r="D6" s="36" t="s">
        <v>79</v>
      </c>
      <c r="F6" s="32">
        <v>82.47</v>
      </c>
      <c r="G6" s="32">
        <v>54.29</v>
      </c>
      <c r="H6" s="32">
        <v>75.424999999999997</v>
      </c>
    </row>
    <row r="7" spans="1:8" x14ac:dyDescent="0.55000000000000004">
      <c r="A7" s="35" t="s">
        <v>62</v>
      </c>
      <c r="B7" s="46" t="s">
        <v>71</v>
      </c>
      <c r="C7" s="40"/>
      <c r="D7" s="36" t="s">
        <v>80</v>
      </c>
      <c r="F7" s="32">
        <v>70.25</v>
      </c>
      <c r="G7" s="32">
        <v>57.14</v>
      </c>
      <c r="H7" s="32">
        <v>66.972499999999997</v>
      </c>
    </row>
    <row r="8" spans="1:8" x14ac:dyDescent="0.55000000000000004">
      <c r="A8" s="35" t="s">
        <v>63</v>
      </c>
      <c r="B8" s="46" t="s">
        <v>72</v>
      </c>
      <c r="C8" s="40"/>
      <c r="D8" s="36" t="s">
        <v>81</v>
      </c>
      <c r="F8" s="32">
        <v>57.5</v>
      </c>
      <c r="G8" s="32">
        <v>72.86</v>
      </c>
      <c r="H8" s="32">
        <v>61.34</v>
      </c>
    </row>
    <row r="9" spans="1:8" x14ac:dyDescent="0.55000000000000004">
      <c r="A9" s="35" t="s">
        <v>64</v>
      </c>
      <c r="B9" s="46" t="s">
        <v>73</v>
      </c>
      <c r="C9" s="40"/>
      <c r="D9" s="36" t="s">
        <v>82</v>
      </c>
      <c r="F9" s="37">
        <v>34.129999999999995</v>
      </c>
      <c r="G9" s="32">
        <v>70</v>
      </c>
      <c r="H9" s="32">
        <v>43.097499999999997</v>
      </c>
    </row>
    <row r="10" spans="1:8" x14ac:dyDescent="0.55000000000000004">
      <c r="A10" s="35" t="s">
        <v>65</v>
      </c>
      <c r="B10" s="46" t="s">
        <v>74</v>
      </c>
      <c r="C10" s="46"/>
      <c r="D10" s="36" t="s">
        <v>83</v>
      </c>
      <c r="F10" s="37">
        <v>37.31</v>
      </c>
      <c r="G10" s="32">
        <v>50</v>
      </c>
      <c r="H10" s="32">
        <v>40.482500000000002</v>
      </c>
    </row>
    <row r="11" spans="1:8" x14ac:dyDescent="0.55000000000000004">
      <c r="A11" s="35" t="s">
        <v>66</v>
      </c>
      <c r="B11" s="46" t="s">
        <v>75</v>
      </c>
      <c r="C11" s="40"/>
      <c r="D11" s="36" t="s">
        <v>84</v>
      </c>
      <c r="F11" s="32">
        <v>68.13</v>
      </c>
      <c r="G11" s="32">
        <v>87.14</v>
      </c>
      <c r="H11" s="32">
        <v>72.882499999999993</v>
      </c>
    </row>
    <row r="12" spans="1:8" x14ac:dyDescent="0.55000000000000004">
      <c r="A12" s="35" t="s">
        <v>67</v>
      </c>
      <c r="B12" s="46" t="s">
        <v>76</v>
      </c>
      <c r="C12" s="40"/>
      <c r="D12" s="36" t="s">
        <v>85</v>
      </c>
      <c r="F12" s="32">
        <v>60.69</v>
      </c>
      <c r="G12" s="32">
        <v>62.86</v>
      </c>
      <c r="H12" s="32">
        <v>61.232500000000002</v>
      </c>
    </row>
    <row r="13" spans="1:8" x14ac:dyDescent="0.55000000000000004">
      <c r="A13" s="35" t="s">
        <v>68</v>
      </c>
      <c r="B13" s="46" t="s">
        <v>77</v>
      </c>
      <c r="C13" s="40"/>
      <c r="D13" s="36" t="s">
        <v>86</v>
      </c>
      <c r="F13" s="32">
        <v>76.63</v>
      </c>
      <c r="G13" s="32">
        <v>57.14</v>
      </c>
      <c r="H13" s="32">
        <v>71.757499999999993</v>
      </c>
    </row>
    <row r="14" spans="1:8" x14ac:dyDescent="0.55000000000000004">
      <c r="A14" s="35"/>
      <c r="B14" s="46"/>
      <c r="C14" s="40"/>
      <c r="D14" s="36"/>
      <c r="F14" s="32"/>
      <c r="G14" s="31"/>
      <c r="H14" s="31"/>
    </row>
    <row r="15" spans="1:8" x14ac:dyDescent="0.55000000000000004">
      <c r="A15" s="35"/>
      <c r="B15" s="46"/>
      <c r="C15" s="40"/>
      <c r="D15" s="36" t="s">
        <v>87</v>
      </c>
      <c r="F15" s="32">
        <f>AVERAGE(F5:F13)</f>
        <v>64.644444444444446</v>
      </c>
      <c r="G15" s="31">
        <f>AVERAGE(G5:G13)</f>
        <v>67.143333333333331</v>
      </c>
      <c r="H15" s="31">
        <f>AVERAGE(H5:H13)</f>
        <v>65.269166666666649</v>
      </c>
    </row>
    <row r="16" spans="1:8" x14ac:dyDescent="0.55000000000000004">
      <c r="A16" s="35"/>
      <c r="B16" s="46"/>
      <c r="C16" s="40"/>
      <c r="D16" s="36" t="s">
        <v>88</v>
      </c>
      <c r="F16" s="32">
        <f>_xlfn.STDEV.S(F5:F13)</f>
        <v>19.85162028091861</v>
      </c>
      <c r="G16" s="32">
        <f t="shared" ref="G16:H16" si="0">_xlfn.STDEV.S(G5:G13)</f>
        <v>14.914912001081365</v>
      </c>
      <c r="H16" s="32">
        <f t="shared" si="0"/>
        <v>16.517691131405169</v>
      </c>
    </row>
    <row r="17" spans="1:8" x14ac:dyDescent="0.55000000000000004">
      <c r="A17" s="35"/>
      <c r="B17" s="46"/>
      <c r="C17" s="40"/>
      <c r="D17" s="36"/>
      <c r="F17" s="32"/>
      <c r="G17" s="31"/>
      <c r="H17" s="31"/>
    </row>
    <row r="18" spans="1:8" x14ac:dyDescent="0.55000000000000004">
      <c r="A18" s="35"/>
      <c r="B18" s="48"/>
      <c r="C18" s="48"/>
      <c r="D18" s="36"/>
      <c r="F18" s="32"/>
      <c r="G18" s="31"/>
      <c r="H18" s="31"/>
    </row>
    <row r="19" spans="1:8" x14ac:dyDescent="0.55000000000000004">
      <c r="A19" s="35"/>
      <c r="B19" s="46"/>
      <c r="C19" s="40"/>
      <c r="D19" s="36"/>
      <c r="F19" s="32"/>
      <c r="G19" s="31"/>
      <c r="H19" s="31"/>
    </row>
    <row r="20" spans="1:8" x14ac:dyDescent="0.55000000000000004">
      <c r="A20" s="35"/>
      <c r="B20" s="46"/>
      <c r="C20" s="40"/>
      <c r="D20" s="36"/>
      <c r="F20" s="32"/>
      <c r="G20" s="31"/>
      <c r="H20" s="31"/>
    </row>
    <row r="21" spans="1:8" x14ac:dyDescent="0.55000000000000004">
      <c r="A21" s="35"/>
      <c r="B21" s="46"/>
      <c r="C21" s="40"/>
      <c r="D21" s="36"/>
      <c r="F21" s="32"/>
      <c r="G21" s="31"/>
      <c r="H21" s="31"/>
    </row>
    <row r="22" spans="1:8" x14ac:dyDescent="0.55000000000000004">
      <c r="A22" s="35"/>
      <c r="B22" s="46"/>
      <c r="C22" s="40"/>
      <c r="D22" s="36"/>
      <c r="F22" s="32"/>
      <c r="G22" s="31"/>
      <c r="H22" s="31"/>
    </row>
    <row r="23" spans="1:8" x14ac:dyDescent="0.55000000000000004">
      <c r="A23" s="4"/>
      <c r="B23" s="39"/>
      <c r="C23" s="40"/>
      <c r="D23" s="29"/>
      <c r="F23" s="32"/>
      <c r="G23" s="31"/>
      <c r="H23" s="31"/>
    </row>
    <row r="24" spans="1:8" x14ac:dyDescent="0.55000000000000004">
      <c r="A24" s="34"/>
      <c r="B24" s="47"/>
      <c r="C24" s="47"/>
      <c r="D24" s="33"/>
      <c r="F24" s="32"/>
      <c r="G24" s="31"/>
      <c r="H24" s="31"/>
    </row>
  </sheetData>
  <mergeCells count="24">
    <mergeCell ref="F2:F3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4:C4"/>
    <mergeCell ref="B5:C5"/>
    <mergeCell ref="G2:G3"/>
    <mergeCell ref="H2:H3"/>
    <mergeCell ref="B22:C22"/>
    <mergeCell ref="B23:C23"/>
    <mergeCell ref="B24:C24"/>
    <mergeCell ref="B6:C6"/>
    <mergeCell ref="B7:C7"/>
    <mergeCell ref="B8:C8"/>
    <mergeCell ref="B9:C9"/>
  </mergeCells>
  <phoneticPr fontId="8" type="noConversion"/>
  <pageMargins left="0.78740157480314998" right="0.78740157480314998" top="0.78740157480314998" bottom="1.1311496062992099" header="0.78740157480314998" footer="0.78740157480314998"/>
  <pageSetup paperSize="9" orientation="landscape" horizontalDpi="300" verticalDpi="300" r:id="rId1"/>
  <headerFooter alignWithMargins="0">
    <oddFooter>&amp;C&amp;"Segoe UI,Regular"&amp;7 Mod_List_ACCA6022 / MyTSD_ModuleSearch_Drill_ModuleTaking / UNI\\evision_ssrs / 9/30/2024 7:25:58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Mod_List_ACCA6022</vt:lpstr>
      <vt:lpstr>Mod_List_ACCA6022 (2)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Pole</dc:creator>
  <cp:lastModifiedBy>Munyaradzi Nicholas Murira</cp:lastModifiedBy>
  <cp:lastPrinted>2024-12-09T08:55:27Z</cp:lastPrinted>
  <dcterms:created xsi:type="dcterms:W3CDTF">2024-12-09T08:52:00Z</dcterms:created>
  <dcterms:modified xsi:type="dcterms:W3CDTF">2026-04-02T08:22:45Z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