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34221_student_uwtsd_ac_uk/Documents/Finance Management &amp; Planning/Assignment/Business Review Assignment/"/>
    </mc:Choice>
  </mc:AlternateContent>
  <xr:revisionPtr revIDLastSave="313" documentId="13_ncr:1_{06FED507-7764-44D9-9AB6-8952426C9887}" xr6:coauthVersionLast="47" xr6:coauthVersionMax="47" xr10:uidLastSave="{491393AF-8039-4630-9E4B-D221037B1495}"/>
  <bookViews>
    <workbookView minimized="1" xWindow="1900" yWindow="1900" windowWidth="14400" windowHeight="7360" activeTab="2" xr2:uid="{07DD5FDE-C344-4BF9-A66A-7D4DA59D1ED3}"/>
  </bookViews>
  <sheets>
    <sheet name="Profitability Ratios" sheetId="1" r:id="rId1"/>
    <sheet name="Liquidity Ratios" sheetId="3" r:id="rId2"/>
    <sheet name="Leverage Ratios" sheetId="2" r:id="rId3"/>
    <sheet name="Activity Ratios" sheetId="4" r:id="rId4"/>
    <sheet name="Investment Ratio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5" l="1"/>
  <c r="B9" i="5"/>
  <c r="C8" i="5"/>
  <c r="B8" i="5"/>
  <c r="C7" i="5"/>
  <c r="B7" i="5"/>
  <c r="C2" i="5"/>
  <c r="B2" i="5"/>
  <c r="C6" i="5"/>
  <c r="B6" i="5"/>
  <c r="C13" i="4"/>
  <c r="B13" i="4"/>
  <c r="C9" i="4"/>
  <c r="B9" i="4"/>
  <c r="B7" i="4"/>
  <c r="C3" i="4"/>
  <c r="C4" i="4" s="1"/>
  <c r="C11" i="4" s="1"/>
  <c r="B3" i="4"/>
  <c r="B4" i="4" s="1"/>
  <c r="B11" i="4" s="1"/>
  <c r="C12" i="4"/>
  <c r="C12" i="2"/>
  <c r="B12" i="2"/>
  <c r="C11" i="2"/>
  <c r="B11" i="2"/>
  <c r="C9" i="2"/>
  <c r="C10" i="2"/>
  <c r="B10" i="2"/>
  <c r="B9" i="2"/>
  <c r="C8" i="3"/>
  <c r="B8" i="3"/>
  <c r="C7" i="3"/>
  <c r="B7" i="3"/>
  <c r="C6" i="3"/>
  <c r="B6" i="3"/>
  <c r="C12" i="1"/>
  <c r="B12" i="1"/>
  <c r="C11" i="1"/>
  <c r="B11" i="1"/>
  <c r="C8" i="1"/>
  <c r="B8" i="1"/>
  <c r="C9" i="1"/>
  <c r="C10" i="1"/>
  <c r="B9" i="1"/>
  <c r="B10" i="1"/>
  <c r="B12" i="4" l="1"/>
</calcChain>
</file>

<file path=xl/sharedStrings.xml><?xml version="1.0" encoding="utf-8"?>
<sst xmlns="http://schemas.openxmlformats.org/spreadsheetml/2006/main" count="49" uniqueCount="45">
  <si>
    <t>Revenue</t>
  </si>
  <si>
    <t>Gross Profit</t>
  </si>
  <si>
    <t>Gross Profit %</t>
  </si>
  <si>
    <t>Operating Profit %</t>
  </si>
  <si>
    <t>Net Profit Margin %</t>
  </si>
  <si>
    <t>Operating Profit</t>
  </si>
  <si>
    <t>Total Assets</t>
  </si>
  <si>
    <t>Return on Assets</t>
  </si>
  <si>
    <t>Return on Shareholders Equity</t>
  </si>
  <si>
    <t>Shareholders Equity</t>
  </si>
  <si>
    <t>Net Profit</t>
  </si>
  <si>
    <t>Current Assets</t>
  </si>
  <si>
    <t>Current Liabilities</t>
  </si>
  <si>
    <t>Current Ratio</t>
  </si>
  <si>
    <t>Quick Ratio</t>
  </si>
  <si>
    <t>Cash Ratio</t>
  </si>
  <si>
    <t>Cash and Cash Equiv</t>
  </si>
  <si>
    <t>Gearing Ratio</t>
  </si>
  <si>
    <t>D/E Ratio</t>
  </si>
  <si>
    <t>Long Term D/E Ratio</t>
  </si>
  <si>
    <t>Interest Coverage</t>
  </si>
  <si>
    <t>Non-Current Liabilities</t>
  </si>
  <si>
    <t>Total Liabilities</t>
  </si>
  <si>
    <t>Total Equity</t>
  </si>
  <si>
    <t>Long Term Debt</t>
  </si>
  <si>
    <t>Interest Charge</t>
  </si>
  <si>
    <t>Days Sales Outstanding (DSO)</t>
  </si>
  <si>
    <t>Inventory Turnover</t>
  </si>
  <si>
    <t>Days Payable Outstanding (DPO)</t>
  </si>
  <si>
    <t>Net Income (Profit after Tax)</t>
  </si>
  <si>
    <t>Trade and other receivables</t>
  </si>
  <si>
    <t>Average Revenue per Day</t>
  </si>
  <si>
    <t>Cost of Goods Sold (COGS)</t>
  </si>
  <si>
    <t>Average Inventory/Stock</t>
  </si>
  <si>
    <t>Trade and other payables</t>
  </si>
  <si>
    <t>Average COGS per Day</t>
  </si>
  <si>
    <t>Total Revenue</t>
  </si>
  <si>
    <t>Inventory Stock</t>
  </si>
  <si>
    <t>Earnings Per Ordinary Share (EPS)</t>
  </si>
  <si>
    <t>No of Shares</t>
  </si>
  <si>
    <t>Dividend Cover</t>
  </si>
  <si>
    <t>Dividend proposed and paid</t>
  </si>
  <si>
    <t>Price per Earnings Ratio</t>
  </si>
  <si>
    <t>Market Value per share</t>
  </si>
  <si>
    <t>Dividend Yield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</si>
</sst>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%"/>
    <numFmt numFmtId="165" formatCode="_-&quot;£&quot;* #,##0.0_-;\-&quot;£&quot;* #,##0.0_-;_-&quot;£&quot;* &quot;-&quot;??_-;_-@_-"/>
    <numFmt numFmtId="166" formatCode="0.000"/>
    <numFmt numFmtId="175" formatCode="_-* #,##0_-;\-* #,##0_-;_-* &quot;-&quot;??_-;_-@_-"/>
    <numFmt numFmtId="182" formatCode="_-&quot;£&quot;* #,##0.0000_-;\-&quot;£&quot;* #,##0.0000_-;_-&quot;£&quot;* &quot;-&quot;??_-;_-@_-"/>
    <numFmt numFmtId="183" formatCode="_-&quot;£&quot;* #,##0.00000_-;\-&quot;£&quot;* #,##0.000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10" fontId="0" fillId="0" borderId="0" xfId="1" applyNumberFormat="1" applyFont="1"/>
    <xf numFmtId="164" fontId="0" fillId="0" borderId="0" xfId="1" applyNumberFormat="1" applyFont="1"/>
    <xf numFmtId="0" fontId="2" fillId="0" borderId="0" xfId="0" applyFont="1"/>
    <xf numFmtId="165" fontId="0" fillId="0" borderId="0" xfId="2" applyNumberFormat="1" applyFont="1"/>
    <xf numFmtId="2" fontId="0" fillId="0" borderId="0" xfId="1" applyNumberFormat="1" applyFont="1"/>
    <xf numFmtId="166" fontId="0" fillId="0" borderId="0" xfId="0" applyNumberFormat="1"/>
    <xf numFmtId="2" fontId="0" fillId="0" borderId="0" xfId="0" applyNumberFormat="1"/>
    <xf numFmtId="0" fontId="0" fillId="0" borderId="0" xfId="0" applyFill="1"/>
    <xf numFmtId="165" fontId="0" fillId="0" borderId="0" xfId="2" applyNumberFormat="1" applyFont="1" applyFill="1"/>
    <xf numFmtId="0" fontId="2" fillId="0" borderId="0" xfId="0" applyFont="1" applyFill="1"/>
    <xf numFmtId="164" fontId="0" fillId="0" borderId="0" xfId="1" applyNumberFormat="1" applyFont="1" applyFill="1"/>
    <xf numFmtId="2" fontId="0" fillId="0" borderId="0" xfId="1" applyNumberFormat="1" applyFont="1" applyFill="1"/>
    <xf numFmtId="2" fontId="0" fillId="0" borderId="0" xfId="0" applyNumberFormat="1" applyFill="1"/>
    <xf numFmtId="44" fontId="0" fillId="0" borderId="0" xfId="2" applyNumberFormat="1" applyFont="1" applyFill="1"/>
    <xf numFmtId="175" fontId="0" fillId="0" borderId="0" xfId="3" applyNumberFormat="1" applyFont="1"/>
    <xf numFmtId="182" fontId="0" fillId="0" borderId="0" xfId="2" applyNumberFormat="1" applyFont="1"/>
    <xf numFmtId="183" fontId="0" fillId="0" borderId="0" xfId="2" applyNumberFormat="1" applyFont="1"/>
    <xf numFmtId="182" fontId="0" fillId="0" borderId="0" xfId="0" applyNumberFormat="1"/>
  </cellXfs>
  <cellStyles count="4">
    <cellStyle name="Comma" xfId="3" builtinId="3"/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422CD-88DA-44B8-90A0-DEB23472A10F}">
  <dimension ref="A1:C12"/>
  <sheetViews>
    <sheetView workbookViewId="0">
      <selection activeCell="B12" sqref="B12"/>
    </sheetView>
  </sheetViews>
  <sheetFormatPr defaultRowHeight="14.5" x14ac:dyDescent="0.35"/>
  <cols>
    <col min="1" max="1" width="26.7265625" bestFit="1" customWidth="1"/>
    <col min="2" max="3" width="9.08984375" bestFit="1" customWidth="1"/>
  </cols>
  <sheetData>
    <row r="1" spans="1:3" s="3" customFormat="1" x14ac:dyDescent="0.35">
      <c r="B1" s="3">
        <v>2022</v>
      </c>
      <c r="C1" s="3">
        <v>2021</v>
      </c>
    </row>
    <row r="2" spans="1:3" x14ac:dyDescent="0.35">
      <c r="A2" t="s">
        <v>0</v>
      </c>
      <c r="B2">
        <v>1381.5</v>
      </c>
      <c r="C2">
        <v>1095.3</v>
      </c>
    </row>
    <row r="3" spans="1:3" x14ac:dyDescent="0.35">
      <c r="A3" t="s">
        <v>1</v>
      </c>
      <c r="B3">
        <v>450.7</v>
      </c>
      <c r="C3">
        <v>343.7</v>
      </c>
    </row>
    <row r="4" spans="1:3" x14ac:dyDescent="0.35">
      <c r="A4" t="s">
        <v>5</v>
      </c>
      <c r="B4">
        <v>-117.9</v>
      </c>
      <c r="C4">
        <v>-74.3</v>
      </c>
    </row>
    <row r="5" spans="1:3" x14ac:dyDescent="0.35">
      <c r="A5" t="s">
        <v>10</v>
      </c>
      <c r="B5">
        <v>-527.70000000000005</v>
      </c>
      <c r="C5">
        <v>-189.3</v>
      </c>
    </row>
    <row r="6" spans="1:3" x14ac:dyDescent="0.35">
      <c r="A6" t="s">
        <v>6</v>
      </c>
      <c r="B6" s="4">
        <v>3104.3</v>
      </c>
      <c r="C6" s="4">
        <v>2842.5</v>
      </c>
    </row>
    <row r="7" spans="1:3" x14ac:dyDescent="0.35">
      <c r="A7" t="s">
        <v>9</v>
      </c>
      <c r="B7" s="4">
        <v>772.5</v>
      </c>
      <c r="C7" s="4">
        <v>660.4</v>
      </c>
    </row>
    <row r="8" spans="1:3" x14ac:dyDescent="0.35">
      <c r="A8" s="3" t="s">
        <v>2</v>
      </c>
      <c r="B8" s="1">
        <f>B3/B2</f>
        <v>0.32623959464350344</v>
      </c>
      <c r="C8" s="1">
        <f>C3/C2</f>
        <v>0.31379530722176574</v>
      </c>
    </row>
    <row r="9" spans="1:3" x14ac:dyDescent="0.35">
      <c r="A9" s="3" t="s">
        <v>3</v>
      </c>
      <c r="B9" s="1">
        <f>B4/B2</f>
        <v>-8.534201954397394E-2</v>
      </c>
      <c r="C9" s="1">
        <f>C4/C2</f>
        <v>-6.7835296265863237E-2</v>
      </c>
    </row>
    <row r="10" spans="1:3" x14ac:dyDescent="0.35">
      <c r="A10" s="3" t="s">
        <v>4</v>
      </c>
      <c r="B10" s="1">
        <f>B5/B2</f>
        <v>-0.38197611292073835</v>
      </c>
      <c r="C10" s="1">
        <f>C5/C2</f>
        <v>-0.17282936181867983</v>
      </c>
    </row>
    <row r="11" spans="1:3" x14ac:dyDescent="0.35">
      <c r="A11" s="3" t="s">
        <v>7</v>
      </c>
      <c r="B11" s="1">
        <f>B5/B6</f>
        <v>-0.16999001385175402</v>
      </c>
      <c r="C11" s="1">
        <f>C5/C6</f>
        <v>-6.6596306068601591E-2</v>
      </c>
    </row>
    <row r="12" spans="1:3" x14ac:dyDescent="0.35">
      <c r="A12" s="3" t="s">
        <v>8</v>
      </c>
      <c r="B12" s="18">
        <f>B5/B7</f>
        <v>-0.68310679611650493</v>
      </c>
      <c r="C12" s="18">
        <f>C5/C7</f>
        <v>-0.28664445790430043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F10B-3CE1-4B98-B497-B41BE03B878D}">
  <dimension ref="A1:C8"/>
  <sheetViews>
    <sheetView workbookViewId="0">
      <selection activeCell="B8" sqref="B8"/>
    </sheetView>
  </sheetViews>
  <sheetFormatPr defaultRowHeight="14.5" x14ac:dyDescent="0.35"/>
  <cols>
    <col min="1" max="1" width="26.54296875" bestFit="1" customWidth="1"/>
    <col min="2" max="2" width="11.08984375" bestFit="1" customWidth="1"/>
    <col min="3" max="3" width="9.08984375" bestFit="1" customWidth="1"/>
  </cols>
  <sheetData>
    <row r="1" spans="1:3" s="3" customFormat="1" x14ac:dyDescent="0.35">
      <c r="B1" s="3">
        <v>2022</v>
      </c>
      <c r="C1" s="3">
        <v>2021</v>
      </c>
    </row>
    <row r="2" spans="1:3" x14ac:dyDescent="0.35">
      <c r="A2" t="s">
        <v>11</v>
      </c>
      <c r="B2" s="4">
        <v>1125.4000000000001</v>
      </c>
      <c r="C2" s="4">
        <v>867.9</v>
      </c>
    </row>
    <row r="3" spans="1:3" x14ac:dyDescent="0.35">
      <c r="A3" t="s">
        <v>12</v>
      </c>
      <c r="B3" s="4">
        <v>1041.9000000000001</v>
      </c>
      <c r="C3" s="4">
        <v>905.2</v>
      </c>
    </row>
    <row r="4" spans="1:3" x14ac:dyDescent="0.35">
      <c r="A4" t="s">
        <v>9</v>
      </c>
      <c r="B4" s="4">
        <v>772.5</v>
      </c>
      <c r="C4" s="4">
        <v>660.4</v>
      </c>
    </row>
    <row r="5" spans="1:3" x14ac:dyDescent="0.35">
      <c r="A5" t="s">
        <v>16</v>
      </c>
      <c r="B5" s="4">
        <v>583.29999999999995</v>
      </c>
      <c r="C5" s="4">
        <v>418.9</v>
      </c>
    </row>
    <row r="6" spans="1:3" x14ac:dyDescent="0.35">
      <c r="A6" s="3" t="s">
        <v>13</v>
      </c>
      <c r="B6" s="5">
        <f>B2/B3</f>
        <v>1.0801420481812074</v>
      </c>
      <c r="C6" s="5">
        <f>C2/C3</f>
        <v>0.95879363676535567</v>
      </c>
    </row>
    <row r="7" spans="1:3" x14ac:dyDescent="0.35">
      <c r="A7" s="3" t="s">
        <v>14</v>
      </c>
      <c r="B7" s="2">
        <f>B2/B4</f>
        <v>1.4568284789644015</v>
      </c>
      <c r="C7" s="2">
        <f>C2/C4</f>
        <v>1.3142035130224106</v>
      </c>
    </row>
    <row r="8" spans="1:3" x14ac:dyDescent="0.35">
      <c r="A8" s="3" t="s">
        <v>15</v>
      </c>
      <c r="B8" s="7">
        <f>B5/B3</f>
        <v>0.55984259525866198</v>
      </c>
      <c r="C8" s="6">
        <f>C5/C3</f>
        <v>0.46277065841802911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6538-74A6-46DA-AAC0-DD1186645365}">
  <dimension ref="A1:C12"/>
  <sheetViews>
    <sheetView tabSelected="1" workbookViewId="0">
      <selection activeCell="D18" sqref="D18"/>
    </sheetView>
  </sheetViews>
  <sheetFormatPr defaultRowHeight="14.5" x14ac:dyDescent="0.35"/>
  <cols>
    <col min="1" max="1" width="26.54296875" bestFit="1" customWidth="1"/>
    <col min="2" max="2" width="11.08984375" bestFit="1" customWidth="1"/>
    <col min="3" max="3" width="9.08984375" bestFit="1" customWidth="1"/>
  </cols>
  <sheetData>
    <row r="1" spans="1:3" s="3" customFormat="1" x14ac:dyDescent="0.35">
      <c r="B1" s="3">
        <v>2022</v>
      </c>
      <c r="C1" s="3">
        <v>2021</v>
      </c>
    </row>
    <row r="2" spans="1:3" x14ac:dyDescent="0.35">
      <c r="A2" s="8" t="s">
        <v>23</v>
      </c>
      <c r="B2" s="9">
        <v>772.5</v>
      </c>
      <c r="C2" s="9">
        <v>660.4</v>
      </c>
    </row>
    <row r="3" spans="1:3" x14ac:dyDescent="0.35">
      <c r="A3" s="8" t="s">
        <v>21</v>
      </c>
      <c r="B3" s="9">
        <v>1289.9000000000001</v>
      </c>
      <c r="C3" s="9">
        <v>1276.9000000000001</v>
      </c>
    </row>
    <row r="4" spans="1:3" x14ac:dyDescent="0.35">
      <c r="A4" s="8" t="s">
        <v>22</v>
      </c>
      <c r="B4" s="9">
        <v>2331.8000000000002</v>
      </c>
      <c r="C4" s="9">
        <v>2182.1</v>
      </c>
    </row>
    <row r="5" spans="1:3" x14ac:dyDescent="0.35">
      <c r="A5" s="8" t="s">
        <v>9</v>
      </c>
      <c r="B5" s="9">
        <v>772.5</v>
      </c>
      <c r="C5" s="9">
        <v>660.4</v>
      </c>
    </row>
    <row r="6" spans="1:3" x14ac:dyDescent="0.35">
      <c r="A6" s="8" t="s">
        <v>24</v>
      </c>
      <c r="B6" s="9">
        <v>1257.5999999999999</v>
      </c>
      <c r="C6" s="9">
        <v>1247.3</v>
      </c>
    </row>
    <row r="7" spans="1:3" x14ac:dyDescent="0.35">
      <c r="A7" s="8" t="s">
        <v>5</v>
      </c>
      <c r="B7" s="9">
        <v>-141.80000000000001</v>
      </c>
      <c r="C7" s="9">
        <v>-76.5</v>
      </c>
    </row>
    <row r="8" spans="1:3" x14ac:dyDescent="0.35">
      <c r="A8" s="8" t="s">
        <v>25</v>
      </c>
      <c r="B8" s="9">
        <v>141.19999999999999</v>
      </c>
      <c r="C8" s="9">
        <v>118</v>
      </c>
    </row>
    <row r="9" spans="1:3" x14ac:dyDescent="0.35">
      <c r="A9" s="10" t="s">
        <v>17</v>
      </c>
      <c r="B9" s="11">
        <f>B3/(B2+B3)</f>
        <v>0.62543638479441432</v>
      </c>
      <c r="C9" s="11">
        <f>C3/(C2+C3)</f>
        <v>0.65911319878180974</v>
      </c>
    </row>
    <row r="10" spans="1:3" x14ac:dyDescent="0.35">
      <c r="A10" s="10" t="s">
        <v>18</v>
      </c>
      <c r="B10" s="12">
        <f>B4/B5</f>
        <v>3.0185113268608417</v>
      </c>
      <c r="C10" s="12">
        <f>C4/C5</f>
        <v>3.3042095699576013</v>
      </c>
    </row>
    <row r="11" spans="1:3" x14ac:dyDescent="0.35">
      <c r="A11" s="10" t="s">
        <v>19</v>
      </c>
      <c r="B11" s="13">
        <f>B6/B5</f>
        <v>1.6279611650485435</v>
      </c>
      <c r="C11" s="13">
        <f>C6/C5</f>
        <v>1.8887038158691702</v>
      </c>
    </row>
    <row r="12" spans="1:3" x14ac:dyDescent="0.35">
      <c r="A12" s="3" t="s">
        <v>20</v>
      </c>
      <c r="B12" s="7">
        <f>B7/B8</f>
        <v>-1.0042492917847028</v>
      </c>
      <c r="C12" s="7">
        <f>C7/C8</f>
        <v>-0.64830508474576276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33B8-6EB8-4F32-A58B-28EDDF50E262}">
  <dimension ref="A1:C14"/>
  <sheetViews>
    <sheetView workbookViewId="0">
      <selection activeCell="E17" sqref="E17"/>
    </sheetView>
  </sheetViews>
  <sheetFormatPr defaultRowHeight="14.5" x14ac:dyDescent="0.35"/>
  <cols>
    <col min="1" max="1" width="28.453125" bestFit="1" customWidth="1"/>
    <col min="2" max="2" width="11.08984375" bestFit="1" customWidth="1"/>
    <col min="3" max="3" width="9.08984375" bestFit="1" customWidth="1"/>
  </cols>
  <sheetData>
    <row r="1" spans="1:3" s="3" customFormat="1" x14ac:dyDescent="0.35">
      <c r="B1" s="3">
        <v>2022</v>
      </c>
      <c r="C1" s="3">
        <v>2021</v>
      </c>
    </row>
    <row r="2" spans="1:3" x14ac:dyDescent="0.35">
      <c r="A2" s="8" t="s">
        <v>30</v>
      </c>
      <c r="B2" s="9">
        <v>245.7</v>
      </c>
      <c r="C2" s="9">
        <v>243.4</v>
      </c>
    </row>
    <row r="3" spans="1:3" x14ac:dyDescent="0.35">
      <c r="A3" s="8" t="s">
        <v>36</v>
      </c>
      <c r="B3" s="9">
        <f>'Profitability Ratios'!B2</f>
        <v>1381.5</v>
      </c>
      <c r="C3" s="9">
        <f>'Profitability Ratios'!C2</f>
        <v>1095.3</v>
      </c>
    </row>
    <row r="4" spans="1:3" x14ac:dyDescent="0.35">
      <c r="A4" s="8" t="s">
        <v>31</v>
      </c>
      <c r="B4" s="14">
        <f>B3/365</f>
        <v>3.7849315068493152</v>
      </c>
      <c r="C4" s="14">
        <f>C3/365</f>
        <v>3.0008219178082189</v>
      </c>
    </row>
    <row r="5" spans="1:3" x14ac:dyDescent="0.35">
      <c r="A5" s="8" t="s">
        <v>32</v>
      </c>
      <c r="B5" s="9">
        <v>930.8</v>
      </c>
      <c r="C5" s="9">
        <v>751.6</v>
      </c>
    </row>
    <row r="6" spans="1:3" x14ac:dyDescent="0.35">
      <c r="A6" s="8" t="s">
        <v>37</v>
      </c>
      <c r="B6" s="9">
        <v>286.2</v>
      </c>
      <c r="C6" s="9">
        <v>196.8</v>
      </c>
    </row>
    <row r="7" spans="1:3" x14ac:dyDescent="0.35">
      <c r="A7" s="8" t="s">
        <v>33</v>
      </c>
      <c r="B7" s="9">
        <f>(B6+C6)/2</f>
        <v>241.5</v>
      </c>
      <c r="C7" s="9">
        <v>196.8</v>
      </c>
    </row>
    <row r="8" spans="1:3" x14ac:dyDescent="0.35">
      <c r="A8" s="8" t="s">
        <v>34</v>
      </c>
      <c r="B8" s="9">
        <v>876.3</v>
      </c>
      <c r="C8" s="9">
        <v>721</v>
      </c>
    </row>
    <row r="9" spans="1:3" x14ac:dyDescent="0.35">
      <c r="A9" s="8" t="s">
        <v>35</v>
      </c>
      <c r="B9" s="9">
        <f>B5/365</f>
        <v>2.5501369863013696</v>
      </c>
      <c r="C9" s="9">
        <f>C5/365</f>
        <v>2.0591780821917807</v>
      </c>
    </row>
    <row r="10" spans="1:3" x14ac:dyDescent="0.35">
      <c r="A10" s="8" t="s">
        <v>25</v>
      </c>
      <c r="B10" s="9"/>
      <c r="C10" s="9"/>
    </row>
    <row r="11" spans="1:3" x14ac:dyDescent="0.35">
      <c r="A11" s="10" t="s">
        <v>26</v>
      </c>
      <c r="B11" s="12">
        <f>B2/B4</f>
        <v>64.915309446254071</v>
      </c>
      <c r="C11" s="12">
        <f>C2/C4</f>
        <v>81.111111111111114</v>
      </c>
    </row>
    <row r="12" spans="1:3" x14ac:dyDescent="0.35">
      <c r="A12" s="10" t="s">
        <v>27</v>
      </c>
      <c r="B12" s="12">
        <f>B5/B7</f>
        <v>3.8542443064182192</v>
      </c>
      <c r="C12" s="12">
        <f>C5/C7</f>
        <v>3.8191056910569103</v>
      </c>
    </row>
    <row r="13" spans="1:3" x14ac:dyDescent="0.35">
      <c r="A13" s="10" t="s">
        <v>28</v>
      </c>
      <c r="B13" s="13">
        <f>B8/B9</f>
        <v>343.62859905457674</v>
      </c>
      <c r="C13" s="13">
        <f>C8/C9</f>
        <v>350.13970196913255</v>
      </c>
    </row>
    <row r="14" spans="1:3" x14ac:dyDescent="0.35">
      <c r="A14" s="3"/>
      <c r="B14" s="7"/>
      <c r="C14" s="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5BD1C-B8A2-4488-8730-8E9F24E4B8B8}">
  <dimension ref="A1:C9"/>
  <sheetViews>
    <sheetView workbookViewId="0">
      <selection activeCell="C11" sqref="C11"/>
    </sheetView>
  </sheetViews>
  <sheetFormatPr defaultRowHeight="14.5" x14ac:dyDescent="0.35"/>
  <cols>
    <col min="1" max="1" width="28.6328125" bestFit="1" customWidth="1"/>
    <col min="2" max="3" width="15.6328125" bestFit="1" customWidth="1"/>
  </cols>
  <sheetData>
    <row r="1" spans="1:3" s="3" customFormat="1" x14ac:dyDescent="0.35">
      <c r="B1" s="3">
        <v>2022</v>
      </c>
      <c r="C1" s="3">
        <v>2021</v>
      </c>
    </row>
    <row r="2" spans="1:3" x14ac:dyDescent="0.35">
      <c r="A2" t="s">
        <v>29</v>
      </c>
      <c r="B2" s="4">
        <f>'Profitability Ratios'!B5</f>
        <v>-527.70000000000005</v>
      </c>
      <c r="C2" s="4">
        <f>'Profitability Ratios'!C5</f>
        <v>-189.3</v>
      </c>
    </row>
    <row r="3" spans="1:3" x14ac:dyDescent="0.35">
      <c r="A3" t="s">
        <v>39</v>
      </c>
      <c r="B3" s="15">
        <v>698757075</v>
      </c>
      <c r="C3" s="15">
        <v>116459513</v>
      </c>
    </row>
    <row r="4" spans="1:3" x14ac:dyDescent="0.35">
      <c r="A4" t="s">
        <v>41</v>
      </c>
      <c r="B4" s="4">
        <v>0</v>
      </c>
      <c r="C4" s="4">
        <v>0</v>
      </c>
    </row>
    <row r="5" spans="1:3" x14ac:dyDescent="0.35">
      <c r="A5" t="s">
        <v>43</v>
      </c>
      <c r="B5" s="16">
        <v>0.33379999999999999</v>
      </c>
      <c r="C5" s="17">
        <v>0.15404000000000001</v>
      </c>
    </row>
    <row r="6" spans="1:3" x14ac:dyDescent="0.35">
      <c r="A6" s="3" t="s">
        <v>38</v>
      </c>
      <c r="B6" s="5">
        <f>B2/B3*1000000</f>
        <v>-0.75519807795863825</v>
      </c>
      <c r="C6" s="5">
        <f>C2/C3*1000000</f>
        <v>-1.6254575957225583</v>
      </c>
    </row>
    <row r="7" spans="1:3" x14ac:dyDescent="0.35">
      <c r="A7" s="3" t="s">
        <v>40</v>
      </c>
      <c r="B7" s="2" t="e">
        <f>B2/B4</f>
        <v>#DIV/0!</v>
      </c>
      <c r="C7" s="2" t="e">
        <f>C2/C4</f>
        <v>#DIV/0!</v>
      </c>
    </row>
    <row r="8" spans="1:3" x14ac:dyDescent="0.35">
      <c r="A8" s="3" t="s">
        <v>42</v>
      </c>
      <c r="B8" s="7">
        <f>B5/B6</f>
        <v>-0.44200324357589532</v>
      </c>
      <c r="C8" s="7">
        <f>C5/C6</f>
        <v>-9.4767159971051229E-2</v>
      </c>
    </row>
    <row r="9" spans="1:3" x14ac:dyDescent="0.35">
      <c r="A9" s="3" t="s">
        <v>44</v>
      </c>
      <c r="B9">
        <f>B4/B5</f>
        <v>0</v>
      </c>
      <c r="C9">
        <f>C4/C5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Profitability Ratios</vt:lpstr>
      <vt:lpstr>Liquidity Ratios</vt:lpstr>
      <vt:lpstr>Leverage Ratios</vt:lpstr>
      <vt:lpstr>Activity Ratios</vt:lpstr>
      <vt:lpstr>Investment Ratios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Waite</dc:creator>
  <cp:lastModifiedBy>Mike Waite</cp:lastModifiedBy>
  <dcterms:created xsi:type="dcterms:W3CDTF">2023-07-21T14:56:50Z</dcterms:created>
  <dcterms:modified xsi:type="dcterms:W3CDTF">2023-09-28T18:58:58Z</dcterms:modified>
</cp:coreProperties>
</file>