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4.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5.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defaultThemeVersion="166925"/>
  <mc:AlternateContent xmlns:mc="http://schemas.openxmlformats.org/markup-compatibility/2006">
    <mc:Choice Requires="x15">
      <x15ac:absPath xmlns:x15ac="http://schemas.microsoft.com/office/spreadsheetml/2010/11/ac" url="https://uowtsd-my.sharepoint.com/personal/2004098_student_uwtsd_ac_uk/Documents/Assignment S1 - Dynamics/"/>
    </mc:Choice>
  </mc:AlternateContent>
  <xr:revisionPtr revIDLastSave="15" documentId="13_ncr:1_{39A69157-CD7F-42B7-992A-0A4A1B6F2596}" xr6:coauthVersionLast="45" xr6:coauthVersionMax="45" xr10:uidLastSave="{ED17736A-914C-4D17-8EB0-941CBCB5C4F9}"/>
  <bookViews>
    <workbookView xWindow="-28920" yWindow="4305" windowWidth="29040" windowHeight="15840" activeTab="4" xr2:uid="{6EF94AD0-417B-459E-B244-C08060D6EA8D}"/>
  </bookViews>
  <sheets>
    <sheet name="Title Page" sheetId="5" r:id="rId1"/>
    <sheet name="Kawasaki Gears+Power" sheetId="1" r:id="rId2"/>
    <sheet name="Kawasaki Geometry" sheetId="3" r:id="rId3"/>
    <sheet name="Honda Gears+Power" sheetId="2" r:id="rId4"/>
    <sheet name="Honda Geometry" sheetId="4" r:id="rId5"/>
  </sheets>
  <externalReferences>
    <externalReference r:id="rId6"/>
    <externalReference r:id="rId7"/>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54" i="3" l="1"/>
  <c r="BK24" i="1" l="1"/>
  <c r="BL24" i="1" s="1"/>
  <c r="BK25" i="1"/>
  <c r="BK26" i="1"/>
  <c r="BK27" i="1"/>
  <c r="BL27" i="1" s="1"/>
  <c r="BK28" i="1"/>
  <c r="BK29" i="1"/>
  <c r="BK30" i="1"/>
  <c r="BK31" i="1"/>
  <c r="BK32" i="1"/>
  <c r="BK33" i="1"/>
  <c r="BK34" i="1"/>
  <c r="BK35" i="1"/>
  <c r="BK36" i="1"/>
  <c r="BK37" i="1"/>
  <c r="BK38" i="1"/>
  <c r="BK39" i="1"/>
  <c r="BL39" i="1" s="1"/>
  <c r="BK40" i="1"/>
  <c r="BK41" i="1"/>
  <c r="BK42" i="1"/>
  <c r="BK43" i="1"/>
  <c r="BK44" i="1"/>
  <c r="BK45" i="1"/>
  <c r="BK46" i="1"/>
  <c r="BK47" i="1"/>
  <c r="BK48" i="1"/>
  <c r="BK49" i="1"/>
  <c r="BK50" i="1"/>
  <c r="BK51" i="1"/>
  <c r="BK23" i="1"/>
  <c r="BI24" i="1"/>
  <c r="BI25" i="1"/>
  <c r="BI26" i="1"/>
  <c r="BI27" i="1"/>
  <c r="BI28" i="1"/>
  <c r="BI29" i="1"/>
  <c r="BI30" i="1"/>
  <c r="BI31" i="1"/>
  <c r="BI32" i="1"/>
  <c r="BI33" i="1"/>
  <c r="BI34" i="1"/>
  <c r="BI35" i="1"/>
  <c r="BI36" i="1"/>
  <c r="BI37" i="1"/>
  <c r="BI38" i="1"/>
  <c r="BI39" i="1"/>
  <c r="BI40" i="1"/>
  <c r="BI41" i="1"/>
  <c r="BI42" i="1"/>
  <c r="BI43" i="1"/>
  <c r="BI44" i="1"/>
  <c r="BI45" i="1"/>
  <c r="BI46" i="1"/>
  <c r="BI47" i="1"/>
  <c r="BI48" i="1"/>
  <c r="BI49" i="1"/>
  <c r="BI50" i="1"/>
  <c r="BI51" i="1"/>
  <c r="BI23" i="1"/>
  <c r="BJ51" i="1"/>
  <c r="BG51" i="1"/>
  <c r="BJ50" i="1"/>
  <c r="BG50" i="1"/>
  <c r="BJ49" i="1"/>
  <c r="BG49" i="1"/>
  <c r="BL49" i="1" s="1"/>
  <c r="BJ48" i="1"/>
  <c r="BG48" i="1"/>
  <c r="BJ47" i="1"/>
  <c r="BG47" i="1"/>
  <c r="BL47" i="1" s="1"/>
  <c r="BJ46" i="1"/>
  <c r="BG46" i="1"/>
  <c r="BJ45" i="1"/>
  <c r="BG45" i="1"/>
  <c r="BJ44" i="1"/>
  <c r="BG44" i="1"/>
  <c r="BJ43" i="1"/>
  <c r="BG43" i="1"/>
  <c r="BL43" i="1" s="1"/>
  <c r="BJ42" i="1"/>
  <c r="BG42" i="1"/>
  <c r="BL42" i="1" s="1"/>
  <c r="BJ41" i="1"/>
  <c r="BG41" i="1"/>
  <c r="BL41" i="1" s="1"/>
  <c r="BJ40" i="1"/>
  <c r="BG40" i="1"/>
  <c r="BJ39" i="1"/>
  <c r="BG39" i="1"/>
  <c r="BJ38" i="1"/>
  <c r="BG38" i="1"/>
  <c r="BJ37" i="1"/>
  <c r="BG37" i="1"/>
  <c r="BJ36" i="1"/>
  <c r="BG36" i="1"/>
  <c r="BJ35" i="1"/>
  <c r="BG35" i="1"/>
  <c r="BL35" i="1" s="1"/>
  <c r="BJ34" i="1"/>
  <c r="BG34" i="1"/>
  <c r="BJ33" i="1"/>
  <c r="BG33" i="1"/>
  <c r="BJ32" i="1"/>
  <c r="BG32" i="1"/>
  <c r="BL32" i="1" s="1"/>
  <c r="BJ31" i="1"/>
  <c r="BG31" i="1"/>
  <c r="BL31" i="1" s="1"/>
  <c r="BJ30" i="1"/>
  <c r="BG30" i="1"/>
  <c r="BL30" i="1" s="1"/>
  <c r="BJ29" i="1"/>
  <c r="BG29" i="1"/>
  <c r="BL29" i="1" s="1"/>
  <c r="BJ28" i="1"/>
  <c r="BG28" i="1"/>
  <c r="BL28" i="1" s="1"/>
  <c r="BJ27" i="1"/>
  <c r="BG27" i="1"/>
  <c r="BJ26" i="1"/>
  <c r="BG26" i="1"/>
  <c r="BJ25" i="1"/>
  <c r="BG25" i="1"/>
  <c r="BJ24" i="1"/>
  <c r="BG24" i="1"/>
  <c r="BJ23" i="1"/>
  <c r="BG23" i="1"/>
  <c r="BG58" i="2"/>
  <c r="BI58" i="2" s="1"/>
  <c r="BL58" i="2" s="1"/>
  <c r="BG59" i="2"/>
  <c r="BG60" i="2"/>
  <c r="BG61" i="2"/>
  <c r="BI61" i="2" s="1"/>
  <c r="BL61" i="2" s="1"/>
  <c r="BJ58" i="2"/>
  <c r="BK58" i="2"/>
  <c r="BI59" i="2"/>
  <c r="BL59" i="2" s="1"/>
  <c r="BJ59" i="2"/>
  <c r="BK59" i="2"/>
  <c r="BI60" i="2"/>
  <c r="BL60" i="2" s="1"/>
  <c r="BJ60" i="2"/>
  <c r="BK60" i="2"/>
  <c r="BJ61" i="2"/>
  <c r="BK61" i="2"/>
  <c r="BJ34" i="2"/>
  <c r="BJ35" i="2"/>
  <c r="BJ36" i="2"/>
  <c r="BJ37" i="2"/>
  <c r="BJ38" i="2"/>
  <c r="BJ39" i="2"/>
  <c r="BJ40" i="2"/>
  <c r="BJ41" i="2"/>
  <c r="BJ42" i="2"/>
  <c r="BJ43" i="2"/>
  <c r="BJ44" i="2"/>
  <c r="BJ45" i="2"/>
  <c r="BJ46" i="2"/>
  <c r="BJ47" i="2"/>
  <c r="BJ48" i="2"/>
  <c r="BJ49" i="2"/>
  <c r="BJ50" i="2"/>
  <c r="BJ51" i="2"/>
  <c r="BJ52" i="2"/>
  <c r="BJ53" i="2"/>
  <c r="BJ54" i="2"/>
  <c r="BJ55" i="2"/>
  <c r="BJ56" i="2"/>
  <c r="BJ57" i="2"/>
  <c r="BJ33" i="2"/>
  <c r="BK34" i="2"/>
  <c r="BK35" i="2"/>
  <c r="BK36" i="2"/>
  <c r="BK37" i="2"/>
  <c r="BK38" i="2"/>
  <c r="BK39" i="2"/>
  <c r="BK40" i="2"/>
  <c r="BK41" i="2"/>
  <c r="BK42" i="2"/>
  <c r="BK43" i="2"/>
  <c r="BK44" i="2"/>
  <c r="BK45" i="2"/>
  <c r="BK46" i="2"/>
  <c r="BK47" i="2"/>
  <c r="BK48" i="2"/>
  <c r="BK49" i="2"/>
  <c r="BK50" i="2"/>
  <c r="BK51" i="2"/>
  <c r="BK52" i="2"/>
  <c r="BK53" i="2"/>
  <c r="BK54" i="2"/>
  <c r="BK55" i="2"/>
  <c r="BK56" i="2"/>
  <c r="BK57" i="2"/>
  <c r="BK33" i="2"/>
  <c r="BG34" i="2"/>
  <c r="BI34" i="2" s="1"/>
  <c r="BL34" i="2" s="1"/>
  <c r="BG35" i="2"/>
  <c r="BI35" i="2" s="1"/>
  <c r="BL35" i="2" s="1"/>
  <c r="BG36" i="2"/>
  <c r="BI36" i="2" s="1"/>
  <c r="BL36" i="2" s="1"/>
  <c r="BG37" i="2"/>
  <c r="BI37" i="2" s="1"/>
  <c r="BG38" i="2"/>
  <c r="BI38" i="2" s="1"/>
  <c r="BG39" i="2"/>
  <c r="BI39" i="2" s="1"/>
  <c r="BL39" i="2" s="1"/>
  <c r="BG40" i="2"/>
  <c r="BI40" i="2" s="1"/>
  <c r="BL40" i="2" s="1"/>
  <c r="BG41" i="2"/>
  <c r="BI41" i="2" s="1"/>
  <c r="BG42" i="2"/>
  <c r="BI42" i="2" s="1"/>
  <c r="BG43" i="2"/>
  <c r="BI43" i="2" s="1"/>
  <c r="BL43" i="2" s="1"/>
  <c r="BG44" i="2"/>
  <c r="BI44" i="2" s="1"/>
  <c r="BG45" i="2"/>
  <c r="BI45" i="2" s="1"/>
  <c r="BL45" i="2" s="1"/>
  <c r="BG46" i="2"/>
  <c r="BI46" i="2" s="1"/>
  <c r="BL46" i="2" s="1"/>
  <c r="BG47" i="2"/>
  <c r="BI47" i="2" s="1"/>
  <c r="BL47" i="2" s="1"/>
  <c r="BG48" i="2"/>
  <c r="BI48" i="2" s="1"/>
  <c r="BL48" i="2" s="1"/>
  <c r="BG49" i="2"/>
  <c r="BI49" i="2" s="1"/>
  <c r="BL49" i="2" s="1"/>
  <c r="BG50" i="2"/>
  <c r="BI50" i="2" s="1"/>
  <c r="BL50" i="2" s="1"/>
  <c r="BG51" i="2"/>
  <c r="BI51" i="2" s="1"/>
  <c r="BG52" i="2"/>
  <c r="BI52" i="2" s="1"/>
  <c r="BL52" i="2" s="1"/>
  <c r="BG53" i="2"/>
  <c r="BI53" i="2" s="1"/>
  <c r="BG54" i="2"/>
  <c r="BI54" i="2" s="1"/>
  <c r="BG55" i="2"/>
  <c r="BI55" i="2" s="1"/>
  <c r="BL55" i="2" s="1"/>
  <c r="BG56" i="2"/>
  <c r="BI56" i="2" s="1"/>
  <c r="BG57" i="2"/>
  <c r="BI57" i="2" s="1"/>
  <c r="BL57" i="2" s="1"/>
  <c r="BG33" i="2"/>
  <c r="BI33" i="2" s="1"/>
  <c r="BL33" i="2" s="1"/>
  <c r="BL40" i="1" l="1"/>
  <c r="BL51" i="1"/>
  <c r="BL26" i="1"/>
  <c r="BL34" i="1"/>
  <c r="BL50" i="1"/>
  <c r="BL38" i="1"/>
  <c r="BL25" i="1"/>
  <c r="BL48" i="1"/>
  <c r="BL36" i="1"/>
  <c r="BL46" i="1"/>
  <c r="BL33" i="1"/>
  <c r="BL37" i="1"/>
  <c r="BL44" i="1"/>
  <c r="BL45" i="1"/>
  <c r="BL23" i="1"/>
  <c r="BL37" i="2"/>
  <c r="BL56" i="2"/>
  <c r="BL44" i="2"/>
  <c r="BL54" i="2"/>
  <c r="BL42" i="2"/>
  <c r="BL53" i="2"/>
  <c r="BL41" i="2"/>
  <c r="BL51" i="2"/>
  <c r="BL38" i="2"/>
  <c r="R33" i="2"/>
  <c r="R34" i="2"/>
  <c r="R35" i="2"/>
  <c r="BF53" i="2"/>
  <c r="BF33" i="2"/>
  <c r="BF34" i="2"/>
  <c r="BF35" i="2"/>
  <c r="BF36" i="2"/>
  <c r="BF37" i="2"/>
  <c r="BF38" i="2"/>
  <c r="BF39" i="2"/>
  <c r="BF40" i="2"/>
  <c r="BF41" i="2"/>
  <c r="BF42" i="2"/>
  <c r="BF43" i="2"/>
  <c r="BF44" i="2"/>
  <c r="BF45" i="2"/>
  <c r="BF46" i="2"/>
  <c r="BF47" i="2"/>
  <c r="BF48" i="2"/>
  <c r="BF49" i="2"/>
  <c r="BF50" i="2"/>
  <c r="BF51" i="2"/>
  <c r="BF52" i="2"/>
  <c r="C25" i="2" l="1"/>
  <c r="D25" i="2"/>
  <c r="O366" i="4"/>
  <c r="X365" i="4"/>
  <c r="U365" i="4"/>
  <c r="T365" i="4"/>
  <c r="P365" i="4"/>
  <c r="O365" i="4"/>
  <c r="AA365" i="4" s="1"/>
  <c r="AA364" i="4"/>
  <c r="U364" i="4"/>
  <c r="P364" i="4"/>
  <c r="O364" i="4"/>
  <c r="AA363" i="4"/>
  <c r="X363" i="4"/>
  <c r="U363" i="4"/>
  <c r="T363" i="4"/>
  <c r="P363" i="4"/>
  <c r="O363" i="4"/>
  <c r="X362" i="4"/>
  <c r="P362" i="4"/>
  <c r="O362" i="4"/>
  <c r="T362" i="4" s="1"/>
  <c r="X361" i="4"/>
  <c r="U361" i="4"/>
  <c r="T361" i="4"/>
  <c r="P361" i="4"/>
  <c r="O361" i="4"/>
  <c r="AA361" i="4" s="1"/>
  <c r="AA360" i="4"/>
  <c r="O360" i="4"/>
  <c r="AA359" i="4"/>
  <c r="X359" i="4"/>
  <c r="U359" i="4"/>
  <c r="T359" i="4"/>
  <c r="P359" i="4"/>
  <c r="O359" i="4"/>
  <c r="AA358" i="4"/>
  <c r="X358" i="4"/>
  <c r="U358" i="4"/>
  <c r="P358" i="4"/>
  <c r="O358" i="4"/>
  <c r="T358" i="4" s="1"/>
  <c r="X357" i="4"/>
  <c r="U357" i="4"/>
  <c r="T357" i="4"/>
  <c r="P357" i="4"/>
  <c r="O357" i="4"/>
  <c r="AA357" i="4" s="1"/>
  <c r="O356" i="4"/>
  <c r="AA355" i="4"/>
  <c r="X355" i="4"/>
  <c r="U355" i="4"/>
  <c r="T355" i="4"/>
  <c r="P355" i="4"/>
  <c r="O355" i="4"/>
  <c r="AA354" i="4"/>
  <c r="X354" i="4"/>
  <c r="U354" i="4"/>
  <c r="O354" i="4"/>
  <c r="T354" i="4" s="1"/>
  <c r="X353" i="4"/>
  <c r="U353" i="4"/>
  <c r="T353" i="4"/>
  <c r="P353" i="4"/>
  <c r="O353" i="4"/>
  <c r="AA353" i="4" s="1"/>
  <c r="P352" i="4"/>
  <c r="O352" i="4"/>
  <c r="AA352" i="4" s="1"/>
  <c r="AA351" i="4"/>
  <c r="X351" i="4"/>
  <c r="U351" i="4"/>
  <c r="T351" i="4"/>
  <c r="P351" i="4"/>
  <c r="O351" i="4"/>
  <c r="AA350" i="4"/>
  <c r="X350" i="4"/>
  <c r="O350" i="4"/>
  <c r="X349" i="4"/>
  <c r="U349" i="4"/>
  <c r="T349" i="4"/>
  <c r="P349" i="4"/>
  <c r="O349" i="4"/>
  <c r="AA349" i="4" s="1"/>
  <c r="AA348" i="4"/>
  <c r="U348" i="4"/>
  <c r="P348" i="4"/>
  <c r="O348" i="4"/>
  <c r="AA347" i="4"/>
  <c r="X347" i="4"/>
  <c r="U347" i="4"/>
  <c r="T347" i="4"/>
  <c r="P347" i="4"/>
  <c r="O347" i="4"/>
  <c r="AA346" i="4"/>
  <c r="X346" i="4"/>
  <c r="P346" i="4"/>
  <c r="O346" i="4"/>
  <c r="X345" i="4"/>
  <c r="U345" i="4"/>
  <c r="T345" i="4"/>
  <c r="P345" i="4"/>
  <c r="O345" i="4"/>
  <c r="AA345" i="4" s="1"/>
  <c r="AA344" i="4"/>
  <c r="U344" i="4"/>
  <c r="O344" i="4"/>
  <c r="AA343" i="4"/>
  <c r="X343" i="4"/>
  <c r="U343" i="4"/>
  <c r="T343" i="4"/>
  <c r="P343" i="4"/>
  <c r="O343" i="4"/>
  <c r="O342" i="4"/>
  <c r="X341" i="4"/>
  <c r="U341" i="4"/>
  <c r="T341" i="4"/>
  <c r="P341" i="4"/>
  <c r="O341" i="4"/>
  <c r="AA341" i="4" s="1"/>
  <c r="O340" i="4"/>
  <c r="AA339" i="4"/>
  <c r="X339" i="4"/>
  <c r="U339" i="4"/>
  <c r="T339" i="4"/>
  <c r="P339" i="4"/>
  <c r="O339" i="4"/>
  <c r="AA338" i="4"/>
  <c r="X338" i="4"/>
  <c r="U338" i="4"/>
  <c r="O338" i="4"/>
  <c r="T338" i="4" s="1"/>
  <c r="X337" i="4"/>
  <c r="U337" i="4"/>
  <c r="T337" i="4"/>
  <c r="P337" i="4"/>
  <c r="O337" i="4"/>
  <c r="AA337" i="4" s="1"/>
  <c r="AA336" i="4"/>
  <c r="O336" i="4"/>
  <c r="AA335" i="4"/>
  <c r="X335" i="4"/>
  <c r="U335" i="4"/>
  <c r="T335" i="4"/>
  <c r="P335" i="4"/>
  <c r="O335" i="4"/>
  <c r="AA334" i="4"/>
  <c r="X334" i="4"/>
  <c r="U334" i="4"/>
  <c r="O334" i="4"/>
  <c r="X333" i="4"/>
  <c r="U333" i="4"/>
  <c r="T333" i="4"/>
  <c r="P333" i="4"/>
  <c r="O333" i="4"/>
  <c r="AA333" i="4" s="1"/>
  <c r="O332" i="4"/>
  <c r="AA331" i="4"/>
  <c r="X331" i="4"/>
  <c r="U331" i="4"/>
  <c r="T331" i="4"/>
  <c r="P331" i="4"/>
  <c r="O331" i="4"/>
  <c r="U330" i="4"/>
  <c r="P330" i="4"/>
  <c r="O330" i="4"/>
  <c r="X329" i="4"/>
  <c r="U329" i="4"/>
  <c r="T329" i="4"/>
  <c r="P329" i="4"/>
  <c r="O329" i="4"/>
  <c r="AA329" i="4" s="1"/>
  <c r="U328" i="4"/>
  <c r="O328" i="4"/>
  <c r="AA327" i="4"/>
  <c r="X327" i="4"/>
  <c r="U327" i="4"/>
  <c r="T327" i="4"/>
  <c r="P327" i="4"/>
  <c r="O327" i="4"/>
  <c r="AA326" i="4"/>
  <c r="U326" i="4"/>
  <c r="P326" i="4"/>
  <c r="O326" i="4"/>
  <c r="T326" i="4" s="1"/>
  <c r="X325" i="4"/>
  <c r="U325" i="4"/>
  <c r="T325" i="4"/>
  <c r="Q325" i="4"/>
  <c r="P325" i="4"/>
  <c r="O325" i="4"/>
  <c r="AA325" i="4" s="1"/>
  <c r="U324" i="4"/>
  <c r="O324" i="4"/>
  <c r="AA323" i="4"/>
  <c r="X323" i="4"/>
  <c r="U323" i="4"/>
  <c r="T323" i="4"/>
  <c r="P323" i="4"/>
  <c r="O323" i="4"/>
  <c r="AA322" i="4"/>
  <c r="O322" i="4"/>
  <c r="X321" i="4"/>
  <c r="U321" i="4"/>
  <c r="T321" i="4"/>
  <c r="P321" i="4"/>
  <c r="O321" i="4"/>
  <c r="AA321" i="4" s="1"/>
  <c r="P320" i="4"/>
  <c r="O320" i="4"/>
  <c r="AA319" i="4"/>
  <c r="X319" i="4"/>
  <c r="U319" i="4"/>
  <c r="T319" i="4"/>
  <c r="P319" i="4"/>
  <c r="O319" i="4"/>
  <c r="O318" i="4"/>
  <c r="X317" i="4"/>
  <c r="U317" i="4"/>
  <c r="T317" i="4"/>
  <c r="P317" i="4"/>
  <c r="O317" i="4"/>
  <c r="AA317" i="4" s="1"/>
  <c r="AA316" i="4"/>
  <c r="U316" i="4"/>
  <c r="P316" i="4"/>
  <c r="O316" i="4"/>
  <c r="AA315" i="4"/>
  <c r="X315" i="4"/>
  <c r="U315" i="4"/>
  <c r="T315" i="4"/>
  <c r="P315" i="4"/>
  <c r="O315" i="4"/>
  <c r="X314" i="4"/>
  <c r="P314" i="4"/>
  <c r="O314" i="4"/>
  <c r="T314" i="4" s="1"/>
  <c r="X313" i="4"/>
  <c r="U313" i="4"/>
  <c r="T313" i="4"/>
  <c r="P313" i="4"/>
  <c r="O313" i="4"/>
  <c r="AA313" i="4" s="1"/>
  <c r="P312" i="4"/>
  <c r="O312" i="4"/>
  <c r="AA311" i="4"/>
  <c r="X311" i="4"/>
  <c r="U311" i="4"/>
  <c r="T311" i="4"/>
  <c r="P311" i="4"/>
  <c r="O311" i="4"/>
  <c r="AA310" i="4"/>
  <c r="X310" i="4"/>
  <c r="U310" i="4"/>
  <c r="P310" i="4"/>
  <c r="O310" i="4"/>
  <c r="T310" i="4" s="1"/>
  <c r="X309" i="4"/>
  <c r="U309" i="4"/>
  <c r="T309" i="4"/>
  <c r="P309" i="4"/>
  <c r="O309" i="4"/>
  <c r="AA309" i="4" s="1"/>
  <c r="Y308" i="4"/>
  <c r="O308" i="4"/>
  <c r="AA307" i="4"/>
  <c r="X307" i="4"/>
  <c r="U307" i="4"/>
  <c r="T307" i="4"/>
  <c r="P307" i="4"/>
  <c r="O307" i="4"/>
  <c r="AA306" i="4"/>
  <c r="X306" i="4"/>
  <c r="U306" i="4"/>
  <c r="O306" i="4"/>
  <c r="T306" i="4" s="1"/>
  <c r="X305" i="4"/>
  <c r="U305" i="4"/>
  <c r="T305" i="4"/>
  <c r="P305" i="4"/>
  <c r="O305" i="4"/>
  <c r="AA305" i="4" s="1"/>
  <c r="P304" i="4"/>
  <c r="O304" i="4"/>
  <c r="AA304" i="4" s="1"/>
  <c r="AA303" i="4"/>
  <c r="Z303" i="4"/>
  <c r="X303" i="4"/>
  <c r="U303" i="4"/>
  <c r="T303" i="4"/>
  <c r="P303" i="4"/>
  <c r="O303" i="4"/>
  <c r="AA302" i="4"/>
  <c r="P302" i="4"/>
  <c r="O302" i="4"/>
  <c r="X301" i="4"/>
  <c r="U301" i="4"/>
  <c r="T301" i="4"/>
  <c r="P301" i="4"/>
  <c r="O301" i="4"/>
  <c r="AA301" i="4" s="1"/>
  <c r="AA300" i="4"/>
  <c r="U300" i="4"/>
  <c r="P300" i="4"/>
  <c r="O300" i="4"/>
  <c r="AA299" i="4"/>
  <c r="X299" i="4"/>
  <c r="U299" i="4"/>
  <c r="T299" i="4"/>
  <c r="P299" i="4"/>
  <c r="O299" i="4"/>
  <c r="AA298" i="4"/>
  <c r="X298" i="4"/>
  <c r="P298" i="4"/>
  <c r="O298" i="4"/>
  <c r="X297" i="4"/>
  <c r="U297" i="4"/>
  <c r="T297" i="4"/>
  <c r="P297" i="4"/>
  <c r="O297" i="4"/>
  <c r="AA297" i="4" s="1"/>
  <c r="AA296" i="4"/>
  <c r="U296" i="4"/>
  <c r="O296" i="4"/>
  <c r="AA295" i="4"/>
  <c r="X295" i="4"/>
  <c r="U295" i="4"/>
  <c r="T295" i="4"/>
  <c r="P295" i="4"/>
  <c r="O295" i="4"/>
  <c r="P294" i="4"/>
  <c r="O294" i="4"/>
  <c r="X293" i="4"/>
  <c r="U293" i="4"/>
  <c r="T293" i="4"/>
  <c r="P293" i="4"/>
  <c r="O293" i="4"/>
  <c r="AA293" i="4" s="1"/>
  <c r="U292" i="4"/>
  <c r="P292" i="4"/>
  <c r="O292" i="4"/>
  <c r="AA291" i="4"/>
  <c r="X291" i="4"/>
  <c r="U291" i="4"/>
  <c r="T291" i="4"/>
  <c r="P291" i="4"/>
  <c r="O291" i="4"/>
  <c r="U290" i="4"/>
  <c r="O290" i="4"/>
  <c r="X289" i="4"/>
  <c r="U289" i="4"/>
  <c r="T289" i="4"/>
  <c r="P289" i="4"/>
  <c r="O289" i="4"/>
  <c r="AA289" i="4" s="1"/>
  <c r="O288" i="4"/>
  <c r="AA287" i="4"/>
  <c r="X287" i="4"/>
  <c r="U287" i="4"/>
  <c r="T287" i="4"/>
  <c r="P287" i="4"/>
  <c r="O287" i="4"/>
  <c r="AA286" i="4"/>
  <c r="X286" i="4"/>
  <c r="O286" i="4"/>
  <c r="X285" i="4"/>
  <c r="U285" i="4"/>
  <c r="T285" i="4"/>
  <c r="P285" i="4"/>
  <c r="O285" i="4"/>
  <c r="AA285" i="4" s="1"/>
  <c r="AA284" i="4"/>
  <c r="O284" i="4"/>
  <c r="AA283" i="4"/>
  <c r="X283" i="4"/>
  <c r="U283" i="4"/>
  <c r="T283" i="4"/>
  <c r="P283" i="4"/>
  <c r="O283" i="4"/>
  <c r="U282" i="4"/>
  <c r="T282" i="4"/>
  <c r="O282" i="4"/>
  <c r="O281" i="4"/>
  <c r="AA280" i="4"/>
  <c r="P280" i="4"/>
  <c r="O280" i="4"/>
  <c r="AA279" i="4"/>
  <c r="X279" i="4"/>
  <c r="U279" i="4"/>
  <c r="T279" i="4"/>
  <c r="P279" i="4"/>
  <c r="O279" i="4"/>
  <c r="X278" i="4"/>
  <c r="P278" i="4"/>
  <c r="O278" i="4"/>
  <c r="P277" i="4"/>
  <c r="O277" i="4"/>
  <c r="P276" i="4"/>
  <c r="O276" i="4"/>
  <c r="AA275" i="4"/>
  <c r="X275" i="4"/>
  <c r="U275" i="4"/>
  <c r="T275" i="4"/>
  <c r="P275" i="4"/>
  <c r="O275" i="4"/>
  <c r="X274" i="4"/>
  <c r="U274" i="4"/>
  <c r="P274" i="4"/>
  <c r="O274" i="4"/>
  <c r="T273" i="4"/>
  <c r="P273" i="4"/>
  <c r="O273" i="4"/>
  <c r="AA272" i="4"/>
  <c r="U272" i="4"/>
  <c r="O272" i="4"/>
  <c r="AA271" i="4"/>
  <c r="X271" i="4"/>
  <c r="U271" i="4"/>
  <c r="T271" i="4"/>
  <c r="P271" i="4"/>
  <c r="O271" i="4"/>
  <c r="AA270" i="4"/>
  <c r="U270" i="4"/>
  <c r="T270" i="4"/>
  <c r="P270" i="4"/>
  <c r="O270" i="4"/>
  <c r="U269" i="4"/>
  <c r="T269" i="4"/>
  <c r="O269" i="4"/>
  <c r="AA268" i="4"/>
  <c r="U268" i="4"/>
  <c r="P268" i="4"/>
  <c r="O268" i="4"/>
  <c r="AA267" i="4"/>
  <c r="X267" i="4"/>
  <c r="U267" i="4"/>
  <c r="T267" i="4"/>
  <c r="P267" i="4"/>
  <c r="O267" i="4"/>
  <c r="AA266" i="4"/>
  <c r="Y266" i="4"/>
  <c r="U266" i="4"/>
  <c r="T266" i="4"/>
  <c r="O266" i="4"/>
  <c r="X266" i="4" s="1"/>
  <c r="X265" i="4"/>
  <c r="U265" i="4"/>
  <c r="T265" i="4"/>
  <c r="P265" i="4"/>
  <c r="O265" i="4"/>
  <c r="O264" i="4"/>
  <c r="AA263" i="4"/>
  <c r="X263" i="4"/>
  <c r="U263" i="4"/>
  <c r="T263" i="4"/>
  <c r="P263" i="4"/>
  <c r="O263" i="4"/>
  <c r="X262" i="4"/>
  <c r="U262" i="4"/>
  <c r="T262" i="4"/>
  <c r="P262" i="4"/>
  <c r="O262" i="4"/>
  <c r="AA262" i="4" s="1"/>
  <c r="X261" i="4"/>
  <c r="U261" i="4"/>
  <c r="P261" i="4"/>
  <c r="O261" i="4"/>
  <c r="AA260" i="4"/>
  <c r="U260" i="4"/>
  <c r="P260" i="4"/>
  <c r="O260" i="4"/>
  <c r="AA259" i="4"/>
  <c r="X259" i="4"/>
  <c r="U259" i="4"/>
  <c r="T259" i="4"/>
  <c r="P259" i="4"/>
  <c r="O259" i="4"/>
  <c r="AA258" i="4"/>
  <c r="X258" i="4"/>
  <c r="U258" i="4"/>
  <c r="P258" i="4"/>
  <c r="O258" i="4"/>
  <c r="X257" i="4"/>
  <c r="U257" i="4"/>
  <c r="T257" i="4"/>
  <c r="P257" i="4"/>
  <c r="O257" i="4"/>
  <c r="O256" i="4"/>
  <c r="AA255" i="4"/>
  <c r="X255" i="4"/>
  <c r="U255" i="4"/>
  <c r="T255" i="4"/>
  <c r="P255" i="4"/>
  <c r="O255" i="4"/>
  <c r="Y254" i="4"/>
  <c r="X254" i="4"/>
  <c r="U254" i="4"/>
  <c r="P254" i="4"/>
  <c r="O254" i="4"/>
  <c r="T253" i="4"/>
  <c r="Q253" i="4"/>
  <c r="P253" i="4"/>
  <c r="O253" i="4"/>
  <c r="O252" i="4"/>
  <c r="AA251" i="4"/>
  <c r="U251" i="4"/>
  <c r="O251" i="4"/>
  <c r="Y251" i="4" s="1"/>
  <c r="X250" i="4"/>
  <c r="U250" i="4"/>
  <c r="T250" i="4"/>
  <c r="P250" i="4"/>
  <c r="O250" i="4"/>
  <c r="AA250" i="4" s="1"/>
  <c r="AA249" i="4"/>
  <c r="T249" i="4"/>
  <c r="P249" i="4"/>
  <c r="O249" i="4"/>
  <c r="X248" i="4"/>
  <c r="U248" i="4"/>
  <c r="T248" i="4"/>
  <c r="O248" i="4"/>
  <c r="O247" i="4"/>
  <c r="X246" i="4"/>
  <c r="U246" i="4"/>
  <c r="T246" i="4"/>
  <c r="Q246" i="4"/>
  <c r="P246" i="4"/>
  <c r="O246" i="4"/>
  <c r="AA246" i="4" s="1"/>
  <c r="AA245" i="4"/>
  <c r="P245" i="4"/>
  <c r="O245" i="4"/>
  <c r="X244" i="4"/>
  <c r="O244" i="4"/>
  <c r="X243" i="4"/>
  <c r="U243" i="4"/>
  <c r="P243" i="4"/>
  <c r="O243" i="4"/>
  <c r="AA243" i="4" s="1"/>
  <c r="X242" i="4"/>
  <c r="U242" i="4"/>
  <c r="T242" i="4"/>
  <c r="P242" i="4"/>
  <c r="O242" i="4"/>
  <c r="AA242" i="4" s="1"/>
  <c r="AA241" i="4"/>
  <c r="T241" i="4"/>
  <c r="P241" i="4"/>
  <c r="O241" i="4"/>
  <c r="O240" i="4"/>
  <c r="AA239" i="4"/>
  <c r="Z239" i="4"/>
  <c r="O239" i="4"/>
  <c r="X238" i="4"/>
  <c r="U238" i="4"/>
  <c r="T238" i="4"/>
  <c r="P238" i="4"/>
  <c r="O238" i="4"/>
  <c r="AA238" i="4" s="1"/>
  <c r="O237" i="4"/>
  <c r="T236" i="4"/>
  <c r="O236" i="4"/>
  <c r="AA235" i="4"/>
  <c r="X235" i="4"/>
  <c r="O235" i="4"/>
  <c r="X234" i="4"/>
  <c r="U234" i="4"/>
  <c r="T234" i="4"/>
  <c r="P234" i="4"/>
  <c r="O234" i="4"/>
  <c r="AA234" i="4" s="1"/>
  <c r="O233" i="4"/>
  <c r="AA232" i="4"/>
  <c r="T232" i="4"/>
  <c r="O232" i="4"/>
  <c r="AA231" i="4"/>
  <c r="X231" i="4"/>
  <c r="P231" i="4"/>
  <c r="O231" i="4"/>
  <c r="X230" i="4"/>
  <c r="U230" i="4"/>
  <c r="T230" i="4"/>
  <c r="Q230" i="4"/>
  <c r="P230" i="4"/>
  <c r="O230" i="4"/>
  <c r="AA230" i="4" s="1"/>
  <c r="AA229" i="4"/>
  <c r="T229" i="4"/>
  <c r="P229" i="4"/>
  <c r="O229" i="4"/>
  <c r="X228" i="4"/>
  <c r="U228" i="4"/>
  <c r="O228" i="4"/>
  <c r="AA228" i="4" s="1"/>
  <c r="O227" i="4"/>
  <c r="X226" i="4"/>
  <c r="U226" i="4"/>
  <c r="T226" i="4"/>
  <c r="P226" i="4"/>
  <c r="O226" i="4"/>
  <c r="AA226" i="4" s="1"/>
  <c r="T225" i="4"/>
  <c r="Q225" i="4"/>
  <c r="P225" i="4"/>
  <c r="O225" i="4"/>
  <c r="X224" i="4"/>
  <c r="U224" i="4"/>
  <c r="O224" i="4"/>
  <c r="O223" i="4"/>
  <c r="X222" i="4"/>
  <c r="U222" i="4"/>
  <c r="T222" i="4"/>
  <c r="P222" i="4"/>
  <c r="O222" i="4"/>
  <c r="AA222" i="4" s="1"/>
  <c r="P221" i="4"/>
  <c r="O221" i="4"/>
  <c r="AA220" i="4"/>
  <c r="X220" i="4"/>
  <c r="O220" i="4"/>
  <c r="AA219" i="4"/>
  <c r="X219" i="4"/>
  <c r="U219" i="4"/>
  <c r="Q219" i="4"/>
  <c r="P219" i="4"/>
  <c r="O219" i="4"/>
  <c r="X218" i="4"/>
  <c r="U218" i="4"/>
  <c r="T218" i="4"/>
  <c r="Q218" i="4"/>
  <c r="P218" i="4"/>
  <c r="O218" i="4"/>
  <c r="AA218" i="4" s="1"/>
  <c r="AA217" i="4"/>
  <c r="T217" i="4"/>
  <c r="P217" i="4"/>
  <c r="O217" i="4"/>
  <c r="AA216" i="4"/>
  <c r="X216" i="4"/>
  <c r="U216" i="4"/>
  <c r="O216" i="4"/>
  <c r="O215" i="4"/>
  <c r="X214" i="4"/>
  <c r="U214" i="4"/>
  <c r="T214" i="4"/>
  <c r="P214" i="4"/>
  <c r="O214" i="4"/>
  <c r="AA214" i="4" s="1"/>
  <c r="AA213" i="4"/>
  <c r="O213" i="4"/>
  <c r="O212" i="4"/>
  <c r="X211" i="4"/>
  <c r="Q211" i="4"/>
  <c r="O211" i="4"/>
  <c r="X210" i="4"/>
  <c r="U210" i="4"/>
  <c r="T210" i="4"/>
  <c r="P210" i="4"/>
  <c r="O210" i="4"/>
  <c r="AA210" i="4" s="1"/>
  <c r="O209" i="4"/>
  <c r="T208" i="4"/>
  <c r="O208" i="4"/>
  <c r="AA207" i="4"/>
  <c r="X207" i="4"/>
  <c r="U207" i="4"/>
  <c r="T207" i="4"/>
  <c r="P207" i="4"/>
  <c r="O207" i="4"/>
  <c r="U206" i="4"/>
  <c r="T206" i="4"/>
  <c r="P206" i="4"/>
  <c r="O206" i="4"/>
  <c r="T205" i="4"/>
  <c r="O205" i="4"/>
  <c r="O204" i="4"/>
  <c r="Z203" i="4"/>
  <c r="X203" i="4"/>
  <c r="U203" i="4"/>
  <c r="T203" i="4"/>
  <c r="O203" i="4"/>
  <c r="AA203" i="4" s="1"/>
  <c r="X202" i="4"/>
  <c r="U202" i="4"/>
  <c r="T202" i="4"/>
  <c r="O202" i="4"/>
  <c r="AA201" i="4"/>
  <c r="Y201" i="4"/>
  <c r="P201" i="4"/>
  <c r="O201" i="4"/>
  <c r="U200" i="4"/>
  <c r="T200" i="4"/>
  <c r="O200" i="4"/>
  <c r="AA199" i="4"/>
  <c r="X199" i="4"/>
  <c r="U199" i="4"/>
  <c r="T199" i="4"/>
  <c r="P199" i="4"/>
  <c r="O199" i="4"/>
  <c r="O198" i="4"/>
  <c r="U198" i="4" s="1"/>
  <c r="O197" i="4"/>
  <c r="AA196" i="4"/>
  <c r="X196" i="4"/>
  <c r="O196" i="4"/>
  <c r="Y195" i="4"/>
  <c r="T195" i="4"/>
  <c r="P195" i="4"/>
  <c r="O195" i="4"/>
  <c r="AA194" i="4"/>
  <c r="Y194" i="4"/>
  <c r="X194" i="4"/>
  <c r="T194" i="4"/>
  <c r="P194" i="4"/>
  <c r="O194" i="4"/>
  <c r="U194" i="4" s="1"/>
  <c r="O193" i="4"/>
  <c r="U192" i="4"/>
  <c r="O192" i="4"/>
  <c r="AA191" i="4"/>
  <c r="U191" i="4"/>
  <c r="T191" i="4"/>
  <c r="P191" i="4"/>
  <c r="O191" i="4"/>
  <c r="X191" i="4" s="1"/>
  <c r="AA190" i="4"/>
  <c r="X190" i="4"/>
  <c r="T190" i="4"/>
  <c r="Q190" i="4"/>
  <c r="P190" i="4"/>
  <c r="O190" i="4"/>
  <c r="U190" i="4" s="1"/>
  <c r="X189" i="4"/>
  <c r="U189" i="4"/>
  <c r="T189" i="4"/>
  <c r="O189" i="4"/>
  <c r="AA188" i="4"/>
  <c r="Q188" i="4"/>
  <c r="O188" i="4"/>
  <c r="P188" i="4" s="1"/>
  <c r="O187" i="4"/>
  <c r="AA186" i="4"/>
  <c r="X186" i="4"/>
  <c r="T186" i="4"/>
  <c r="P186" i="4"/>
  <c r="O186" i="4"/>
  <c r="U186" i="4" s="1"/>
  <c r="Y185" i="4"/>
  <c r="X185" i="4"/>
  <c r="T185" i="4"/>
  <c r="O185" i="4"/>
  <c r="AA184" i="4"/>
  <c r="U184" i="4"/>
  <c r="O184" i="4"/>
  <c r="AA183" i="4"/>
  <c r="U183" i="4"/>
  <c r="T183" i="4"/>
  <c r="O183" i="4"/>
  <c r="AA182" i="4"/>
  <c r="X182" i="4"/>
  <c r="T182" i="4"/>
  <c r="P182" i="4"/>
  <c r="O182" i="4"/>
  <c r="U182" i="4" s="1"/>
  <c r="Y181" i="4"/>
  <c r="X181" i="4"/>
  <c r="U181" i="4"/>
  <c r="T181" i="4"/>
  <c r="O181" i="4"/>
  <c r="O180" i="4"/>
  <c r="AA179" i="4"/>
  <c r="X179" i="4"/>
  <c r="O179" i="4"/>
  <c r="AA178" i="4"/>
  <c r="Y178" i="4"/>
  <c r="X178" i="4"/>
  <c r="P178" i="4"/>
  <c r="O178" i="4"/>
  <c r="X177" i="4"/>
  <c r="O177" i="4"/>
  <c r="AA176" i="4"/>
  <c r="P176" i="4"/>
  <c r="O176" i="4"/>
  <c r="O175" i="4"/>
  <c r="AA174" i="4"/>
  <c r="X174" i="4"/>
  <c r="T174" i="4"/>
  <c r="Q174" i="4"/>
  <c r="P174" i="4"/>
  <c r="O174" i="4"/>
  <c r="U174" i="4" s="1"/>
  <c r="Z173" i="4"/>
  <c r="X173" i="4"/>
  <c r="U173" i="4"/>
  <c r="T173" i="4"/>
  <c r="Q173" i="4"/>
  <c r="O173" i="4"/>
  <c r="AA172" i="4"/>
  <c r="U172" i="4"/>
  <c r="Q172" i="4"/>
  <c r="P172" i="4"/>
  <c r="O172" i="4"/>
  <c r="AA171" i="4"/>
  <c r="X171" i="4"/>
  <c r="T171" i="4"/>
  <c r="P171" i="4"/>
  <c r="O171" i="4"/>
  <c r="AA170" i="4"/>
  <c r="X170" i="4"/>
  <c r="T170" i="4"/>
  <c r="Q170" i="4"/>
  <c r="O170" i="4"/>
  <c r="X169" i="4"/>
  <c r="U169" i="4"/>
  <c r="T169" i="4"/>
  <c r="O169" i="4"/>
  <c r="AA168" i="4"/>
  <c r="U168" i="4"/>
  <c r="T168" i="4"/>
  <c r="O168" i="4"/>
  <c r="U167" i="4"/>
  <c r="T167" i="4"/>
  <c r="O167" i="4"/>
  <c r="AA166" i="4"/>
  <c r="X166" i="4"/>
  <c r="T166" i="4"/>
  <c r="P166" i="4"/>
  <c r="O166" i="4"/>
  <c r="U166" i="4" s="1"/>
  <c r="X165" i="4"/>
  <c r="U165" i="4"/>
  <c r="T165" i="4"/>
  <c r="Q165" i="4"/>
  <c r="O165" i="4"/>
  <c r="AA164" i="4"/>
  <c r="P164" i="4"/>
  <c r="O164" i="4"/>
  <c r="AA163" i="4"/>
  <c r="O163" i="4"/>
  <c r="P162" i="4"/>
  <c r="O162" i="4"/>
  <c r="U161" i="4"/>
  <c r="T161" i="4"/>
  <c r="O161" i="4"/>
  <c r="P160" i="4"/>
  <c r="O160" i="4"/>
  <c r="AA159" i="4"/>
  <c r="U159" i="4"/>
  <c r="T159" i="4"/>
  <c r="P159" i="4"/>
  <c r="O159" i="4"/>
  <c r="X158" i="4"/>
  <c r="U158" i="4"/>
  <c r="T158" i="4"/>
  <c r="O158" i="4"/>
  <c r="AA157" i="4"/>
  <c r="Y157" i="4"/>
  <c r="O157" i="4"/>
  <c r="T156" i="4"/>
  <c r="O156" i="4"/>
  <c r="AA155" i="4"/>
  <c r="U155" i="4"/>
  <c r="T155" i="4"/>
  <c r="Q155" i="4"/>
  <c r="P155" i="4"/>
  <c r="O155" i="4"/>
  <c r="X155" i="4" s="1"/>
  <c r="AA154" i="4"/>
  <c r="X154" i="4"/>
  <c r="U154" i="4"/>
  <c r="T154" i="4"/>
  <c r="O154" i="4"/>
  <c r="Y153" i="4"/>
  <c r="O153" i="4"/>
  <c r="X153" i="4" s="1"/>
  <c r="O152" i="4"/>
  <c r="AA151" i="4"/>
  <c r="U151" i="4"/>
  <c r="T151" i="4"/>
  <c r="P151" i="4"/>
  <c r="O151" i="4"/>
  <c r="X151" i="4" s="1"/>
  <c r="X150" i="4"/>
  <c r="U150" i="4"/>
  <c r="T150" i="4"/>
  <c r="O150" i="4"/>
  <c r="AA149" i="4"/>
  <c r="Y149" i="4"/>
  <c r="O149" i="4"/>
  <c r="T148" i="4"/>
  <c r="O148" i="4"/>
  <c r="AA147" i="4"/>
  <c r="U147" i="4"/>
  <c r="T147" i="4"/>
  <c r="Q147" i="4"/>
  <c r="P147" i="4"/>
  <c r="O147" i="4"/>
  <c r="X147" i="4" s="1"/>
  <c r="AA146" i="4"/>
  <c r="X146" i="4"/>
  <c r="U146" i="4"/>
  <c r="T146" i="4"/>
  <c r="O146" i="4"/>
  <c r="X145" i="4"/>
  <c r="Q145" i="4"/>
  <c r="O145" i="4"/>
  <c r="P145" i="4" s="1"/>
  <c r="O144" i="4"/>
  <c r="AA143" i="4"/>
  <c r="U143" i="4"/>
  <c r="T143" i="4"/>
  <c r="Q143" i="4"/>
  <c r="P143" i="4"/>
  <c r="O143" i="4"/>
  <c r="X143" i="4" s="1"/>
  <c r="O142" i="4"/>
  <c r="X142" i="4" s="1"/>
  <c r="AA141" i="4"/>
  <c r="O141" i="4"/>
  <c r="Y140" i="4"/>
  <c r="U140" i="4"/>
  <c r="T140" i="4"/>
  <c r="Q140" i="4"/>
  <c r="O140" i="4"/>
  <c r="AA139" i="4"/>
  <c r="U139" i="4"/>
  <c r="T139" i="4"/>
  <c r="Q139" i="4"/>
  <c r="P139" i="4"/>
  <c r="O139" i="4"/>
  <c r="X139" i="4" s="1"/>
  <c r="AA138" i="4"/>
  <c r="Y138" i="4"/>
  <c r="X138" i="4"/>
  <c r="U138" i="4"/>
  <c r="T138" i="4"/>
  <c r="O138" i="4"/>
  <c r="Y137" i="4"/>
  <c r="X137" i="4"/>
  <c r="Q137" i="4"/>
  <c r="O137" i="4"/>
  <c r="Q136" i="4"/>
  <c r="O136" i="4"/>
  <c r="AA135" i="4"/>
  <c r="U135" i="4"/>
  <c r="T135" i="4"/>
  <c r="Q135" i="4"/>
  <c r="P135" i="4"/>
  <c r="O135" i="4"/>
  <c r="X135" i="4" s="1"/>
  <c r="U134" i="4"/>
  <c r="O134" i="4"/>
  <c r="O133" i="4"/>
  <c r="AA132" i="4"/>
  <c r="X132" i="4"/>
  <c r="U132" i="4"/>
  <c r="T132" i="4"/>
  <c r="Q132" i="4"/>
  <c r="P132" i="4"/>
  <c r="O132" i="4"/>
  <c r="O131" i="4"/>
  <c r="Y131" i="4" s="1"/>
  <c r="AA130" i="4"/>
  <c r="X130" i="4"/>
  <c r="U130" i="4"/>
  <c r="T130" i="4"/>
  <c r="Q130" i="4"/>
  <c r="P130" i="4"/>
  <c r="O130" i="4"/>
  <c r="AA129" i="4"/>
  <c r="Y129" i="4"/>
  <c r="X129" i="4"/>
  <c r="O129" i="4"/>
  <c r="AA128" i="4"/>
  <c r="X128" i="4"/>
  <c r="U128" i="4"/>
  <c r="T128" i="4"/>
  <c r="P128" i="4"/>
  <c r="O128" i="4"/>
  <c r="X127" i="4"/>
  <c r="O127" i="4"/>
  <c r="AA126" i="4"/>
  <c r="X126" i="4"/>
  <c r="U126" i="4"/>
  <c r="T126" i="4"/>
  <c r="Q126" i="4"/>
  <c r="P126" i="4"/>
  <c r="O126" i="4"/>
  <c r="O125" i="4"/>
  <c r="Z125" i="4" s="1"/>
  <c r="Y124" i="4"/>
  <c r="X124" i="4"/>
  <c r="U124" i="4"/>
  <c r="T124" i="4"/>
  <c r="O124" i="4"/>
  <c r="E124" i="4"/>
  <c r="AA123" i="4"/>
  <c r="X123" i="4"/>
  <c r="U123" i="4"/>
  <c r="T123" i="4"/>
  <c r="P123" i="4"/>
  <c r="O123" i="4"/>
  <c r="E123" i="4"/>
  <c r="O122" i="4"/>
  <c r="U121" i="4"/>
  <c r="T121" i="4"/>
  <c r="Q121" i="4"/>
  <c r="O121" i="4"/>
  <c r="O120" i="4"/>
  <c r="AA119" i="4"/>
  <c r="X119" i="4"/>
  <c r="U119" i="4"/>
  <c r="T119" i="4"/>
  <c r="Q119" i="4"/>
  <c r="O119" i="4"/>
  <c r="P119" i="4" s="1"/>
  <c r="Y118" i="4"/>
  <c r="X118" i="4"/>
  <c r="T118" i="4"/>
  <c r="Q118" i="4"/>
  <c r="P118" i="4"/>
  <c r="O118" i="4"/>
  <c r="AA117" i="4"/>
  <c r="U117" i="4"/>
  <c r="T117" i="4"/>
  <c r="Q117" i="4"/>
  <c r="O117" i="4"/>
  <c r="Y116" i="4"/>
  <c r="O116" i="4"/>
  <c r="X116" i="4" s="1"/>
  <c r="AA115" i="4"/>
  <c r="Y115" i="4"/>
  <c r="X115" i="4"/>
  <c r="U115" i="4"/>
  <c r="T115" i="4"/>
  <c r="O115" i="4"/>
  <c r="P115" i="4" s="1"/>
  <c r="Y114" i="4"/>
  <c r="X114" i="4"/>
  <c r="O114" i="4"/>
  <c r="Z114" i="4" s="1"/>
  <c r="AA113" i="4"/>
  <c r="U113" i="4"/>
  <c r="T113" i="4"/>
  <c r="O113" i="4"/>
  <c r="AA112" i="4"/>
  <c r="Y112" i="4"/>
  <c r="X112" i="4"/>
  <c r="P112" i="4"/>
  <c r="O112" i="4"/>
  <c r="AA111" i="4"/>
  <c r="Y111" i="4"/>
  <c r="X111" i="4"/>
  <c r="U111" i="4"/>
  <c r="T111" i="4"/>
  <c r="O111" i="4"/>
  <c r="P111" i="4" s="1"/>
  <c r="Y110" i="4"/>
  <c r="X110" i="4"/>
  <c r="T110" i="4"/>
  <c r="P110" i="4"/>
  <c r="O110" i="4"/>
  <c r="U109" i="4"/>
  <c r="O109" i="4"/>
  <c r="O108" i="4"/>
  <c r="AA107" i="4"/>
  <c r="Y107" i="4"/>
  <c r="X107" i="4"/>
  <c r="O107" i="4"/>
  <c r="Q107" i="4" s="1"/>
  <c r="Y106" i="4"/>
  <c r="X106" i="4"/>
  <c r="O106" i="4"/>
  <c r="AA105" i="4"/>
  <c r="U105" i="4"/>
  <c r="T105" i="4"/>
  <c r="Q105" i="4"/>
  <c r="O105" i="4"/>
  <c r="AA104" i="4"/>
  <c r="Y104" i="4"/>
  <c r="X104" i="4"/>
  <c r="T104" i="4"/>
  <c r="O104" i="4"/>
  <c r="U104" i="4" s="1"/>
  <c r="AA103" i="4"/>
  <c r="Y103" i="4"/>
  <c r="X103" i="4"/>
  <c r="U103" i="4"/>
  <c r="T103" i="4"/>
  <c r="O103" i="4"/>
  <c r="AA102" i="4"/>
  <c r="Y102" i="4"/>
  <c r="Q102" i="4"/>
  <c r="O102" i="4"/>
  <c r="AA101" i="4"/>
  <c r="Y101" i="4"/>
  <c r="U101" i="4"/>
  <c r="T101" i="4"/>
  <c r="Q101" i="4"/>
  <c r="O101" i="4"/>
  <c r="Y100" i="4"/>
  <c r="X100" i="4"/>
  <c r="T100" i="4"/>
  <c r="Q100" i="4"/>
  <c r="P100" i="4"/>
  <c r="O100" i="4"/>
  <c r="U100" i="4" s="1"/>
  <c r="O99" i="4"/>
  <c r="Y98" i="4"/>
  <c r="X98" i="4"/>
  <c r="Q98" i="4"/>
  <c r="O98" i="4"/>
  <c r="AA98" i="4" s="1"/>
  <c r="O97" i="4"/>
  <c r="T97" i="4" s="1"/>
  <c r="AA96" i="4"/>
  <c r="Y96" i="4"/>
  <c r="X96" i="4"/>
  <c r="T96" i="4"/>
  <c r="Q96" i="4"/>
  <c r="O96" i="4"/>
  <c r="U96" i="4" s="1"/>
  <c r="O95" i="4"/>
  <c r="AA95" i="4" s="1"/>
  <c r="Y94" i="4"/>
  <c r="Q94" i="4"/>
  <c r="P94" i="4"/>
  <c r="O94" i="4"/>
  <c r="AA94" i="4" s="1"/>
  <c r="O93" i="4"/>
  <c r="AA93" i="4" s="1"/>
  <c r="X92" i="4"/>
  <c r="T92" i="4"/>
  <c r="Q92" i="4"/>
  <c r="P92" i="4"/>
  <c r="O92" i="4"/>
  <c r="U92" i="4" s="1"/>
  <c r="X91" i="4"/>
  <c r="O91" i="4"/>
  <c r="AA90" i="4"/>
  <c r="Y90" i="4"/>
  <c r="X90" i="4"/>
  <c r="Q90" i="4"/>
  <c r="P90" i="4"/>
  <c r="O90" i="4"/>
  <c r="Z90" i="4" s="1"/>
  <c r="T89" i="4"/>
  <c r="O89" i="4"/>
  <c r="AA88" i="4"/>
  <c r="X88" i="4"/>
  <c r="T88" i="4"/>
  <c r="Q88" i="4"/>
  <c r="O88" i="4"/>
  <c r="U88" i="4" s="1"/>
  <c r="U87" i="4"/>
  <c r="O87" i="4"/>
  <c r="AA86" i="4"/>
  <c r="O86" i="4"/>
  <c r="Z86" i="4" s="1"/>
  <c r="T85" i="4"/>
  <c r="O85" i="4"/>
  <c r="Y84" i="4"/>
  <c r="O84" i="4"/>
  <c r="X84" i="4" s="1"/>
  <c r="O83" i="4"/>
  <c r="Q83" i="4" s="1"/>
  <c r="Y82" i="4"/>
  <c r="X82" i="4"/>
  <c r="U82" i="4"/>
  <c r="T82" i="4"/>
  <c r="O82" i="4"/>
  <c r="AA82" i="4" s="1"/>
  <c r="Y81" i="4"/>
  <c r="X81" i="4"/>
  <c r="T81" i="4"/>
  <c r="Q81" i="4"/>
  <c r="O81" i="4"/>
  <c r="U81" i="4" s="1"/>
  <c r="Y80" i="4"/>
  <c r="X80" i="4"/>
  <c r="U80" i="4"/>
  <c r="O80" i="4"/>
  <c r="AA79" i="4"/>
  <c r="Y79" i="4"/>
  <c r="T79" i="4"/>
  <c r="O79" i="4"/>
  <c r="Z79" i="4" s="1"/>
  <c r="O78" i="4"/>
  <c r="Y77" i="4"/>
  <c r="O77" i="4"/>
  <c r="U77" i="4" s="1"/>
  <c r="T76" i="4"/>
  <c r="O76" i="4"/>
  <c r="AA75" i="4"/>
  <c r="Y75" i="4"/>
  <c r="T75" i="4"/>
  <c r="Q75" i="4"/>
  <c r="P75" i="4"/>
  <c r="O75" i="4"/>
  <c r="Z75" i="4" s="1"/>
  <c r="O74" i="4"/>
  <c r="Y73" i="4"/>
  <c r="X73" i="4"/>
  <c r="T73" i="4"/>
  <c r="O73" i="4"/>
  <c r="U73" i="4" s="1"/>
  <c r="Y72" i="4"/>
  <c r="X72" i="4"/>
  <c r="U72" i="4"/>
  <c r="T72" i="4"/>
  <c r="O72" i="4"/>
  <c r="Q72" i="4" s="1"/>
  <c r="O71" i="4"/>
  <c r="Y70" i="4"/>
  <c r="X70" i="4"/>
  <c r="O70" i="4"/>
  <c r="AA70" i="4" s="1"/>
  <c r="O69" i="4"/>
  <c r="U69" i="4" s="1"/>
  <c r="Y68" i="4"/>
  <c r="X68" i="4"/>
  <c r="T68" i="4"/>
  <c r="O68" i="4"/>
  <c r="U68" i="4" s="1"/>
  <c r="AA67" i="4"/>
  <c r="Y67" i="4"/>
  <c r="X67" i="4"/>
  <c r="P67" i="4"/>
  <c r="O67" i="4"/>
  <c r="T67" i="4" s="1"/>
  <c r="AA66" i="4"/>
  <c r="X66" i="4"/>
  <c r="U66" i="4"/>
  <c r="T66" i="4"/>
  <c r="Q66" i="4"/>
  <c r="P66" i="4"/>
  <c r="O66" i="4"/>
  <c r="AA65" i="4"/>
  <c r="U65" i="4"/>
  <c r="T65" i="4"/>
  <c r="O65" i="4"/>
  <c r="Z64" i="4"/>
  <c r="O64" i="4"/>
  <c r="AA64" i="4" s="1"/>
  <c r="F64" i="4"/>
  <c r="C64" i="4"/>
  <c r="U63" i="4"/>
  <c r="T63" i="4"/>
  <c r="O63" i="4"/>
  <c r="X63" i="4" s="1"/>
  <c r="AA62" i="4"/>
  <c r="Y62" i="4"/>
  <c r="P62" i="4"/>
  <c r="O62" i="4"/>
  <c r="AA61" i="4"/>
  <c r="Z61" i="4"/>
  <c r="X61" i="4"/>
  <c r="T61" i="4"/>
  <c r="Q61" i="4"/>
  <c r="P61" i="4"/>
  <c r="O61" i="4"/>
  <c r="U61" i="4" s="1"/>
  <c r="X60" i="4"/>
  <c r="U60" i="4"/>
  <c r="O60" i="4"/>
  <c r="T60" i="4" s="1"/>
  <c r="AA59" i="4"/>
  <c r="Y59" i="4"/>
  <c r="X59" i="4"/>
  <c r="U59" i="4"/>
  <c r="T59" i="4"/>
  <c r="Q59" i="4"/>
  <c r="P59" i="4"/>
  <c r="O59" i="4"/>
  <c r="O58" i="4"/>
  <c r="Y58" i="4" s="1"/>
  <c r="C58" i="4"/>
  <c r="AA57" i="4"/>
  <c r="X57" i="4"/>
  <c r="U57" i="4"/>
  <c r="T57" i="4"/>
  <c r="Q57" i="4"/>
  <c r="O57" i="4"/>
  <c r="Z57" i="4" s="1"/>
  <c r="F57" i="4"/>
  <c r="C57" i="4"/>
  <c r="Y56" i="4"/>
  <c r="O56" i="4"/>
  <c r="X56" i="4" s="1"/>
  <c r="O55" i="4"/>
  <c r="U55" i="4" s="1"/>
  <c r="Y54" i="4"/>
  <c r="X54" i="4"/>
  <c r="T54" i="4"/>
  <c r="O54" i="4"/>
  <c r="U54" i="4" s="1"/>
  <c r="I54" i="4"/>
  <c r="E54" i="4"/>
  <c r="AA53" i="4"/>
  <c r="Z53" i="4"/>
  <c r="X53" i="4"/>
  <c r="U53" i="4"/>
  <c r="Q53" i="4"/>
  <c r="P53" i="4"/>
  <c r="O53" i="4"/>
  <c r="T53" i="4" s="1"/>
  <c r="I53" i="4"/>
  <c r="E53" i="4"/>
  <c r="AA52" i="4"/>
  <c r="Y52" i="4"/>
  <c r="X52" i="4"/>
  <c r="P52" i="4"/>
  <c r="O52" i="4"/>
  <c r="Q52" i="4" s="1"/>
  <c r="O51" i="4"/>
  <c r="Y51" i="4" s="1"/>
  <c r="I51" i="4"/>
  <c r="E51" i="4"/>
  <c r="AA50" i="4"/>
  <c r="Y50" i="4"/>
  <c r="P50" i="4"/>
  <c r="O50" i="4"/>
  <c r="X50" i="4" s="1"/>
  <c r="I50" i="4"/>
  <c r="E50" i="4"/>
  <c r="Y49" i="4"/>
  <c r="X49" i="4"/>
  <c r="T49" i="4"/>
  <c r="O49" i="4"/>
  <c r="U49" i="4" s="1"/>
  <c r="AA48" i="4"/>
  <c r="X48" i="4"/>
  <c r="U48" i="4"/>
  <c r="O48" i="4"/>
  <c r="Z48" i="4" s="1"/>
  <c r="Q47" i="4"/>
  <c r="O47" i="4"/>
  <c r="T47" i="4" s="1"/>
  <c r="C47" i="4"/>
  <c r="F65" i="4" s="1"/>
  <c r="H65" i="4" s="1"/>
  <c r="Y46" i="4"/>
  <c r="X46" i="4"/>
  <c r="U46" i="4"/>
  <c r="T46" i="4"/>
  <c r="O46" i="4"/>
  <c r="Z46" i="4" s="1"/>
  <c r="U45" i="4"/>
  <c r="T45" i="4"/>
  <c r="O45" i="4"/>
  <c r="X45" i="4" s="1"/>
  <c r="Q44" i="4"/>
  <c r="O44" i="4"/>
  <c r="G44" i="4"/>
  <c r="G43" i="4" s="1"/>
  <c r="C44" i="4"/>
  <c r="AA43" i="4"/>
  <c r="Y43" i="4"/>
  <c r="X43" i="4"/>
  <c r="U43" i="4"/>
  <c r="O43" i="4"/>
  <c r="C43" i="4"/>
  <c r="Z42" i="4"/>
  <c r="O42" i="4"/>
  <c r="AA42" i="4" s="1"/>
  <c r="G42" i="4"/>
  <c r="C42" i="4"/>
  <c r="C66" i="4" s="1"/>
  <c r="AA41" i="4"/>
  <c r="Y41" i="4"/>
  <c r="U41" i="4"/>
  <c r="T41" i="4"/>
  <c r="P41" i="4"/>
  <c r="O41" i="4"/>
  <c r="X41" i="4" s="1"/>
  <c r="T40" i="4"/>
  <c r="O40" i="4"/>
  <c r="Q40" i="4" s="1"/>
  <c r="AA39" i="4"/>
  <c r="X39" i="4"/>
  <c r="U39" i="4"/>
  <c r="T39" i="4"/>
  <c r="Q39" i="4"/>
  <c r="O39" i="4"/>
  <c r="Z39" i="4" s="1"/>
  <c r="Y38" i="4"/>
  <c r="X38" i="4"/>
  <c r="U38" i="4"/>
  <c r="Q38" i="4"/>
  <c r="O38" i="4"/>
  <c r="Z38" i="4" s="1"/>
  <c r="AA37" i="4"/>
  <c r="Y37" i="4"/>
  <c r="U37" i="4"/>
  <c r="T37" i="4"/>
  <c r="Q37" i="4"/>
  <c r="P37" i="4"/>
  <c r="O37" i="4"/>
  <c r="X37" i="4" s="1"/>
  <c r="AA36" i="4"/>
  <c r="Z36" i="4"/>
  <c r="X36" i="4"/>
  <c r="U36" i="4"/>
  <c r="T36" i="4"/>
  <c r="P36" i="4"/>
  <c r="O36" i="4"/>
  <c r="Y36" i="4" s="1"/>
  <c r="X35" i="4"/>
  <c r="U35" i="4"/>
  <c r="T35" i="4"/>
  <c r="Q35" i="4"/>
  <c r="O35" i="4"/>
  <c r="Y35" i="4" s="1"/>
  <c r="X34" i="4"/>
  <c r="O34" i="4"/>
  <c r="AA33" i="4"/>
  <c r="Y33" i="4"/>
  <c r="U33" i="4"/>
  <c r="T33" i="4"/>
  <c r="Q33" i="4"/>
  <c r="P33" i="4"/>
  <c r="O33" i="4"/>
  <c r="X33" i="4" s="1"/>
  <c r="AA32" i="4"/>
  <c r="Y32" i="4"/>
  <c r="X32" i="4"/>
  <c r="U32" i="4"/>
  <c r="T32" i="4"/>
  <c r="P32" i="4"/>
  <c r="O32" i="4"/>
  <c r="U31" i="4"/>
  <c r="O31" i="4"/>
  <c r="Y31" i="4" s="1"/>
  <c r="Y30" i="4"/>
  <c r="X30" i="4"/>
  <c r="P30" i="4"/>
  <c r="O30" i="4"/>
  <c r="Z30" i="4" s="1"/>
  <c r="AA29" i="4"/>
  <c r="Y29" i="4"/>
  <c r="U29" i="4"/>
  <c r="T29" i="4"/>
  <c r="Q29" i="4"/>
  <c r="P29" i="4"/>
  <c r="O29" i="4"/>
  <c r="X29" i="4" s="1"/>
  <c r="Y28" i="4"/>
  <c r="X28" i="4"/>
  <c r="U28" i="4"/>
  <c r="O28" i="4"/>
  <c r="Q28" i="4" s="1"/>
  <c r="AA27" i="4"/>
  <c r="X27" i="4"/>
  <c r="U27" i="4"/>
  <c r="P27" i="4"/>
  <c r="O27" i="4"/>
  <c r="Y27" i="4" s="1"/>
  <c r="Q26" i="4"/>
  <c r="O26" i="4"/>
  <c r="AA25" i="4"/>
  <c r="Y25" i="4"/>
  <c r="U25" i="4"/>
  <c r="T25" i="4"/>
  <c r="Q25" i="4"/>
  <c r="P25" i="4"/>
  <c r="O25" i="4"/>
  <c r="X25" i="4" s="1"/>
  <c r="X24" i="4"/>
  <c r="U24" i="4"/>
  <c r="O24" i="4"/>
  <c r="Q24" i="4" s="1"/>
  <c r="O23" i="4"/>
  <c r="Y23" i="4" s="1"/>
  <c r="Z22" i="4"/>
  <c r="X22" i="4"/>
  <c r="U22" i="4"/>
  <c r="Q22" i="4"/>
  <c r="P22" i="4"/>
  <c r="O22" i="4"/>
  <c r="Y22" i="4" s="1"/>
  <c r="AA21" i="4"/>
  <c r="Y21" i="4"/>
  <c r="U21" i="4"/>
  <c r="T21" i="4"/>
  <c r="Q21" i="4"/>
  <c r="P21" i="4"/>
  <c r="O21" i="4"/>
  <c r="X21" i="4" s="1"/>
  <c r="AA20" i="4"/>
  <c r="Y20" i="4"/>
  <c r="P20" i="4"/>
  <c r="O20" i="4"/>
  <c r="Q20" i="4" s="1"/>
  <c r="AA19" i="4"/>
  <c r="Z19" i="4"/>
  <c r="U19" i="4"/>
  <c r="T19" i="4"/>
  <c r="Q19" i="4"/>
  <c r="P19" i="4"/>
  <c r="O19" i="4"/>
  <c r="X19" i="4" s="1"/>
  <c r="Y18" i="4"/>
  <c r="X18" i="4"/>
  <c r="U18" i="4"/>
  <c r="Q18" i="4"/>
  <c r="P18" i="4"/>
  <c r="O18" i="4"/>
  <c r="U17" i="4"/>
  <c r="O17" i="4"/>
  <c r="X17" i="4" s="1"/>
  <c r="AA16" i="4"/>
  <c r="Z16" i="4"/>
  <c r="Y16" i="4"/>
  <c r="U16" i="4"/>
  <c r="T16" i="4"/>
  <c r="Q16" i="4"/>
  <c r="P16" i="4"/>
  <c r="O16" i="4"/>
  <c r="X16" i="4" s="1"/>
  <c r="Y15" i="4"/>
  <c r="U15" i="4"/>
  <c r="T15" i="4"/>
  <c r="O15" i="4"/>
  <c r="P15" i="4" s="1"/>
  <c r="O14" i="4"/>
  <c r="AA14" i="4" s="1"/>
  <c r="U13" i="4"/>
  <c r="O13" i="4"/>
  <c r="Z13" i="4" s="1"/>
  <c r="AA12" i="4"/>
  <c r="Z12" i="4"/>
  <c r="Y12" i="4"/>
  <c r="U12" i="4"/>
  <c r="T12" i="4"/>
  <c r="Q12" i="4"/>
  <c r="P12" i="4"/>
  <c r="O12" i="4"/>
  <c r="X12" i="4" s="1"/>
  <c r="X11" i="4"/>
  <c r="U11" i="4"/>
  <c r="P11" i="4"/>
  <c r="O11" i="4"/>
  <c r="Q11" i="4" s="1"/>
  <c r="X10" i="4"/>
  <c r="U10" i="4"/>
  <c r="P10" i="4"/>
  <c r="O10" i="4"/>
  <c r="Q10" i="4" s="1"/>
  <c r="X9" i="4"/>
  <c r="U9" i="4"/>
  <c r="P9" i="4"/>
  <c r="O9" i="4"/>
  <c r="Q9" i="4" s="1"/>
  <c r="K9" i="4"/>
  <c r="G10" i="4" s="1"/>
  <c r="C9" i="4"/>
  <c r="Y318" i="4" s="1"/>
  <c r="AT8" i="4"/>
  <c r="AQ8" i="4"/>
  <c r="AP8" i="4"/>
  <c r="AO8" i="4"/>
  <c r="AM8" i="4"/>
  <c r="AG8" i="4"/>
  <c r="AF8" i="4"/>
  <c r="AE8" i="4"/>
  <c r="X8" i="4"/>
  <c r="U8" i="4"/>
  <c r="P8" i="4"/>
  <c r="O8" i="4"/>
  <c r="Q8" i="4" s="1"/>
  <c r="C8" i="4"/>
  <c r="C45" i="4" s="1"/>
  <c r="AU7" i="4"/>
  <c r="AQ7" i="4"/>
  <c r="AO7" i="4"/>
  <c r="AG7" i="4"/>
  <c r="AE7" i="4"/>
  <c r="AC7" i="4"/>
  <c r="AB7" i="4"/>
  <c r="AP7" i="4" s="1"/>
  <c r="W7" i="4"/>
  <c r="AM7" i="4" s="1"/>
  <c r="S7" i="4"/>
  <c r="R7" i="4"/>
  <c r="Z255" i="4" s="1"/>
  <c r="O7" i="4"/>
  <c r="Z7" i="4" s="1"/>
  <c r="X366" i="3"/>
  <c r="U366" i="3"/>
  <c r="P366" i="3"/>
  <c r="O366" i="3"/>
  <c r="AA366" i="3" s="1"/>
  <c r="U365" i="3"/>
  <c r="T365" i="3"/>
  <c r="P365" i="3"/>
  <c r="O365" i="3"/>
  <c r="X365" i="3" s="1"/>
  <c r="AA364" i="3"/>
  <c r="U364" i="3"/>
  <c r="P364" i="3"/>
  <c r="O364" i="3"/>
  <c r="AA363" i="3"/>
  <c r="X363" i="3"/>
  <c r="U363" i="3"/>
  <c r="T363" i="3"/>
  <c r="P363" i="3"/>
  <c r="O363" i="3"/>
  <c r="X362" i="3"/>
  <c r="U362" i="3"/>
  <c r="P362" i="3"/>
  <c r="O362" i="3"/>
  <c r="AA362" i="3" s="1"/>
  <c r="U361" i="3"/>
  <c r="T361" i="3"/>
  <c r="P361" i="3"/>
  <c r="O361" i="3"/>
  <c r="X361" i="3" s="1"/>
  <c r="AA360" i="3"/>
  <c r="U360" i="3"/>
  <c r="O360" i="3"/>
  <c r="AA359" i="3"/>
  <c r="X359" i="3"/>
  <c r="U359" i="3"/>
  <c r="T359" i="3"/>
  <c r="P359" i="3"/>
  <c r="O359" i="3"/>
  <c r="X358" i="3"/>
  <c r="U358" i="3"/>
  <c r="P358" i="3"/>
  <c r="O358" i="3"/>
  <c r="AA358" i="3" s="1"/>
  <c r="U357" i="3"/>
  <c r="T357" i="3"/>
  <c r="P357" i="3"/>
  <c r="O357" i="3"/>
  <c r="X357" i="3" s="1"/>
  <c r="O356" i="3"/>
  <c r="AA355" i="3"/>
  <c r="X355" i="3"/>
  <c r="U355" i="3"/>
  <c r="T355" i="3"/>
  <c r="P355" i="3"/>
  <c r="O355" i="3"/>
  <c r="X354" i="3"/>
  <c r="U354" i="3"/>
  <c r="P354" i="3"/>
  <c r="O354" i="3"/>
  <c r="AA354" i="3" s="1"/>
  <c r="U353" i="3"/>
  <c r="T353" i="3"/>
  <c r="P353" i="3"/>
  <c r="O353" i="3"/>
  <c r="X353" i="3" s="1"/>
  <c r="O352" i="3"/>
  <c r="AA351" i="3"/>
  <c r="X351" i="3"/>
  <c r="U351" i="3"/>
  <c r="T351" i="3"/>
  <c r="P351" i="3"/>
  <c r="O351" i="3"/>
  <c r="X350" i="3"/>
  <c r="U350" i="3"/>
  <c r="P350" i="3"/>
  <c r="O350" i="3"/>
  <c r="AA350" i="3" s="1"/>
  <c r="U349" i="3"/>
  <c r="T349" i="3"/>
  <c r="P349" i="3"/>
  <c r="O349" i="3"/>
  <c r="X349" i="3" s="1"/>
  <c r="U348" i="3"/>
  <c r="P348" i="3"/>
  <c r="O348" i="3"/>
  <c r="AA347" i="3"/>
  <c r="X347" i="3"/>
  <c r="U347" i="3"/>
  <c r="T347" i="3"/>
  <c r="P347" i="3"/>
  <c r="O347" i="3"/>
  <c r="X346" i="3"/>
  <c r="U346" i="3"/>
  <c r="P346" i="3"/>
  <c r="O346" i="3"/>
  <c r="AA346" i="3" s="1"/>
  <c r="U345" i="3"/>
  <c r="T345" i="3"/>
  <c r="P345" i="3"/>
  <c r="O345" i="3"/>
  <c r="X345" i="3" s="1"/>
  <c r="U344" i="3"/>
  <c r="O344" i="3"/>
  <c r="AA343" i="3"/>
  <c r="X343" i="3"/>
  <c r="U343" i="3"/>
  <c r="T343" i="3"/>
  <c r="P343" i="3"/>
  <c r="O343" i="3"/>
  <c r="X342" i="3"/>
  <c r="U342" i="3"/>
  <c r="P342" i="3"/>
  <c r="O342" i="3"/>
  <c r="AA342" i="3" s="1"/>
  <c r="U341" i="3"/>
  <c r="T341" i="3"/>
  <c r="P341" i="3"/>
  <c r="O341" i="3"/>
  <c r="X341" i="3" s="1"/>
  <c r="P340" i="3"/>
  <c r="O340" i="3"/>
  <c r="AA339" i="3"/>
  <c r="X339" i="3"/>
  <c r="U339" i="3"/>
  <c r="T339" i="3"/>
  <c r="P339" i="3"/>
  <c r="O339" i="3"/>
  <c r="X338" i="3"/>
  <c r="U338" i="3"/>
  <c r="P338" i="3"/>
  <c r="O338" i="3"/>
  <c r="AA338" i="3" s="1"/>
  <c r="U337" i="3"/>
  <c r="T337" i="3"/>
  <c r="P337" i="3"/>
  <c r="O337" i="3"/>
  <c r="X337" i="3" s="1"/>
  <c r="AA336" i="3"/>
  <c r="U336" i="3"/>
  <c r="P336" i="3"/>
  <c r="O336" i="3"/>
  <c r="AA335" i="3"/>
  <c r="X335" i="3"/>
  <c r="U335" i="3"/>
  <c r="T335" i="3"/>
  <c r="P335" i="3"/>
  <c r="O335" i="3"/>
  <c r="X334" i="3"/>
  <c r="U334" i="3"/>
  <c r="P334" i="3"/>
  <c r="O334" i="3"/>
  <c r="AA334" i="3" s="1"/>
  <c r="U333" i="3"/>
  <c r="T333" i="3"/>
  <c r="P333" i="3"/>
  <c r="O333" i="3"/>
  <c r="X333" i="3" s="1"/>
  <c r="U332" i="3"/>
  <c r="O332" i="3"/>
  <c r="AA332" i="3" s="1"/>
  <c r="AA331" i="3"/>
  <c r="X331" i="3"/>
  <c r="U331" i="3"/>
  <c r="T331" i="3"/>
  <c r="P331" i="3"/>
  <c r="O331" i="3"/>
  <c r="X330" i="3"/>
  <c r="U330" i="3"/>
  <c r="P330" i="3"/>
  <c r="O330" i="3"/>
  <c r="AA330" i="3" s="1"/>
  <c r="U329" i="3"/>
  <c r="T329" i="3"/>
  <c r="P329" i="3"/>
  <c r="O329" i="3"/>
  <c r="X329" i="3" s="1"/>
  <c r="AA328" i="3"/>
  <c r="O328" i="3"/>
  <c r="AA327" i="3"/>
  <c r="X327" i="3"/>
  <c r="U327" i="3"/>
  <c r="T327" i="3"/>
  <c r="P327" i="3"/>
  <c r="O327" i="3"/>
  <c r="X326" i="3"/>
  <c r="U326" i="3"/>
  <c r="P326" i="3"/>
  <c r="O326" i="3"/>
  <c r="AA326" i="3" s="1"/>
  <c r="U325" i="3"/>
  <c r="T325" i="3"/>
  <c r="P325" i="3"/>
  <c r="O325" i="3"/>
  <c r="X325" i="3" s="1"/>
  <c r="P324" i="3"/>
  <c r="O324" i="3"/>
  <c r="AA323" i="3"/>
  <c r="X323" i="3"/>
  <c r="U323" i="3"/>
  <c r="T323" i="3"/>
  <c r="P323" i="3"/>
  <c r="O323" i="3"/>
  <c r="X322" i="3"/>
  <c r="U322" i="3"/>
  <c r="P322" i="3"/>
  <c r="O322" i="3"/>
  <c r="AA322" i="3" s="1"/>
  <c r="U321" i="3"/>
  <c r="T321" i="3"/>
  <c r="P321" i="3"/>
  <c r="O321" i="3"/>
  <c r="X321" i="3" s="1"/>
  <c r="P320" i="3"/>
  <c r="O320" i="3"/>
  <c r="AA319" i="3"/>
  <c r="X319" i="3"/>
  <c r="U319" i="3"/>
  <c r="T319" i="3"/>
  <c r="P319" i="3"/>
  <c r="O319" i="3"/>
  <c r="X318" i="3"/>
  <c r="U318" i="3"/>
  <c r="P318" i="3"/>
  <c r="O318" i="3"/>
  <c r="AA318" i="3" s="1"/>
  <c r="U317" i="3"/>
  <c r="T317" i="3"/>
  <c r="P317" i="3"/>
  <c r="O317" i="3"/>
  <c r="X317" i="3" s="1"/>
  <c r="AA316" i="3"/>
  <c r="U316" i="3"/>
  <c r="P316" i="3"/>
  <c r="O316" i="3"/>
  <c r="AA315" i="3"/>
  <c r="X315" i="3"/>
  <c r="U315" i="3"/>
  <c r="T315" i="3"/>
  <c r="P315" i="3"/>
  <c r="O315" i="3"/>
  <c r="O314" i="3"/>
  <c r="U313" i="3"/>
  <c r="T313" i="3"/>
  <c r="P313" i="3"/>
  <c r="O313" i="3"/>
  <c r="X313" i="3" s="1"/>
  <c r="AA312" i="3"/>
  <c r="O312" i="3"/>
  <c r="AA311" i="3"/>
  <c r="X311" i="3"/>
  <c r="U311" i="3"/>
  <c r="T311" i="3"/>
  <c r="P311" i="3"/>
  <c r="O311" i="3"/>
  <c r="P310" i="3"/>
  <c r="O310" i="3"/>
  <c r="U309" i="3"/>
  <c r="T309" i="3"/>
  <c r="P309" i="3"/>
  <c r="O309" i="3"/>
  <c r="X309" i="3" s="1"/>
  <c r="O308" i="3"/>
  <c r="AA307" i="3"/>
  <c r="X307" i="3"/>
  <c r="U307" i="3"/>
  <c r="T307" i="3"/>
  <c r="P307" i="3"/>
  <c r="O307" i="3"/>
  <c r="X306" i="3"/>
  <c r="O306" i="3"/>
  <c r="U305" i="3"/>
  <c r="T305" i="3"/>
  <c r="P305" i="3"/>
  <c r="O305" i="3"/>
  <c r="U304" i="3"/>
  <c r="O304" i="3"/>
  <c r="X303" i="3"/>
  <c r="O303" i="3"/>
  <c r="O302" i="3"/>
  <c r="T301" i="3"/>
  <c r="O301" i="3"/>
  <c r="AA300" i="3"/>
  <c r="U300" i="3"/>
  <c r="T300" i="3"/>
  <c r="P300" i="3"/>
  <c r="O300" i="3"/>
  <c r="X299" i="3"/>
  <c r="U299" i="3"/>
  <c r="O299" i="3"/>
  <c r="X298" i="3"/>
  <c r="P298" i="3"/>
  <c r="O298" i="3"/>
  <c r="T297" i="3"/>
  <c r="O297" i="3"/>
  <c r="O296" i="3"/>
  <c r="O295" i="3"/>
  <c r="X294" i="3"/>
  <c r="P294" i="3"/>
  <c r="O294" i="3"/>
  <c r="P293" i="3"/>
  <c r="O293" i="3"/>
  <c r="AA292" i="3"/>
  <c r="U292" i="3"/>
  <c r="T292" i="3"/>
  <c r="P292" i="3"/>
  <c r="O292" i="3"/>
  <c r="X291" i="3"/>
  <c r="T291" i="3"/>
  <c r="O291" i="3"/>
  <c r="O290" i="3"/>
  <c r="O289" i="3"/>
  <c r="T288" i="3"/>
  <c r="O288" i="3"/>
  <c r="U287" i="3"/>
  <c r="O287" i="3"/>
  <c r="X287" i="3" s="1"/>
  <c r="O286" i="3"/>
  <c r="T285" i="3"/>
  <c r="O285" i="3"/>
  <c r="AA284" i="3"/>
  <c r="U284" i="3"/>
  <c r="T284" i="3"/>
  <c r="P284" i="3"/>
  <c r="O284" i="3"/>
  <c r="T283" i="3"/>
  <c r="O283" i="3"/>
  <c r="P282" i="3"/>
  <c r="O282" i="3"/>
  <c r="T281" i="3"/>
  <c r="P281" i="3"/>
  <c r="O281" i="3"/>
  <c r="U280" i="3"/>
  <c r="O280" i="3"/>
  <c r="X279" i="3"/>
  <c r="U279" i="3"/>
  <c r="O279" i="3"/>
  <c r="X278" i="3"/>
  <c r="U278" i="3"/>
  <c r="O278" i="3"/>
  <c r="T277" i="3"/>
  <c r="P277" i="3"/>
  <c r="O277" i="3"/>
  <c r="AA276" i="3"/>
  <c r="U276" i="3"/>
  <c r="T276" i="3"/>
  <c r="P276" i="3"/>
  <c r="O276" i="3"/>
  <c r="X275" i="3"/>
  <c r="U275" i="3"/>
  <c r="T275" i="3"/>
  <c r="O275" i="3"/>
  <c r="X274" i="3"/>
  <c r="O274" i="3"/>
  <c r="T273" i="3"/>
  <c r="P273" i="3"/>
  <c r="O273" i="3"/>
  <c r="U272" i="3"/>
  <c r="T272" i="3"/>
  <c r="P272" i="3"/>
  <c r="O272" i="3"/>
  <c r="X271" i="3"/>
  <c r="O271" i="3"/>
  <c r="X270" i="3"/>
  <c r="U270" i="3"/>
  <c r="P270" i="3"/>
  <c r="O270" i="3"/>
  <c r="P269" i="3"/>
  <c r="O269" i="3"/>
  <c r="AA268" i="3"/>
  <c r="U268" i="3"/>
  <c r="T268" i="3"/>
  <c r="P268" i="3"/>
  <c r="O268" i="3"/>
  <c r="X267" i="3"/>
  <c r="U267" i="3"/>
  <c r="O267" i="3"/>
  <c r="T267" i="3" s="1"/>
  <c r="X266" i="3"/>
  <c r="O266" i="3"/>
  <c r="O265" i="3"/>
  <c r="O264" i="3"/>
  <c r="T264" i="3" s="1"/>
  <c r="U263" i="3"/>
  <c r="O263" i="3"/>
  <c r="O262" i="3"/>
  <c r="O261" i="3"/>
  <c r="AA260" i="3"/>
  <c r="U260" i="3"/>
  <c r="T260" i="3"/>
  <c r="P260" i="3"/>
  <c r="O260" i="3"/>
  <c r="T259" i="3"/>
  <c r="O259" i="3"/>
  <c r="X258" i="3"/>
  <c r="P258" i="3"/>
  <c r="O258" i="3"/>
  <c r="O257" i="3"/>
  <c r="U256" i="3"/>
  <c r="O256" i="3"/>
  <c r="T256" i="3" s="1"/>
  <c r="X255" i="3"/>
  <c r="O255" i="3"/>
  <c r="U254" i="3"/>
  <c r="O254" i="3"/>
  <c r="O253" i="3"/>
  <c r="U252" i="3"/>
  <c r="O252" i="3"/>
  <c r="AA251" i="3"/>
  <c r="U251" i="3"/>
  <c r="T251" i="3"/>
  <c r="P251" i="3"/>
  <c r="O251" i="3"/>
  <c r="X251" i="3" s="1"/>
  <c r="P250" i="3"/>
  <c r="O250" i="3"/>
  <c r="O249" i="3"/>
  <c r="X248" i="3"/>
  <c r="U248" i="3"/>
  <c r="P248" i="3"/>
  <c r="O248" i="3"/>
  <c r="AA247" i="3"/>
  <c r="U247" i="3"/>
  <c r="T247" i="3"/>
  <c r="P247" i="3"/>
  <c r="O247" i="3"/>
  <c r="X247" i="3" s="1"/>
  <c r="X246" i="3"/>
  <c r="O246" i="3"/>
  <c r="AA245" i="3"/>
  <c r="O245" i="3"/>
  <c r="O244" i="3"/>
  <c r="AA243" i="3"/>
  <c r="U243" i="3"/>
  <c r="T243" i="3"/>
  <c r="P243" i="3"/>
  <c r="O243" i="3"/>
  <c r="X243" i="3" s="1"/>
  <c r="X242" i="3"/>
  <c r="U242" i="3"/>
  <c r="T242" i="3"/>
  <c r="P242" i="3"/>
  <c r="O242" i="3"/>
  <c r="AA241" i="3"/>
  <c r="U241" i="3"/>
  <c r="O241" i="3"/>
  <c r="T241" i="3" s="1"/>
  <c r="X240" i="3"/>
  <c r="O240" i="3"/>
  <c r="AA239" i="3"/>
  <c r="U239" i="3"/>
  <c r="T239" i="3"/>
  <c r="P239" i="3"/>
  <c r="O239" i="3"/>
  <c r="X239" i="3" s="1"/>
  <c r="P238" i="3"/>
  <c r="O238" i="3"/>
  <c r="U237" i="3"/>
  <c r="T237" i="3"/>
  <c r="O237" i="3"/>
  <c r="P237" i="3" s="1"/>
  <c r="X236" i="3"/>
  <c r="U236" i="3"/>
  <c r="P236" i="3"/>
  <c r="O236" i="3"/>
  <c r="AA235" i="3"/>
  <c r="U235" i="3"/>
  <c r="T235" i="3"/>
  <c r="P235" i="3"/>
  <c r="O235" i="3"/>
  <c r="X235" i="3" s="1"/>
  <c r="O234" i="3"/>
  <c r="AA233" i="3"/>
  <c r="U233" i="3"/>
  <c r="O233" i="3"/>
  <c r="P233" i="3" s="1"/>
  <c r="U232" i="3"/>
  <c r="P232" i="3"/>
  <c r="O232" i="3"/>
  <c r="AA231" i="3"/>
  <c r="U231" i="3"/>
  <c r="T231" i="3"/>
  <c r="P231" i="3"/>
  <c r="O231" i="3"/>
  <c r="X231" i="3" s="1"/>
  <c r="X230" i="3"/>
  <c r="U230" i="3"/>
  <c r="T230" i="3"/>
  <c r="P230" i="3"/>
  <c r="O230" i="3"/>
  <c r="U229" i="3"/>
  <c r="O229" i="3"/>
  <c r="U228" i="3"/>
  <c r="O228" i="3"/>
  <c r="AA227" i="3"/>
  <c r="U227" i="3"/>
  <c r="T227" i="3"/>
  <c r="P227" i="3"/>
  <c r="O227" i="3"/>
  <c r="X227" i="3" s="1"/>
  <c r="U226" i="3"/>
  <c r="T226" i="3"/>
  <c r="O226" i="3"/>
  <c r="U225" i="3"/>
  <c r="O225" i="3"/>
  <c r="X224" i="3"/>
  <c r="U224" i="3"/>
  <c r="P224" i="3"/>
  <c r="O224" i="3"/>
  <c r="AA223" i="3"/>
  <c r="U223" i="3"/>
  <c r="T223" i="3"/>
  <c r="P223" i="3"/>
  <c r="O223" i="3"/>
  <c r="X223" i="3" s="1"/>
  <c r="AA222" i="3"/>
  <c r="T222" i="3"/>
  <c r="O222" i="3"/>
  <c r="AA221" i="3"/>
  <c r="U221" i="3"/>
  <c r="T221" i="3"/>
  <c r="P221" i="3"/>
  <c r="O221" i="3"/>
  <c r="X221" i="3" s="1"/>
  <c r="X220" i="3"/>
  <c r="U220" i="3"/>
  <c r="P220" i="3"/>
  <c r="O220" i="3"/>
  <c r="AA219" i="3"/>
  <c r="U219" i="3"/>
  <c r="T219" i="3"/>
  <c r="P219" i="3"/>
  <c r="O219" i="3"/>
  <c r="X219" i="3" s="1"/>
  <c r="AA218" i="3"/>
  <c r="O218" i="3"/>
  <c r="AA217" i="3"/>
  <c r="X217" i="3"/>
  <c r="U217" i="3"/>
  <c r="T217" i="3"/>
  <c r="P217" i="3"/>
  <c r="O217" i="3"/>
  <c r="O216" i="3"/>
  <c r="AA215" i="3"/>
  <c r="U215" i="3"/>
  <c r="T215" i="3"/>
  <c r="P215" i="3"/>
  <c r="O215" i="3"/>
  <c r="X215" i="3" s="1"/>
  <c r="X214" i="3"/>
  <c r="P214" i="3"/>
  <c r="O214" i="3"/>
  <c r="O213" i="3"/>
  <c r="O212" i="3"/>
  <c r="AA211" i="3"/>
  <c r="U211" i="3"/>
  <c r="T211" i="3"/>
  <c r="P211" i="3"/>
  <c r="O211" i="3"/>
  <c r="X211" i="3" s="1"/>
  <c r="AA210" i="3"/>
  <c r="X210" i="3"/>
  <c r="U210" i="3"/>
  <c r="T210" i="3"/>
  <c r="O210" i="3"/>
  <c r="X209" i="3"/>
  <c r="U209" i="3"/>
  <c r="T209" i="3"/>
  <c r="O209" i="3"/>
  <c r="AA209" i="3" s="1"/>
  <c r="O208" i="3"/>
  <c r="AA207" i="3"/>
  <c r="U207" i="3"/>
  <c r="T207" i="3"/>
  <c r="P207" i="3"/>
  <c r="O207" i="3"/>
  <c r="X207" i="3" s="1"/>
  <c r="X206" i="3"/>
  <c r="U206" i="3"/>
  <c r="T206" i="3"/>
  <c r="O206" i="3"/>
  <c r="AA205" i="3"/>
  <c r="X205" i="3"/>
  <c r="O205" i="3"/>
  <c r="U204" i="3"/>
  <c r="P204" i="3"/>
  <c r="O204" i="3"/>
  <c r="AA203" i="3"/>
  <c r="U203" i="3"/>
  <c r="T203" i="3"/>
  <c r="P203" i="3"/>
  <c r="O203" i="3"/>
  <c r="X203" i="3" s="1"/>
  <c r="AA202" i="3"/>
  <c r="X202" i="3"/>
  <c r="O202" i="3"/>
  <c r="P202" i="3" s="1"/>
  <c r="AA201" i="3"/>
  <c r="P201" i="3"/>
  <c r="O201" i="3"/>
  <c r="X200" i="3"/>
  <c r="U200" i="3"/>
  <c r="O200" i="3"/>
  <c r="P200" i="3" s="1"/>
  <c r="O199" i="3"/>
  <c r="AA198" i="3"/>
  <c r="U198" i="3"/>
  <c r="T198" i="3"/>
  <c r="P198" i="3"/>
  <c r="O198" i="3"/>
  <c r="X198" i="3" s="1"/>
  <c r="O197" i="3"/>
  <c r="AA196" i="3"/>
  <c r="U196" i="3"/>
  <c r="T196" i="3"/>
  <c r="P196" i="3"/>
  <c r="O196" i="3"/>
  <c r="O195" i="3"/>
  <c r="AA194" i="3"/>
  <c r="U194" i="3"/>
  <c r="T194" i="3"/>
  <c r="P194" i="3"/>
  <c r="O194" i="3"/>
  <c r="X194" i="3" s="1"/>
  <c r="U193" i="3"/>
  <c r="O193" i="3"/>
  <c r="O192" i="3"/>
  <c r="P191" i="3"/>
  <c r="O191" i="3"/>
  <c r="AA190" i="3"/>
  <c r="U190" i="3"/>
  <c r="T190" i="3"/>
  <c r="P190" i="3"/>
  <c r="O190" i="3"/>
  <c r="X190" i="3" s="1"/>
  <c r="X189" i="3"/>
  <c r="U189" i="3"/>
  <c r="T189" i="3"/>
  <c r="O189" i="3"/>
  <c r="AA188" i="3"/>
  <c r="U188" i="3"/>
  <c r="T188" i="3"/>
  <c r="O188" i="3"/>
  <c r="P188" i="3" s="1"/>
  <c r="O187" i="3"/>
  <c r="AA186" i="3"/>
  <c r="Y186" i="3"/>
  <c r="U186" i="3"/>
  <c r="T186" i="3"/>
  <c r="P186" i="3"/>
  <c r="O186" i="3"/>
  <c r="X186" i="3" s="1"/>
  <c r="O185" i="3"/>
  <c r="AA184" i="3"/>
  <c r="U184" i="3"/>
  <c r="T184" i="3"/>
  <c r="P184" i="3"/>
  <c r="O184" i="3"/>
  <c r="X183" i="3"/>
  <c r="U183" i="3"/>
  <c r="P183" i="3"/>
  <c r="O183" i="3"/>
  <c r="AA182" i="3"/>
  <c r="U182" i="3"/>
  <c r="T182" i="3"/>
  <c r="P182" i="3"/>
  <c r="O182" i="3"/>
  <c r="X182" i="3" s="1"/>
  <c r="O181" i="3"/>
  <c r="O180" i="3"/>
  <c r="P179" i="3"/>
  <c r="O179" i="3"/>
  <c r="AA178" i="3"/>
  <c r="U178" i="3"/>
  <c r="T178" i="3"/>
  <c r="P178" i="3"/>
  <c r="O178" i="3"/>
  <c r="X178" i="3" s="1"/>
  <c r="X177" i="3"/>
  <c r="U177" i="3"/>
  <c r="T177" i="3"/>
  <c r="O177" i="3"/>
  <c r="AA176" i="3"/>
  <c r="U176" i="3"/>
  <c r="T176" i="3"/>
  <c r="O176" i="3"/>
  <c r="P176" i="3" s="1"/>
  <c r="X175" i="3"/>
  <c r="P175" i="3"/>
  <c r="O175" i="3"/>
  <c r="AA174" i="3"/>
  <c r="U174" i="3"/>
  <c r="T174" i="3"/>
  <c r="P174" i="3"/>
  <c r="O174" i="3"/>
  <c r="X174" i="3" s="1"/>
  <c r="X173" i="3"/>
  <c r="U173" i="3"/>
  <c r="T173" i="3"/>
  <c r="P173" i="3"/>
  <c r="O173" i="3"/>
  <c r="X172" i="3"/>
  <c r="U172" i="3"/>
  <c r="P172" i="3"/>
  <c r="O172" i="3"/>
  <c r="X171" i="3"/>
  <c r="P171" i="3"/>
  <c r="O171" i="3"/>
  <c r="AA170" i="3"/>
  <c r="U170" i="3"/>
  <c r="T170" i="3"/>
  <c r="P170" i="3"/>
  <c r="O170" i="3"/>
  <c r="X170" i="3" s="1"/>
  <c r="O169" i="3"/>
  <c r="X169" i="3" s="1"/>
  <c r="O168" i="3"/>
  <c r="AA168" i="3" s="1"/>
  <c r="U167" i="3"/>
  <c r="P167" i="3"/>
  <c r="O167" i="3"/>
  <c r="AA166" i="3"/>
  <c r="U166" i="3"/>
  <c r="T166" i="3"/>
  <c r="P166" i="3"/>
  <c r="O166" i="3"/>
  <c r="X166" i="3" s="1"/>
  <c r="AA165" i="3"/>
  <c r="U165" i="3"/>
  <c r="O165" i="3"/>
  <c r="AA164" i="3"/>
  <c r="T164" i="3"/>
  <c r="P164" i="3"/>
  <c r="O164" i="3"/>
  <c r="X163" i="3"/>
  <c r="U163" i="3"/>
  <c r="P163" i="3"/>
  <c r="O163" i="3"/>
  <c r="AA162" i="3"/>
  <c r="U162" i="3"/>
  <c r="T162" i="3"/>
  <c r="P162" i="3"/>
  <c r="O162" i="3"/>
  <c r="X162" i="3" s="1"/>
  <c r="O161" i="3"/>
  <c r="P161" i="3" s="1"/>
  <c r="AA160" i="3"/>
  <c r="X160" i="3"/>
  <c r="U160" i="3"/>
  <c r="T160" i="3"/>
  <c r="P160" i="3"/>
  <c r="O160" i="3"/>
  <c r="X159" i="3"/>
  <c r="U159" i="3"/>
  <c r="P159" i="3"/>
  <c r="O159" i="3"/>
  <c r="AA158" i="3"/>
  <c r="U158" i="3"/>
  <c r="T158" i="3"/>
  <c r="P158" i="3"/>
  <c r="O158" i="3"/>
  <c r="X158" i="3" s="1"/>
  <c r="O157" i="3"/>
  <c r="X156" i="3"/>
  <c r="U156" i="3"/>
  <c r="T156" i="3"/>
  <c r="P156" i="3"/>
  <c r="O156" i="3"/>
  <c r="X155" i="3"/>
  <c r="U155" i="3"/>
  <c r="O155" i="3"/>
  <c r="AA154" i="3"/>
  <c r="U154" i="3"/>
  <c r="T154" i="3"/>
  <c r="P154" i="3"/>
  <c r="O154" i="3"/>
  <c r="X154" i="3" s="1"/>
  <c r="AA153" i="3"/>
  <c r="X153" i="3"/>
  <c r="U153" i="3"/>
  <c r="T153" i="3"/>
  <c r="P153" i="3"/>
  <c r="O153" i="3"/>
  <c r="X152" i="3"/>
  <c r="T152" i="3"/>
  <c r="O152" i="3"/>
  <c r="X151" i="3"/>
  <c r="O151" i="3"/>
  <c r="O150" i="3"/>
  <c r="T149" i="3"/>
  <c r="O149" i="3"/>
  <c r="E149" i="3"/>
  <c r="O148" i="3"/>
  <c r="AA148" i="3" s="1"/>
  <c r="E148" i="3"/>
  <c r="AA147" i="3"/>
  <c r="X147" i="3"/>
  <c r="U147" i="3"/>
  <c r="T147" i="3"/>
  <c r="P147" i="3"/>
  <c r="O147" i="3"/>
  <c r="AA146" i="3"/>
  <c r="P146" i="3"/>
  <c r="O146" i="3"/>
  <c r="AA145" i="3"/>
  <c r="T145" i="3"/>
  <c r="O145" i="3"/>
  <c r="X144" i="3"/>
  <c r="U144" i="3"/>
  <c r="P144" i="3"/>
  <c r="O144" i="3"/>
  <c r="T144" i="3" s="1"/>
  <c r="AA143" i="3"/>
  <c r="Y143" i="3"/>
  <c r="X143" i="3"/>
  <c r="U143" i="3"/>
  <c r="T143" i="3"/>
  <c r="P143" i="3"/>
  <c r="O143" i="3"/>
  <c r="AA142" i="3"/>
  <c r="P142" i="3"/>
  <c r="O142" i="3"/>
  <c r="X141" i="3"/>
  <c r="T141" i="3"/>
  <c r="O141" i="3"/>
  <c r="O140" i="3"/>
  <c r="AA139" i="3"/>
  <c r="X139" i="3"/>
  <c r="U139" i="3"/>
  <c r="T139" i="3"/>
  <c r="P139" i="3"/>
  <c r="O139" i="3"/>
  <c r="AA138" i="3"/>
  <c r="X138" i="3"/>
  <c r="U138" i="3"/>
  <c r="T138" i="3"/>
  <c r="P138" i="3"/>
  <c r="O138" i="3"/>
  <c r="X137" i="3"/>
  <c r="O137" i="3"/>
  <c r="AA136" i="3"/>
  <c r="X136" i="3"/>
  <c r="U136" i="3"/>
  <c r="T136" i="3"/>
  <c r="P136" i="3"/>
  <c r="O136" i="3"/>
  <c r="X135" i="3"/>
  <c r="O135" i="3"/>
  <c r="U134" i="3"/>
  <c r="T134" i="3"/>
  <c r="P134" i="3"/>
  <c r="O134" i="3"/>
  <c r="AA134" i="3" s="1"/>
  <c r="O133" i="3"/>
  <c r="AA132" i="3"/>
  <c r="X132" i="3"/>
  <c r="U132" i="3"/>
  <c r="T132" i="3"/>
  <c r="P132" i="3"/>
  <c r="O132" i="3"/>
  <c r="X131" i="3"/>
  <c r="T131" i="3"/>
  <c r="O131" i="3"/>
  <c r="AA130" i="3"/>
  <c r="U130" i="3"/>
  <c r="P130" i="3"/>
  <c r="O130" i="3"/>
  <c r="O129" i="3"/>
  <c r="AA128" i="3"/>
  <c r="X128" i="3"/>
  <c r="U128" i="3"/>
  <c r="T128" i="3"/>
  <c r="P128" i="3"/>
  <c r="O128" i="3"/>
  <c r="X127" i="3"/>
  <c r="U127" i="3"/>
  <c r="O127" i="3"/>
  <c r="U126" i="3"/>
  <c r="T126" i="3"/>
  <c r="P126" i="3"/>
  <c r="O126" i="3"/>
  <c r="O125" i="3"/>
  <c r="AA124" i="3"/>
  <c r="X124" i="3"/>
  <c r="U124" i="3"/>
  <c r="T124" i="3"/>
  <c r="P124" i="3"/>
  <c r="O124" i="3"/>
  <c r="O123" i="3"/>
  <c r="O122" i="3"/>
  <c r="X121" i="3"/>
  <c r="O121" i="3"/>
  <c r="P121" i="3" s="1"/>
  <c r="AA120" i="3"/>
  <c r="X120" i="3"/>
  <c r="U120" i="3"/>
  <c r="T120" i="3"/>
  <c r="P120" i="3"/>
  <c r="O120" i="3"/>
  <c r="X119" i="3"/>
  <c r="O119" i="3"/>
  <c r="U118" i="3"/>
  <c r="T118" i="3"/>
  <c r="P118" i="3"/>
  <c r="O118" i="3"/>
  <c r="AA118" i="3" s="1"/>
  <c r="O117" i="3"/>
  <c r="AA116" i="3"/>
  <c r="Y116" i="3"/>
  <c r="X116" i="3"/>
  <c r="U116" i="3"/>
  <c r="T116" i="3"/>
  <c r="P116" i="3"/>
  <c r="O116" i="3"/>
  <c r="T115" i="3"/>
  <c r="O115" i="3"/>
  <c r="U114" i="3"/>
  <c r="T114" i="3"/>
  <c r="P114" i="3"/>
  <c r="O114" i="3"/>
  <c r="X113" i="3"/>
  <c r="U113" i="3"/>
  <c r="P113" i="3"/>
  <c r="O113" i="3"/>
  <c r="AA112" i="3"/>
  <c r="X112" i="3"/>
  <c r="U112" i="3"/>
  <c r="T112" i="3"/>
  <c r="P112" i="3"/>
  <c r="O112" i="3"/>
  <c r="U111" i="3"/>
  <c r="O111" i="3"/>
  <c r="P110" i="3"/>
  <c r="O110" i="3"/>
  <c r="U109" i="3"/>
  <c r="P109" i="3"/>
  <c r="O109" i="3"/>
  <c r="AA108" i="3"/>
  <c r="X108" i="3"/>
  <c r="U108" i="3"/>
  <c r="T108" i="3"/>
  <c r="P108" i="3"/>
  <c r="O108" i="3"/>
  <c r="P107" i="3"/>
  <c r="O107" i="3"/>
  <c r="AA107" i="3" s="1"/>
  <c r="AA106" i="3"/>
  <c r="X106" i="3"/>
  <c r="U106" i="3"/>
  <c r="T106" i="3"/>
  <c r="P106" i="3"/>
  <c r="O106" i="3"/>
  <c r="O105" i="3"/>
  <c r="Z105" i="3" s="1"/>
  <c r="AA104" i="3"/>
  <c r="X104" i="3"/>
  <c r="U104" i="3"/>
  <c r="T104" i="3"/>
  <c r="P104" i="3"/>
  <c r="O104" i="3"/>
  <c r="AA103" i="3"/>
  <c r="X103" i="3"/>
  <c r="U103" i="3"/>
  <c r="T103" i="3"/>
  <c r="P103" i="3"/>
  <c r="O103" i="3"/>
  <c r="AA102" i="3"/>
  <c r="X102" i="3"/>
  <c r="U102" i="3"/>
  <c r="T102" i="3"/>
  <c r="P102" i="3"/>
  <c r="O102" i="3"/>
  <c r="O101" i="3"/>
  <c r="AA100" i="3"/>
  <c r="X100" i="3"/>
  <c r="U100" i="3"/>
  <c r="T100" i="3"/>
  <c r="Q100" i="3"/>
  <c r="P100" i="3"/>
  <c r="O100" i="3"/>
  <c r="AA99" i="3"/>
  <c r="X99" i="3"/>
  <c r="U99" i="3"/>
  <c r="P99" i="3"/>
  <c r="O99" i="3"/>
  <c r="AA98" i="3"/>
  <c r="T98" i="3"/>
  <c r="P98" i="3"/>
  <c r="O98" i="3"/>
  <c r="X97" i="3"/>
  <c r="P97" i="3"/>
  <c r="O97" i="3"/>
  <c r="AA96" i="3"/>
  <c r="X96" i="3"/>
  <c r="U96" i="3"/>
  <c r="T96" i="3"/>
  <c r="P96" i="3"/>
  <c r="O96" i="3"/>
  <c r="AA95" i="3"/>
  <c r="U95" i="3"/>
  <c r="P95" i="3"/>
  <c r="O95" i="3"/>
  <c r="AA94" i="3"/>
  <c r="X94" i="3"/>
  <c r="U94" i="3"/>
  <c r="T94" i="3"/>
  <c r="P94" i="3"/>
  <c r="O94" i="3"/>
  <c r="U93" i="3"/>
  <c r="O93" i="3"/>
  <c r="AA92" i="3"/>
  <c r="X92" i="3"/>
  <c r="U92" i="3"/>
  <c r="T92" i="3"/>
  <c r="P92" i="3"/>
  <c r="O92" i="3"/>
  <c r="AA91" i="3"/>
  <c r="X91" i="3"/>
  <c r="U91" i="3"/>
  <c r="T91" i="3"/>
  <c r="P91" i="3"/>
  <c r="O91" i="3"/>
  <c r="AA90" i="3"/>
  <c r="X90" i="3"/>
  <c r="U90" i="3"/>
  <c r="T90" i="3"/>
  <c r="P90" i="3"/>
  <c r="O90" i="3"/>
  <c r="O89" i="3"/>
  <c r="AA88" i="3"/>
  <c r="X88" i="3"/>
  <c r="U88" i="3"/>
  <c r="T88" i="3"/>
  <c r="P88" i="3"/>
  <c r="O88" i="3"/>
  <c r="AA87" i="3"/>
  <c r="X87" i="3"/>
  <c r="U87" i="3"/>
  <c r="P87" i="3"/>
  <c r="O87" i="3"/>
  <c r="T86" i="3"/>
  <c r="O86" i="3"/>
  <c r="AA86" i="3" s="1"/>
  <c r="X85" i="3"/>
  <c r="P85" i="3"/>
  <c r="O85" i="3"/>
  <c r="AA84" i="3"/>
  <c r="U84" i="3"/>
  <c r="T84" i="3"/>
  <c r="Q84" i="3"/>
  <c r="P84" i="3"/>
  <c r="O84" i="3"/>
  <c r="X84" i="3" s="1"/>
  <c r="T83" i="3"/>
  <c r="O83" i="3"/>
  <c r="AA82" i="3"/>
  <c r="U82" i="3"/>
  <c r="P82" i="3"/>
  <c r="O82" i="3"/>
  <c r="X81" i="3"/>
  <c r="U81" i="3"/>
  <c r="P81" i="3"/>
  <c r="O81" i="3"/>
  <c r="AA80" i="3"/>
  <c r="U80" i="3"/>
  <c r="T80" i="3"/>
  <c r="P80" i="3"/>
  <c r="O80" i="3"/>
  <c r="X80" i="3" s="1"/>
  <c r="U79" i="3"/>
  <c r="P79" i="3"/>
  <c r="O79" i="3"/>
  <c r="AA79" i="3" s="1"/>
  <c r="AA78" i="3"/>
  <c r="X78" i="3"/>
  <c r="U78" i="3"/>
  <c r="T78" i="3"/>
  <c r="P78" i="3"/>
  <c r="O78" i="3"/>
  <c r="U77" i="3"/>
  <c r="O77" i="3"/>
  <c r="AA76" i="3"/>
  <c r="U76" i="3"/>
  <c r="T76" i="3"/>
  <c r="Q76" i="3"/>
  <c r="P76" i="3"/>
  <c r="O76" i="3"/>
  <c r="X76" i="3" s="1"/>
  <c r="X75" i="3"/>
  <c r="P75" i="3"/>
  <c r="O75" i="3"/>
  <c r="U74" i="3"/>
  <c r="T74" i="3"/>
  <c r="Q74" i="3"/>
  <c r="O74" i="3"/>
  <c r="X73" i="3"/>
  <c r="U73" i="3"/>
  <c r="P73" i="3"/>
  <c r="O73" i="3"/>
  <c r="AA72" i="3"/>
  <c r="U72" i="3"/>
  <c r="T72" i="3"/>
  <c r="P72" i="3"/>
  <c r="O72" i="3"/>
  <c r="X72" i="3" s="1"/>
  <c r="AA71" i="3"/>
  <c r="X71" i="3"/>
  <c r="U71" i="3"/>
  <c r="T71" i="3"/>
  <c r="P71" i="3"/>
  <c r="O71" i="3"/>
  <c r="AA70" i="3"/>
  <c r="X70" i="3"/>
  <c r="U70" i="3"/>
  <c r="T70" i="3"/>
  <c r="P70" i="3"/>
  <c r="O70" i="3"/>
  <c r="AA69" i="3"/>
  <c r="X69" i="3"/>
  <c r="U69" i="3"/>
  <c r="T69" i="3"/>
  <c r="P69" i="3"/>
  <c r="O69" i="3"/>
  <c r="AA68" i="3"/>
  <c r="O68" i="3"/>
  <c r="Y68" i="3" s="1"/>
  <c r="X67" i="3"/>
  <c r="U67" i="3"/>
  <c r="T67" i="3"/>
  <c r="P67" i="3"/>
  <c r="O67" i="3"/>
  <c r="AA67" i="3" s="1"/>
  <c r="AA66" i="3"/>
  <c r="U66" i="3"/>
  <c r="P66" i="3"/>
  <c r="O66" i="3"/>
  <c r="C66" i="3"/>
  <c r="X65" i="3"/>
  <c r="O65" i="3"/>
  <c r="Z65" i="3" s="1"/>
  <c r="X64" i="3"/>
  <c r="T64" i="3"/>
  <c r="P64" i="3"/>
  <c r="O64" i="3"/>
  <c r="F64" i="3"/>
  <c r="C64" i="3"/>
  <c r="AA63" i="3"/>
  <c r="O63" i="3"/>
  <c r="T63" i="3" s="1"/>
  <c r="AA62" i="3"/>
  <c r="X62" i="3"/>
  <c r="U62" i="3"/>
  <c r="T62" i="3"/>
  <c r="P62" i="3"/>
  <c r="O62" i="3"/>
  <c r="AA61" i="3"/>
  <c r="X61" i="3"/>
  <c r="U61" i="3"/>
  <c r="P61" i="3"/>
  <c r="O61" i="3"/>
  <c r="T61" i="3" s="1"/>
  <c r="O60" i="3"/>
  <c r="T60" i="3" s="1"/>
  <c r="U59" i="3"/>
  <c r="T59" i="3"/>
  <c r="P59" i="3"/>
  <c r="O59" i="3"/>
  <c r="X59" i="3" s="1"/>
  <c r="C59" i="3"/>
  <c r="Y58" i="3"/>
  <c r="P58" i="3"/>
  <c r="O58" i="3"/>
  <c r="U58" i="3" s="1"/>
  <c r="AA57" i="3"/>
  <c r="X57" i="3"/>
  <c r="T57" i="3"/>
  <c r="P57" i="3"/>
  <c r="O57" i="3"/>
  <c r="U57" i="3" s="1"/>
  <c r="F57" i="3"/>
  <c r="C57" i="3"/>
  <c r="AA56" i="3"/>
  <c r="X56" i="3"/>
  <c r="U56" i="3"/>
  <c r="P56" i="3"/>
  <c r="O56" i="3"/>
  <c r="T56" i="3" s="1"/>
  <c r="AA55" i="3"/>
  <c r="X55" i="3"/>
  <c r="U55" i="3"/>
  <c r="T55" i="3"/>
  <c r="P55" i="3"/>
  <c r="O55" i="3"/>
  <c r="Y54" i="3"/>
  <c r="O54" i="3"/>
  <c r="T54" i="3" s="1"/>
  <c r="I54" i="3"/>
  <c r="E54" i="3"/>
  <c r="X53" i="3"/>
  <c r="O53" i="3"/>
  <c r="T53" i="3" s="1"/>
  <c r="I53" i="3"/>
  <c r="E53" i="3"/>
  <c r="X52" i="3"/>
  <c r="U52" i="3"/>
  <c r="T52" i="3"/>
  <c r="P52" i="3"/>
  <c r="O52" i="3"/>
  <c r="U51" i="3"/>
  <c r="O51" i="3"/>
  <c r="X51" i="3" s="1"/>
  <c r="I51" i="3"/>
  <c r="E51" i="3"/>
  <c r="AA50" i="3"/>
  <c r="T50" i="3"/>
  <c r="O50" i="3"/>
  <c r="U50" i="3" s="1"/>
  <c r="I50" i="3"/>
  <c r="E50" i="3"/>
  <c r="Y49" i="3"/>
  <c r="O49" i="3"/>
  <c r="T49" i="3" s="1"/>
  <c r="AA48" i="3"/>
  <c r="X48" i="3"/>
  <c r="U48" i="3"/>
  <c r="T48" i="3"/>
  <c r="P48" i="3"/>
  <c r="O48" i="3"/>
  <c r="X47" i="3"/>
  <c r="O47" i="3"/>
  <c r="T47" i="3" s="1"/>
  <c r="Y46" i="3"/>
  <c r="O46" i="3"/>
  <c r="AA46" i="3" s="1"/>
  <c r="AA45" i="3"/>
  <c r="X45" i="3"/>
  <c r="T45" i="3"/>
  <c r="P45" i="3"/>
  <c r="O45" i="3"/>
  <c r="U45" i="3" s="1"/>
  <c r="C45" i="3"/>
  <c r="X44" i="3"/>
  <c r="T44" i="3"/>
  <c r="O44" i="3"/>
  <c r="G44" i="3"/>
  <c r="C65" i="3" s="1"/>
  <c r="C68" i="3" s="1"/>
  <c r="AJ7" i="3" s="1"/>
  <c r="C44" i="3"/>
  <c r="AA43" i="3"/>
  <c r="X43" i="3"/>
  <c r="T43" i="3"/>
  <c r="O43" i="3"/>
  <c r="Y43" i="3" s="1"/>
  <c r="C43" i="3"/>
  <c r="AA42" i="3"/>
  <c r="X42" i="3"/>
  <c r="U42" i="3"/>
  <c r="T42" i="3"/>
  <c r="P42" i="3"/>
  <c r="O42" i="3"/>
  <c r="G42" i="3"/>
  <c r="C58" i="3" s="1"/>
  <c r="C61" i="3" s="1"/>
  <c r="AH7" i="3" s="1"/>
  <c r="C42" i="3"/>
  <c r="C47" i="3" s="1"/>
  <c r="AA41" i="3"/>
  <c r="T41" i="3"/>
  <c r="Q41" i="3"/>
  <c r="O41" i="3"/>
  <c r="X41" i="3" s="1"/>
  <c r="X40" i="3"/>
  <c r="T40" i="3"/>
  <c r="O40" i="3"/>
  <c r="Y39" i="3"/>
  <c r="O39" i="3"/>
  <c r="X39" i="3" s="1"/>
  <c r="O38" i="3"/>
  <c r="U37" i="3"/>
  <c r="T37" i="3"/>
  <c r="P37" i="3"/>
  <c r="O37" i="3"/>
  <c r="X37" i="3" s="1"/>
  <c r="X36" i="3"/>
  <c r="U36" i="3"/>
  <c r="T36" i="3"/>
  <c r="P36" i="3"/>
  <c r="O36" i="3"/>
  <c r="O35" i="3"/>
  <c r="X35" i="3" s="1"/>
  <c r="X34" i="3"/>
  <c r="T34" i="3"/>
  <c r="P34" i="3"/>
  <c r="O34" i="3"/>
  <c r="Y34" i="3" s="1"/>
  <c r="AA33" i="3"/>
  <c r="T33" i="3"/>
  <c r="Q33" i="3"/>
  <c r="O33" i="3"/>
  <c r="X33" i="3" s="1"/>
  <c r="X32" i="3"/>
  <c r="T32" i="3"/>
  <c r="O32" i="3"/>
  <c r="Y31" i="3"/>
  <c r="U31" i="3"/>
  <c r="P31" i="3"/>
  <c r="O31" i="3"/>
  <c r="T31" i="3" s="1"/>
  <c r="AA30" i="3"/>
  <c r="X30" i="3"/>
  <c r="U30" i="3"/>
  <c r="T30" i="3"/>
  <c r="P30" i="3"/>
  <c r="O30" i="3"/>
  <c r="O29" i="3"/>
  <c r="AA29" i="3" s="1"/>
  <c r="X28" i="3"/>
  <c r="U28" i="3"/>
  <c r="O28" i="3"/>
  <c r="Z28" i="3" s="1"/>
  <c r="Y27" i="3"/>
  <c r="U27" i="3"/>
  <c r="P27" i="3"/>
  <c r="O27" i="3"/>
  <c r="T27" i="3" s="1"/>
  <c r="AA26" i="3"/>
  <c r="X26" i="3"/>
  <c r="U26" i="3"/>
  <c r="T26" i="3"/>
  <c r="P26" i="3"/>
  <c r="O26" i="3"/>
  <c r="O25" i="3"/>
  <c r="AA25" i="3" s="1"/>
  <c r="X24" i="3"/>
  <c r="U24" i="3"/>
  <c r="O24" i="3"/>
  <c r="Z24" i="3" s="1"/>
  <c r="Y23" i="3"/>
  <c r="U23" i="3"/>
  <c r="Q23" i="3"/>
  <c r="P23" i="3"/>
  <c r="O23" i="3"/>
  <c r="T23" i="3" s="1"/>
  <c r="AA22" i="3"/>
  <c r="X22" i="3"/>
  <c r="U22" i="3"/>
  <c r="T22" i="3"/>
  <c r="P22" i="3"/>
  <c r="O22" i="3"/>
  <c r="O21" i="3"/>
  <c r="AA21" i="3" s="1"/>
  <c r="X20" i="3"/>
  <c r="U20" i="3"/>
  <c r="Q20" i="3"/>
  <c r="O20" i="3"/>
  <c r="Z20" i="3" s="1"/>
  <c r="Y19" i="3"/>
  <c r="U19" i="3"/>
  <c r="Q19" i="3"/>
  <c r="P19" i="3"/>
  <c r="O19" i="3"/>
  <c r="T19" i="3" s="1"/>
  <c r="AA18" i="3"/>
  <c r="X18" i="3"/>
  <c r="U18" i="3"/>
  <c r="T18" i="3"/>
  <c r="P18" i="3"/>
  <c r="O18" i="3"/>
  <c r="O17" i="3"/>
  <c r="AA17" i="3" s="1"/>
  <c r="X16" i="3"/>
  <c r="U16" i="3"/>
  <c r="Q16" i="3"/>
  <c r="O16" i="3"/>
  <c r="Y16" i="3" s="1"/>
  <c r="Y15" i="3"/>
  <c r="U15" i="3"/>
  <c r="Q15" i="3"/>
  <c r="P15" i="3"/>
  <c r="O15" i="3"/>
  <c r="T15" i="3" s="1"/>
  <c r="AA14" i="3"/>
  <c r="X14" i="3"/>
  <c r="U14" i="3"/>
  <c r="T14" i="3"/>
  <c r="P14" i="3"/>
  <c r="O14" i="3"/>
  <c r="O13" i="3"/>
  <c r="AA13" i="3" s="1"/>
  <c r="X12" i="3"/>
  <c r="U12" i="3"/>
  <c r="Q12" i="3"/>
  <c r="O12" i="3"/>
  <c r="Y12" i="3" s="1"/>
  <c r="Q11" i="3"/>
  <c r="O11" i="3"/>
  <c r="U11" i="3" s="1"/>
  <c r="Q10" i="3"/>
  <c r="O10" i="3"/>
  <c r="X10" i="3" s="1"/>
  <c r="T9" i="3"/>
  <c r="Q9" i="3"/>
  <c r="O9" i="3"/>
  <c r="U9" i="3" s="1"/>
  <c r="K9" i="3"/>
  <c r="G10" i="3" s="1"/>
  <c r="C9" i="3"/>
  <c r="Y259" i="3" s="1"/>
  <c r="AT8" i="3"/>
  <c r="AO8" i="3"/>
  <c r="AM8" i="3"/>
  <c r="AG8" i="3"/>
  <c r="AF8" i="3"/>
  <c r="T8" i="3"/>
  <c r="Q8" i="3"/>
  <c r="O8" i="3"/>
  <c r="X8" i="3" s="1"/>
  <c r="C8" i="3"/>
  <c r="AU7" i="3"/>
  <c r="AQ7" i="3"/>
  <c r="AO7" i="3"/>
  <c r="AM7" i="3"/>
  <c r="AG7" i="3"/>
  <c r="AE7" i="3"/>
  <c r="AC7" i="3"/>
  <c r="AA7" i="3"/>
  <c r="X7" i="3"/>
  <c r="W7" i="3"/>
  <c r="U7" i="3"/>
  <c r="T7" i="3"/>
  <c r="S7" i="3"/>
  <c r="AQ8" i="3" s="1"/>
  <c r="R7" i="3"/>
  <c r="Z201" i="3" s="1"/>
  <c r="P7" i="3"/>
  <c r="O7" i="3"/>
  <c r="BE53" i="2"/>
  <c r="BD53" i="2"/>
  <c r="BA53" i="2"/>
  <c r="AZ53" i="2"/>
  <c r="AV53" i="2"/>
  <c r="AS53" i="2"/>
  <c r="AR53" i="2"/>
  <c r="AO53" i="2"/>
  <c r="AN53" i="2"/>
  <c r="AJ53" i="2"/>
  <c r="O53" i="2"/>
  <c r="P53" i="2" s="1"/>
  <c r="N53" i="2"/>
  <c r="BE52" i="2"/>
  <c r="BD52" i="2"/>
  <c r="AZ52" i="2"/>
  <c r="AW52" i="2"/>
  <c r="AV52" i="2"/>
  <c r="AS52" i="2"/>
  <c r="AR52" i="2"/>
  <c r="AN52" i="2"/>
  <c r="AK52" i="2"/>
  <c r="AJ52" i="2"/>
  <c r="O52" i="2"/>
  <c r="P52" i="2" s="1"/>
  <c r="N52" i="2"/>
  <c r="BE51" i="2"/>
  <c r="BD51" i="2"/>
  <c r="BA51" i="2"/>
  <c r="AZ51" i="2"/>
  <c r="AV51" i="2"/>
  <c r="AS51" i="2"/>
  <c r="AR51" i="2"/>
  <c r="AO51" i="2"/>
  <c r="AN51" i="2"/>
  <c r="AJ51" i="2"/>
  <c r="O51" i="2"/>
  <c r="P51" i="2" s="1"/>
  <c r="N51" i="2"/>
  <c r="BD50" i="2"/>
  <c r="BC50" i="2"/>
  <c r="AZ50" i="2"/>
  <c r="AW50" i="2"/>
  <c r="AV50" i="2"/>
  <c r="AR50" i="2"/>
  <c r="AN50" i="2"/>
  <c r="AM50" i="2"/>
  <c r="AK50" i="2"/>
  <c r="AJ50" i="2"/>
  <c r="O50" i="2"/>
  <c r="P50" i="2" s="1"/>
  <c r="N50" i="2"/>
  <c r="BE49" i="2"/>
  <c r="BD49" i="2"/>
  <c r="BA49" i="2"/>
  <c r="AZ49" i="2"/>
  <c r="AV49" i="2"/>
  <c r="AS49" i="2"/>
  <c r="AR49" i="2"/>
  <c r="AO49" i="2"/>
  <c r="AN49" i="2"/>
  <c r="AJ49" i="2"/>
  <c r="O49" i="2"/>
  <c r="P49" i="2" s="1"/>
  <c r="N49" i="2"/>
  <c r="BE48" i="2"/>
  <c r="BD48" i="2"/>
  <c r="AZ48" i="2"/>
  <c r="AW48" i="2"/>
  <c r="AV48" i="2"/>
  <c r="AS48" i="2"/>
  <c r="AR48" i="2"/>
  <c r="AN48" i="2"/>
  <c r="AK48" i="2"/>
  <c r="AJ48" i="2"/>
  <c r="O48" i="2"/>
  <c r="P48" i="2" s="1"/>
  <c r="N48" i="2"/>
  <c r="BE47" i="2"/>
  <c r="BD47" i="2"/>
  <c r="BA47" i="2"/>
  <c r="AZ47" i="2"/>
  <c r="AV47" i="2"/>
  <c r="AS47" i="2"/>
  <c r="AR47" i="2"/>
  <c r="AO47" i="2"/>
  <c r="AN47" i="2"/>
  <c r="AJ47" i="2"/>
  <c r="O47" i="2"/>
  <c r="P47" i="2" s="1"/>
  <c r="N47" i="2"/>
  <c r="BD46" i="2"/>
  <c r="AZ46" i="2"/>
  <c r="AW46" i="2"/>
  <c r="AV46" i="2"/>
  <c r="AR46" i="2"/>
  <c r="AN46" i="2"/>
  <c r="AK46" i="2"/>
  <c r="AJ46" i="2"/>
  <c r="O46" i="2"/>
  <c r="P46" i="2" s="1"/>
  <c r="N46" i="2"/>
  <c r="BE45" i="2"/>
  <c r="BD45" i="2"/>
  <c r="BA45" i="2"/>
  <c r="AZ45" i="2"/>
  <c r="AY45" i="2"/>
  <c r="BB45" i="2" s="1"/>
  <c r="AV45" i="2"/>
  <c r="AS45" i="2"/>
  <c r="AR45" i="2"/>
  <c r="AO45" i="2"/>
  <c r="AN45" i="2"/>
  <c r="AJ45" i="2"/>
  <c r="AI45" i="2"/>
  <c r="O45" i="2"/>
  <c r="P45" i="2" s="1"/>
  <c r="N45" i="2"/>
  <c r="BE44" i="2"/>
  <c r="BD44" i="2"/>
  <c r="AZ44" i="2"/>
  <c r="AW44" i="2"/>
  <c r="AV44" i="2"/>
  <c r="AS44" i="2"/>
  <c r="AR44" i="2"/>
  <c r="AQ44" i="2"/>
  <c r="AT44" i="2" s="1"/>
  <c r="AN44" i="2"/>
  <c r="AK44" i="2"/>
  <c r="AJ44" i="2"/>
  <c r="O44" i="2"/>
  <c r="P44" i="2" s="1"/>
  <c r="N44" i="2"/>
  <c r="BE43" i="2"/>
  <c r="BD43" i="2"/>
  <c r="BA43" i="2"/>
  <c r="AZ43" i="2"/>
  <c r="AV43" i="2"/>
  <c r="AS43" i="2"/>
  <c r="AR43" i="2"/>
  <c r="AO43" i="2"/>
  <c r="AN43" i="2"/>
  <c r="AJ43" i="2"/>
  <c r="O43" i="2"/>
  <c r="P43" i="2" s="1"/>
  <c r="N43" i="2"/>
  <c r="BD42" i="2"/>
  <c r="AZ42" i="2"/>
  <c r="AW42" i="2"/>
  <c r="AV42" i="2"/>
  <c r="AR42" i="2"/>
  <c r="AN42" i="2"/>
  <c r="AK42" i="2"/>
  <c r="AJ42" i="2"/>
  <c r="O42" i="2"/>
  <c r="P42" i="2" s="1"/>
  <c r="N42" i="2"/>
  <c r="BE41" i="2"/>
  <c r="BD41" i="2"/>
  <c r="BA41" i="2"/>
  <c r="AZ41" i="2"/>
  <c r="AV41" i="2"/>
  <c r="AS41" i="2"/>
  <c r="AR41" i="2"/>
  <c r="AO41" i="2"/>
  <c r="AN41" i="2"/>
  <c r="AK41" i="2"/>
  <c r="AJ41" i="2"/>
  <c r="O41" i="2"/>
  <c r="P41" i="2" s="1"/>
  <c r="N41" i="2"/>
  <c r="BE40" i="2"/>
  <c r="BD40" i="2"/>
  <c r="AZ40" i="2"/>
  <c r="AW40" i="2"/>
  <c r="AV40" i="2"/>
  <c r="AS40" i="2"/>
  <c r="AR40" i="2"/>
  <c r="AN40" i="2"/>
  <c r="AK40" i="2"/>
  <c r="AJ40" i="2"/>
  <c r="O40" i="2"/>
  <c r="P40" i="2" s="1"/>
  <c r="N40" i="2"/>
  <c r="I80" i="2"/>
  <c r="G80" i="2"/>
  <c r="H80" i="2" s="1"/>
  <c r="F80" i="2"/>
  <c r="BE39" i="2"/>
  <c r="BD39" i="2"/>
  <c r="AZ39" i="2"/>
  <c r="AW39" i="2"/>
  <c r="AV39" i="2"/>
  <c r="AS39" i="2"/>
  <c r="AR39" i="2"/>
  <c r="AN39" i="2"/>
  <c r="AK39" i="2"/>
  <c r="AJ39" i="2"/>
  <c r="O39" i="2"/>
  <c r="P39" i="2" s="1"/>
  <c r="N39" i="2"/>
  <c r="BD38" i="2"/>
  <c r="BC38" i="2"/>
  <c r="BA38" i="2"/>
  <c r="AZ38" i="2"/>
  <c r="AW38" i="2"/>
  <c r="AV38" i="2"/>
  <c r="AR38" i="2"/>
  <c r="AO38" i="2"/>
  <c r="AN38" i="2"/>
  <c r="AK38" i="2"/>
  <c r="AJ38" i="2"/>
  <c r="V38" i="2"/>
  <c r="R38" i="2"/>
  <c r="P38" i="2"/>
  <c r="O38" i="2"/>
  <c r="N38" i="2"/>
  <c r="I78" i="2"/>
  <c r="J78" i="2" s="1"/>
  <c r="G78" i="2"/>
  <c r="H78" i="2" s="1"/>
  <c r="F78" i="2"/>
  <c r="BE37" i="2"/>
  <c r="BD37" i="2"/>
  <c r="BC37" i="2"/>
  <c r="AZ37" i="2"/>
  <c r="AW37" i="2"/>
  <c r="AV37" i="2"/>
  <c r="AS37" i="2"/>
  <c r="AR37" i="2"/>
  <c r="AN37" i="2"/>
  <c r="AK37" i="2"/>
  <c r="AJ37" i="2"/>
  <c r="O37" i="2"/>
  <c r="P37" i="2" s="1"/>
  <c r="N37" i="2"/>
  <c r="BE36" i="2"/>
  <c r="BD36" i="2"/>
  <c r="BA36" i="2"/>
  <c r="AZ36" i="2"/>
  <c r="AV36" i="2"/>
  <c r="AS36" i="2"/>
  <c r="AR36" i="2"/>
  <c r="AO36" i="2"/>
  <c r="AN36" i="2"/>
  <c r="AJ36" i="2"/>
  <c r="O36" i="2"/>
  <c r="P36" i="2" s="1"/>
  <c r="N36" i="2"/>
  <c r="I76" i="2"/>
  <c r="J76" i="2" s="1"/>
  <c r="G76" i="2"/>
  <c r="H76" i="2" s="1"/>
  <c r="F76" i="2"/>
  <c r="BE35" i="2"/>
  <c r="BD35" i="2"/>
  <c r="BA35" i="2"/>
  <c r="AZ35" i="2"/>
  <c r="AW35" i="2"/>
  <c r="AV35" i="2"/>
  <c r="AS35" i="2"/>
  <c r="AR35" i="2"/>
  <c r="AQ35" i="2"/>
  <c r="AT35" i="2" s="1"/>
  <c r="AO35" i="2"/>
  <c r="AN35" i="2"/>
  <c r="AK35" i="2"/>
  <c r="AJ35" i="2"/>
  <c r="S35" i="2"/>
  <c r="P35" i="2"/>
  <c r="O35" i="2"/>
  <c r="N35" i="2"/>
  <c r="BE34" i="2"/>
  <c r="BD34" i="2"/>
  <c r="BA34" i="2"/>
  <c r="AZ34" i="2"/>
  <c r="AY34" i="2"/>
  <c r="BB34" i="2" s="1"/>
  <c r="AV34" i="2"/>
  <c r="AS34" i="2"/>
  <c r="AR34" i="2"/>
  <c r="AO34" i="2"/>
  <c r="AN34" i="2"/>
  <c r="AJ34" i="2"/>
  <c r="P34" i="2"/>
  <c r="O34" i="2"/>
  <c r="N34" i="2"/>
  <c r="I74" i="2"/>
  <c r="J74" i="2" s="1"/>
  <c r="G74" i="2"/>
  <c r="H74" i="2" s="1"/>
  <c r="F74" i="2"/>
  <c r="BD33" i="2"/>
  <c r="BA33" i="2"/>
  <c r="AZ33" i="2"/>
  <c r="AW33" i="2"/>
  <c r="AV33" i="2"/>
  <c r="AR33" i="2"/>
  <c r="AO33" i="2"/>
  <c r="AN33" i="2"/>
  <c r="AK33" i="2"/>
  <c r="AJ33" i="2"/>
  <c r="P33" i="2"/>
  <c r="T33" i="2" s="1"/>
  <c r="O33" i="2"/>
  <c r="N33" i="2"/>
  <c r="I72" i="2"/>
  <c r="J72" i="2" s="1"/>
  <c r="G72" i="2"/>
  <c r="H72" i="2" s="1"/>
  <c r="F72" i="2"/>
  <c r="I70" i="2"/>
  <c r="J70" i="2" s="1"/>
  <c r="G70" i="2"/>
  <c r="H70" i="2" s="1"/>
  <c r="F70" i="2"/>
  <c r="AN28" i="2"/>
  <c r="AW53" i="2" s="1"/>
  <c r="F66" i="2"/>
  <c r="AG25" i="2"/>
  <c r="AH25" i="2" s="1"/>
  <c r="BC53" i="2" s="1"/>
  <c r="AB59" i="2" s="1"/>
  <c r="AF25" i="2"/>
  <c r="AE25" i="2"/>
  <c r="AY53" i="2" s="1"/>
  <c r="BB53" i="2" s="1"/>
  <c r="AD25" i="2"/>
  <c r="AC25" i="2"/>
  <c r="AA25" i="2"/>
  <c r="Z25" i="2" s="1"/>
  <c r="Y25" i="2"/>
  <c r="AQ53" i="2" s="1"/>
  <c r="AT53" i="2" s="1"/>
  <c r="X25" i="2"/>
  <c r="W25" i="2" s="1"/>
  <c r="U25" i="2"/>
  <c r="V25" i="2" s="1"/>
  <c r="AM53" i="2" s="1"/>
  <c r="AP53" i="2" s="1"/>
  <c r="T25" i="2"/>
  <c r="S25" i="2"/>
  <c r="AI53" i="2" s="1"/>
  <c r="R25" i="2"/>
  <c r="Q25" i="2"/>
  <c r="P25" i="2"/>
  <c r="F65" i="2"/>
  <c r="AG24" i="2"/>
  <c r="AH24" i="2" s="1"/>
  <c r="BC52" i="2" s="1"/>
  <c r="AD24" i="2"/>
  <c r="AE24" i="2" s="1"/>
  <c r="AY52" i="2" s="1"/>
  <c r="AC24" i="2"/>
  <c r="AA24" i="2"/>
  <c r="AB24" i="2" s="1"/>
  <c r="AU52" i="2" s="1"/>
  <c r="AX52" i="2" s="1"/>
  <c r="X24" i="2"/>
  <c r="Y24" i="2" s="1"/>
  <c r="AQ52" i="2" s="1"/>
  <c r="AT52" i="2" s="1"/>
  <c r="W24" i="2"/>
  <c r="U24" i="2"/>
  <c r="V24" i="2" s="1"/>
  <c r="AM52" i="2" s="1"/>
  <c r="R24" i="2"/>
  <c r="S24" i="2" s="1"/>
  <c r="AI52" i="2" s="1"/>
  <c r="AL52" i="2" s="1"/>
  <c r="Q24" i="2"/>
  <c r="P24" i="2"/>
  <c r="AH23" i="2"/>
  <c r="BC51" i="2" s="1"/>
  <c r="AG23" i="2"/>
  <c r="AF23" i="2"/>
  <c r="AD23" i="2"/>
  <c r="AC23" i="2" s="1"/>
  <c r="AB23" i="2"/>
  <c r="AU51" i="2" s="1"/>
  <c r="AA23" i="2"/>
  <c r="Z23" i="2" s="1"/>
  <c r="X23" i="2"/>
  <c r="Y23" i="2" s="1"/>
  <c r="AQ51" i="2" s="1"/>
  <c r="AT51" i="2" s="1"/>
  <c r="W23" i="2"/>
  <c r="V23" i="2"/>
  <c r="AM51" i="2" s="1"/>
  <c r="AP51" i="2" s="1"/>
  <c r="U23" i="2"/>
  <c r="T23" i="2"/>
  <c r="R23" i="2"/>
  <c r="S23" i="2" s="1"/>
  <c r="AI51" i="2" s="1"/>
  <c r="P23" i="2"/>
  <c r="AH22" i="2"/>
  <c r="AG22" i="2"/>
  <c r="AF22" i="2"/>
  <c r="AD22" i="2"/>
  <c r="AE22" i="2" s="1"/>
  <c r="AY50" i="2" s="1"/>
  <c r="AC22" i="2"/>
  <c r="AA22" i="2"/>
  <c r="AB22" i="2" s="1"/>
  <c r="AU50" i="2" s="1"/>
  <c r="AX50" i="2" s="1"/>
  <c r="Z22" i="2"/>
  <c r="Y22" i="2"/>
  <c r="AQ50" i="2" s="1"/>
  <c r="X22" i="2"/>
  <c r="W22" i="2"/>
  <c r="V22" i="2"/>
  <c r="U22" i="2"/>
  <c r="T22" i="2"/>
  <c r="R22" i="2"/>
  <c r="S22" i="2" s="1"/>
  <c r="AI50" i="2" s="1"/>
  <c r="AL50" i="2" s="1"/>
  <c r="Q22" i="2"/>
  <c r="P22" i="2"/>
  <c r="AG21" i="2"/>
  <c r="AH21" i="2" s="1"/>
  <c r="BC49" i="2" s="1"/>
  <c r="AF21" i="2"/>
  <c r="AD21" i="2"/>
  <c r="AE21" i="2" s="1"/>
  <c r="AY49" i="2" s="1"/>
  <c r="BB49" i="2" s="1"/>
  <c r="AA21" i="2"/>
  <c r="AB21" i="2" s="1"/>
  <c r="AU49" i="2" s="1"/>
  <c r="Z21" i="2"/>
  <c r="X21" i="2"/>
  <c r="Y21" i="2" s="1"/>
  <c r="AQ49" i="2" s="1"/>
  <c r="AT49" i="2" s="1"/>
  <c r="U21" i="2"/>
  <c r="V21" i="2" s="1"/>
  <c r="AM49" i="2" s="1"/>
  <c r="AP49" i="2" s="1"/>
  <c r="T21" i="2"/>
  <c r="R21" i="2"/>
  <c r="S21" i="2" s="1"/>
  <c r="AI49" i="2" s="1"/>
  <c r="P21" i="2"/>
  <c r="AG20" i="2"/>
  <c r="AH20" i="2" s="1"/>
  <c r="BC48" i="2" s="1"/>
  <c r="AF20" i="2"/>
  <c r="AE20" i="2"/>
  <c r="AY48" i="2" s="1"/>
  <c r="AD20" i="2"/>
  <c r="AC20" i="2"/>
  <c r="AA20" i="2"/>
  <c r="AB20" i="2" s="1"/>
  <c r="AU48" i="2" s="1"/>
  <c r="AX48" i="2" s="1"/>
  <c r="Y20" i="2"/>
  <c r="AQ48" i="2" s="1"/>
  <c r="AT48" i="2" s="1"/>
  <c r="X20" i="2"/>
  <c r="W20" i="2" s="1"/>
  <c r="U20" i="2"/>
  <c r="V20" i="2" s="1"/>
  <c r="AM48" i="2" s="1"/>
  <c r="T20" i="2"/>
  <c r="S20" i="2"/>
  <c r="AI48" i="2" s="1"/>
  <c r="AL48" i="2" s="1"/>
  <c r="R20" i="2"/>
  <c r="Q20" i="2"/>
  <c r="P20" i="2"/>
  <c r="I20" i="2"/>
  <c r="G20" i="2"/>
  <c r="H20" i="2" s="1"/>
  <c r="F20" i="2"/>
  <c r="AG19" i="2"/>
  <c r="AH19" i="2" s="1"/>
  <c r="BC47" i="2" s="1"/>
  <c r="AF19" i="2"/>
  <c r="AD19" i="2"/>
  <c r="AE19" i="2" s="1"/>
  <c r="AY47" i="2" s="1"/>
  <c r="BB47" i="2" s="1"/>
  <c r="AA19" i="2"/>
  <c r="AB19" i="2" s="1"/>
  <c r="AU47" i="2" s="1"/>
  <c r="Z19" i="2"/>
  <c r="X19" i="2"/>
  <c r="Y19" i="2" s="1"/>
  <c r="AQ47" i="2" s="1"/>
  <c r="AT47" i="2" s="1"/>
  <c r="U19" i="2"/>
  <c r="V19" i="2" s="1"/>
  <c r="AM47" i="2" s="1"/>
  <c r="AP47" i="2" s="1"/>
  <c r="T19" i="2"/>
  <c r="R19" i="2"/>
  <c r="S19" i="2" s="1"/>
  <c r="AI47" i="2" s="1"/>
  <c r="P19" i="2"/>
  <c r="AG18" i="2"/>
  <c r="AH18" i="2" s="1"/>
  <c r="BC46" i="2" s="1"/>
  <c r="AE18" i="2"/>
  <c r="AY46" i="2" s="1"/>
  <c r="AD18" i="2"/>
  <c r="AC18" i="2" s="1"/>
  <c r="AA18" i="2"/>
  <c r="AB18" i="2" s="1"/>
  <c r="AU46" i="2" s="1"/>
  <c r="AX46" i="2" s="1"/>
  <c r="Z18" i="2"/>
  <c r="Y18" i="2"/>
  <c r="AQ46" i="2" s="1"/>
  <c r="X18" i="2"/>
  <c r="W18" i="2"/>
  <c r="U18" i="2"/>
  <c r="T18" i="2" s="1"/>
  <c r="S18" i="2"/>
  <c r="AI46" i="2" s="1"/>
  <c r="AL46" i="2" s="1"/>
  <c r="R18" i="2"/>
  <c r="Q18" i="2" s="1"/>
  <c r="P18" i="2"/>
  <c r="I18" i="2"/>
  <c r="J18" i="2" s="1"/>
  <c r="H18" i="2"/>
  <c r="G18" i="2"/>
  <c r="F18" i="2"/>
  <c r="AG17" i="2"/>
  <c r="AH17" i="2" s="1"/>
  <c r="BC45" i="2" s="1"/>
  <c r="AE17" i="2"/>
  <c r="AD17" i="2"/>
  <c r="AC17" i="2" s="1"/>
  <c r="AA17" i="2"/>
  <c r="AB17" i="2" s="1"/>
  <c r="AU45" i="2" s="1"/>
  <c r="Z17" i="2"/>
  <c r="Y17" i="2"/>
  <c r="AQ45" i="2" s="1"/>
  <c r="AT45" i="2" s="1"/>
  <c r="X17" i="2"/>
  <c r="W17" i="2"/>
  <c r="U17" i="2"/>
  <c r="V17" i="2" s="1"/>
  <c r="AM45" i="2" s="1"/>
  <c r="AP45" i="2" s="1"/>
  <c r="S17" i="2"/>
  <c r="R17" i="2"/>
  <c r="Q17" i="2" s="1"/>
  <c r="P17" i="2"/>
  <c r="AG16" i="2"/>
  <c r="AH16" i="2" s="1"/>
  <c r="BC44" i="2" s="1"/>
  <c r="AF16" i="2"/>
  <c r="AD16" i="2"/>
  <c r="AE16" i="2" s="1"/>
  <c r="AY44" i="2" s="1"/>
  <c r="AC16" i="2"/>
  <c r="AB16" i="2"/>
  <c r="AU44" i="2" s="1"/>
  <c r="AX44" i="2" s="1"/>
  <c r="AA16" i="2"/>
  <c r="Z16" i="2"/>
  <c r="Y16" i="2"/>
  <c r="X16" i="2"/>
  <c r="W16" i="2"/>
  <c r="U16" i="2"/>
  <c r="V16" i="2" s="1"/>
  <c r="AM44" i="2" s="1"/>
  <c r="T16" i="2"/>
  <c r="R16" i="2"/>
  <c r="S16" i="2" s="1"/>
  <c r="AI44" i="2" s="1"/>
  <c r="AL44" i="2" s="1"/>
  <c r="Q16" i="2"/>
  <c r="P16" i="2"/>
  <c r="I16" i="2"/>
  <c r="J16" i="2" s="1"/>
  <c r="H16" i="2"/>
  <c r="G16" i="2"/>
  <c r="F16" i="2"/>
  <c r="AG15" i="2"/>
  <c r="AH15" i="2" s="1"/>
  <c r="BC43" i="2" s="1"/>
  <c r="AF15" i="2"/>
  <c r="AD15" i="2"/>
  <c r="AE15" i="2" s="1"/>
  <c r="AY43" i="2" s="1"/>
  <c r="BB43" i="2" s="1"/>
  <c r="AC15" i="2"/>
  <c r="AB15" i="2"/>
  <c r="AU43" i="2" s="1"/>
  <c r="AA15" i="2"/>
  <c r="Z15" i="2"/>
  <c r="Y15" i="2"/>
  <c r="AQ43" i="2" s="1"/>
  <c r="AT43" i="2" s="1"/>
  <c r="X15" i="2"/>
  <c r="W15" i="2"/>
  <c r="U15" i="2"/>
  <c r="V15" i="2" s="1"/>
  <c r="AM43" i="2" s="1"/>
  <c r="AP43" i="2" s="1"/>
  <c r="T15" i="2"/>
  <c r="R15" i="2"/>
  <c r="S15" i="2" s="1"/>
  <c r="AI43" i="2" s="1"/>
  <c r="Q15" i="2"/>
  <c r="P15" i="2"/>
  <c r="AG14" i="2"/>
  <c r="AH14" i="2" s="1"/>
  <c r="BC42" i="2" s="1"/>
  <c r="AD14" i="2"/>
  <c r="AE14" i="2" s="1"/>
  <c r="AY42" i="2" s="1"/>
  <c r="AC14" i="2"/>
  <c r="AA14" i="2"/>
  <c r="AB14" i="2" s="1"/>
  <c r="AU42" i="2" s="1"/>
  <c r="AX42" i="2" s="1"/>
  <c r="X14" i="2"/>
  <c r="Y14" i="2" s="1"/>
  <c r="AQ42" i="2" s="1"/>
  <c r="W14" i="2"/>
  <c r="U14" i="2"/>
  <c r="V14" i="2" s="1"/>
  <c r="AM42" i="2" s="1"/>
  <c r="R14" i="2"/>
  <c r="S14" i="2" s="1"/>
  <c r="AI42" i="2" s="1"/>
  <c r="AL42" i="2" s="1"/>
  <c r="Q14" i="2"/>
  <c r="P14" i="2"/>
  <c r="J14" i="2"/>
  <c r="I14" i="2"/>
  <c r="G14" i="2"/>
  <c r="H14" i="2" s="1"/>
  <c r="F14" i="2"/>
  <c r="AG13" i="2"/>
  <c r="AH13" i="2" s="1"/>
  <c r="BC41" i="2" s="1"/>
  <c r="AD13" i="2"/>
  <c r="AE13" i="2" s="1"/>
  <c r="AY41" i="2" s="1"/>
  <c r="BB41" i="2" s="1"/>
  <c r="AC13" i="2"/>
  <c r="AA13" i="2"/>
  <c r="AB13" i="2" s="1"/>
  <c r="AU41" i="2" s="1"/>
  <c r="X13" i="2"/>
  <c r="Y13" i="2" s="1"/>
  <c r="AQ41" i="2" s="1"/>
  <c r="AT41" i="2" s="1"/>
  <c r="W13" i="2"/>
  <c r="U13" i="2"/>
  <c r="V13" i="2" s="1"/>
  <c r="AM41" i="2" s="1"/>
  <c r="AP41" i="2" s="1"/>
  <c r="R13" i="2"/>
  <c r="S13" i="2" s="1"/>
  <c r="AI41" i="2" s="1"/>
  <c r="AL41" i="2" s="1"/>
  <c r="Q13" i="2"/>
  <c r="P13" i="2"/>
  <c r="AH12" i="2"/>
  <c r="BC40" i="2" s="1"/>
  <c r="AG12" i="2"/>
  <c r="AF12" i="2"/>
  <c r="AD12" i="2"/>
  <c r="AE12" i="2" s="1"/>
  <c r="AY40" i="2" s="1"/>
  <c r="AB12" i="2"/>
  <c r="AU40" i="2" s="1"/>
  <c r="AX40" i="2" s="1"/>
  <c r="AA12" i="2"/>
  <c r="Z12" i="2" s="1"/>
  <c r="X12" i="2"/>
  <c r="Y12" i="2" s="1"/>
  <c r="AQ40" i="2" s="1"/>
  <c r="AT40" i="2" s="1"/>
  <c r="W12" i="2"/>
  <c r="V12" i="2"/>
  <c r="AM40" i="2" s="1"/>
  <c r="U12" i="2"/>
  <c r="T12" i="2"/>
  <c r="R12" i="2"/>
  <c r="Q12" i="2" s="1"/>
  <c r="P12" i="2"/>
  <c r="J12" i="2"/>
  <c r="I12" i="2"/>
  <c r="G12" i="2"/>
  <c r="H12" i="2" s="1"/>
  <c r="F12" i="2"/>
  <c r="AH11" i="2"/>
  <c r="BC39" i="2" s="1"/>
  <c r="AG11" i="2"/>
  <c r="AF11" i="2"/>
  <c r="AD11" i="2"/>
  <c r="AE11" i="2" s="1"/>
  <c r="AY39" i="2" s="1"/>
  <c r="AB11" i="2"/>
  <c r="AU39" i="2" s="1"/>
  <c r="AX39" i="2" s="1"/>
  <c r="AA11" i="2"/>
  <c r="Z11" i="2" s="1"/>
  <c r="X11" i="2"/>
  <c r="Y11" i="2" s="1"/>
  <c r="AQ39" i="2" s="1"/>
  <c r="AT39" i="2" s="1"/>
  <c r="W11" i="2"/>
  <c r="V11" i="2"/>
  <c r="AM39" i="2" s="1"/>
  <c r="U11" i="2"/>
  <c r="T11" i="2"/>
  <c r="R11" i="2"/>
  <c r="S11" i="2" s="1"/>
  <c r="AI39" i="2" s="1"/>
  <c r="AL39" i="2" s="1"/>
  <c r="P11" i="2"/>
  <c r="AH10" i="2"/>
  <c r="AG10" i="2"/>
  <c r="AF10" i="2"/>
  <c r="AD10" i="2"/>
  <c r="AE10" i="2" s="1"/>
  <c r="AY38" i="2" s="1"/>
  <c r="BB38" i="2" s="1"/>
  <c r="AC10" i="2"/>
  <c r="AA10" i="2"/>
  <c r="AB10" i="2" s="1"/>
  <c r="AU38" i="2" s="1"/>
  <c r="AX38" i="2" s="1"/>
  <c r="Z10" i="2"/>
  <c r="Y10" i="2"/>
  <c r="AQ38" i="2" s="1"/>
  <c r="X10" i="2"/>
  <c r="W10" i="2"/>
  <c r="V10" i="2"/>
  <c r="AM38" i="2" s="1"/>
  <c r="AP38" i="2" s="1"/>
  <c r="U10" i="2"/>
  <c r="T10" i="2"/>
  <c r="R10" i="2"/>
  <c r="S10" i="2" s="1"/>
  <c r="AI38" i="2" s="1"/>
  <c r="AL38" i="2" s="1"/>
  <c r="Q10" i="2"/>
  <c r="P10" i="2"/>
  <c r="I10" i="2"/>
  <c r="J10" i="2" s="1"/>
  <c r="H10" i="2"/>
  <c r="G10" i="2"/>
  <c r="F10" i="2"/>
  <c r="AH9" i="2"/>
  <c r="AG9" i="2"/>
  <c r="AF9" i="2"/>
  <c r="AD9" i="2"/>
  <c r="AE9" i="2" s="1"/>
  <c r="AY37" i="2" s="1"/>
  <c r="AC9" i="2"/>
  <c r="AA9" i="2"/>
  <c r="AB9" i="2" s="1"/>
  <c r="AU37" i="2" s="1"/>
  <c r="AX37" i="2" s="1"/>
  <c r="Z9" i="2"/>
  <c r="Y9" i="2"/>
  <c r="AQ37" i="2" s="1"/>
  <c r="AT37" i="2" s="1"/>
  <c r="X9" i="2"/>
  <c r="W9" i="2"/>
  <c r="V9" i="2"/>
  <c r="AM37" i="2" s="1"/>
  <c r="U9" i="2"/>
  <c r="T9" i="2"/>
  <c r="R9" i="2"/>
  <c r="S9" i="2" s="1"/>
  <c r="AI37" i="2" s="1"/>
  <c r="AL37" i="2" s="1"/>
  <c r="Q9" i="2"/>
  <c r="P9" i="2"/>
  <c r="AG8" i="2"/>
  <c r="AH8" i="2" s="1"/>
  <c r="BC36" i="2" s="1"/>
  <c r="AF8" i="2"/>
  <c r="AD8" i="2"/>
  <c r="AE8" i="2" s="1"/>
  <c r="AY36" i="2" s="1"/>
  <c r="BB36" i="2" s="1"/>
  <c r="AA8" i="2"/>
  <c r="AB8" i="2" s="1"/>
  <c r="AU36" i="2" s="1"/>
  <c r="Z8" i="2"/>
  <c r="X8" i="2"/>
  <c r="Y8" i="2" s="1"/>
  <c r="AQ36" i="2" s="1"/>
  <c r="AT36" i="2" s="1"/>
  <c r="U8" i="2"/>
  <c r="V8" i="2" s="1"/>
  <c r="AM36" i="2" s="1"/>
  <c r="AP36" i="2" s="1"/>
  <c r="T8" i="2"/>
  <c r="R8" i="2"/>
  <c r="S8" i="2" s="1"/>
  <c r="AI36" i="2" s="1"/>
  <c r="P8" i="2"/>
  <c r="AG7" i="2"/>
  <c r="AH7" i="2" s="1"/>
  <c r="AF7" i="2"/>
  <c r="AE7" i="2"/>
  <c r="U35" i="2" s="1"/>
  <c r="AD7" i="2"/>
  <c r="AC7" i="2"/>
  <c r="AA7" i="2"/>
  <c r="Z7" i="2" s="1"/>
  <c r="Y7" i="2"/>
  <c r="X7" i="2"/>
  <c r="W7" i="2" s="1"/>
  <c r="U7" i="2"/>
  <c r="V7" i="2" s="1"/>
  <c r="T7" i="2"/>
  <c r="S7" i="2"/>
  <c r="Q35" i="2" s="1"/>
  <c r="R7" i="2"/>
  <c r="Q7" i="2"/>
  <c r="P7" i="2"/>
  <c r="AH6" i="2"/>
  <c r="BC34" i="2" s="1"/>
  <c r="AG6" i="2"/>
  <c r="AF6" i="2"/>
  <c r="AE6" i="2"/>
  <c r="AD6" i="2"/>
  <c r="AC6" i="2"/>
  <c r="AA6" i="2"/>
  <c r="AB6" i="2" s="1"/>
  <c r="Z6" i="2"/>
  <c r="X6" i="2"/>
  <c r="Y6" i="2" s="1"/>
  <c r="AQ34" i="2" s="1"/>
  <c r="AT34" i="2" s="1"/>
  <c r="W6" i="2"/>
  <c r="V6" i="2"/>
  <c r="AM34" i="2" s="1"/>
  <c r="AP34" i="2" s="1"/>
  <c r="U6" i="2"/>
  <c r="T6" i="2"/>
  <c r="S6" i="2"/>
  <c r="AI34" i="2" s="1"/>
  <c r="R6" i="2"/>
  <c r="Q6" i="2"/>
  <c r="P6" i="2"/>
  <c r="F6" i="2"/>
  <c r="AH5" i="2"/>
  <c r="BC33" i="2" s="1"/>
  <c r="AG5" i="2"/>
  <c r="AF5" i="2"/>
  <c r="AD5" i="2"/>
  <c r="AE5" i="2" s="1"/>
  <c r="AY33" i="2" s="1"/>
  <c r="BB33" i="2" s="1"/>
  <c r="AB5" i="2"/>
  <c r="AU33" i="2" s="1"/>
  <c r="AX33" i="2" s="1"/>
  <c r="AA5" i="2"/>
  <c r="Z5" i="2" s="1"/>
  <c r="X5" i="2"/>
  <c r="Y5" i="2" s="1"/>
  <c r="AQ33" i="2" s="1"/>
  <c r="W5" i="2"/>
  <c r="V5" i="2"/>
  <c r="U5" i="2"/>
  <c r="T5" i="2"/>
  <c r="R5" i="2"/>
  <c r="S5" i="2" s="1"/>
  <c r="AI33" i="2" s="1"/>
  <c r="AL33" i="2" s="1"/>
  <c r="P5" i="2"/>
  <c r="F5" i="2"/>
  <c r="I60" i="1"/>
  <c r="H60" i="1"/>
  <c r="G60" i="1"/>
  <c r="F60" i="1"/>
  <c r="J58" i="1"/>
  <c r="I58" i="1"/>
  <c r="H58" i="1"/>
  <c r="G58" i="1"/>
  <c r="F58" i="1"/>
  <c r="J56" i="1"/>
  <c r="I56" i="1"/>
  <c r="G56" i="1"/>
  <c r="H56" i="1" s="1"/>
  <c r="F56" i="1"/>
  <c r="J54" i="1"/>
  <c r="I54" i="1"/>
  <c r="H54" i="1"/>
  <c r="G54" i="1"/>
  <c r="F54" i="1"/>
  <c r="J52" i="1"/>
  <c r="I52" i="1"/>
  <c r="H52" i="1"/>
  <c r="G52" i="1"/>
  <c r="F52" i="1"/>
  <c r="I50" i="1"/>
  <c r="J50" i="1" s="1"/>
  <c r="H50" i="1"/>
  <c r="G50" i="1"/>
  <c r="F50" i="1"/>
  <c r="F47" i="1"/>
  <c r="F46" i="1"/>
  <c r="BD37" i="1"/>
  <c r="AZ37" i="1"/>
  <c r="AV37" i="1"/>
  <c r="AR37" i="1"/>
  <c r="AN37" i="1"/>
  <c r="AJ37" i="1"/>
  <c r="P37" i="1"/>
  <c r="V37" i="1" s="1"/>
  <c r="U39" i="1" s="1"/>
  <c r="O37" i="1"/>
  <c r="N37" i="1"/>
  <c r="BD36" i="1"/>
  <c r="AZ36" i="1"/>
  <c r="AY36" i="1"/>
  <c r="AV36" i="1"/>
  <c r="AR36" i="1"/>
  <c r="AN36" i="1"/>
  <c r="AJ36" i="1"/>
  <c r="P36" i="1"/>
  <c r="Q36" i="1" s="1"/>
  <c r="O36" i="1"/>
  <c r="N36" i="1"/>
  <c r="BD35" i="1"/>
  <c r="AZ35" i="1"/>
  <c r="AV35" i="1"/>
  <c r="AU35" i="1"/>
  <c r="AR35" i="1"/>
  <c r="AN35" i="1"/>
  <c r="AJ35" i="1"/>
  <c r="AI35" i="1"/>
  <c r="O35" i="1"/>
  <c r="P35" i="1" s="1"/>
  <c r="N35" i="1"/>
  <c r="BD34" i="1"/>
  <c r="AZ34" i="1"/>
  <c r="AV34" i="1"/>
  <c r="AR34" i="1"/>
  <c r="AN34" i="1"/>
  <c r="AJ34" i="1"/>
  <c r="P34" i="1"/>
  <c r="O34" i="1"/>
  <c r="N34" i="1"/>
  <c r="BD33" i="1"/>
  <c r="AZ33" i="1"/>
  <c r="AV33" i="1"/>
  <c r="AR33" i="1"/>
  <c r="AQ33" i="1"/>
  <c r="AN33" i="1"/>
  <c r="AJ33" i="1"/>
  <c r="S33" i="1"/>
  <c r="P33" i="1"/>
  <c r="V33" i="1" s="1"/>
  <c r="O33" i="1"/>
  <c r="N33" i="1"/>
  <c r="BD32" i="1"/>
  <c r="AZ32" i="1"/>
  <c r="AV32" i="1"/>
  <c r="AR32" i="1"/>
  <c r="AN32" i="1"/>
  <c r="AJ32" i="1"/>
  <c r="P32" i="1"/>
  <c r="O32" i="1"/>
  <c r="N32" i="1"/>
  <c r="BD31" i="1"/>
  <c r="AZ31" i="1"/>
  <c r="AV31" i="1"/>
  <c r="AR31" i="1"/>
  <c r="AN31" i="1"/>
  <c r="AJ31" i="1"/>
  <c r="O31" i="1"/>
  <c r="P31" i="1" s="1"/>
  <c r="N31" i="1"/>
  <c r="BD30" i="1"/>
  <c r="AZ30" i="1"/>
  <c r="AV30" i="1"/>
  <c r="AU30" i="1"/>
  <c r="AR30" i="1"/>
  <c r="AN30" i="1"/>
  <c r="AJ30" i="1"/>
  <c r="T30" i="1"/>
  <c r="P30" i="1"/>
  <c r="O30" i="1"/>
  <c r="N30" i="1"/>
  <c r="BD29" i="1"/>
  <c r="AZ29" i="1"/>
  <c r="AV29" i="1"/>
  <c r="AR29" i="1"/>
  <c r="AQ29" i="1"/>
  <c r="AN29" i="1"/>
  <c r="AJ29" i="1"/>
  <c r="T29" i="1"/>
  <c r="S29" i="1"/>
  <c r="P29" i="1"/>
  <c r="O29" i="1"/>
  <c r="N29" i="1"/>
  <c r="BD28" i="1"/>
  <c r="AZ28" i="1"/>
  <c r="AV28" i="1"/>
  <c r="AR28" i="1"/>
  <c r="AN28" i="1"/>
  <c r="AM28" i="1"/>
  <c r="AJ28" i="1"/>
  <c r="P28" i="1"/>
  <c r="O28" i="1"/>
  <c r="N28" i="1"/>
  <c r="BD27" i="1"/>
  <c r="AZ27" i="1"/>
  <c r="AV27" i="1"/>
  <c r="AR27" i="1"/>
  <c r="AN27" i="1"/>
  <c r="AJ27" i="1"/>
  <c r="O27" i="1"/>
  <c r="P27" i="1" s="1"/>
  <c r="N27" i="1"/>
  <c r="H27" i="1"/>
  <c r="B27" i="1"/>
  <c r="BD26" i="1"/>
  <c r="AZ26" i="1"/>
  <c r="AV26" i="1"/>
  <c r="AR26" i="1"/>
  <c r="AN26" i="1"/>
  <c r="AJ26" i="1"/>
  <c r="P26" i="1"/>
  <c r="O26" i="1"/>
  <c r="N26" i="1"/>
  <c r="BD25" i="1"/>
  <c r="BC25" i="1"/>
  <c r="AZ25" i="1"/>
  <c r="AV25" i="1"/>
  <c r="AR25" i="1"/>
  <c r="AQ25" i="1"/>
  <c r="AN25" i="1"/>
  <c r="AJ25" i="1"/>
  <c r="V25" i="1"/>
  <c r="S25" i="1"/>
  <c r="P25" i="1"/>
  <c r="O25" i="1"/>
  <c r="N25" i="1"/>
  <c r="BD24" i="1"/>
  <c r="AZ24" i="1"/>
  <c r="AV24" i="1"/>
  <c r="AR24" i="1"/>
  <c r="AN24" i="1"/>
  <c r="AJ24" i="1"/>
  <c r="R24" i="1"/>
  <c r="Q24" i="1"/>
  <c r="P24" i="1"/>
  <c r="V24" i="1" s="1"/>
  <c r="O24" i="1"/>
  <c r="N24" i="1"/>
  <c r="BD23" i="1"/>
  <c r="AZ23" i="1"/>
  <c r="AV23" i="1"/>
  <c r="AR23" i="1"/>
  <c r="AN23" i="1"/>
  <c r="AJ23" i="1"/>
  <c r="O23" i="1"/>
  <c r="P23" i="1" s="1"/>
  <c r="N23" i="1"/>
  <c r="I20" i="1"/>
  <c r="H20" i="1"/>
  <c r="G20" i="1"/>
  <c r="F20" i="1"/>
  <c r="AN19" i="1"/>
  <c r="AW36" i="1" s="1"/>
  <c r="AG19" i="1"/>
  <c r="AH19" i="1" s="1"/>
  <c r="BC37" i="1" s="1"/>
  <c r="AD19" i="1"/>
  <c r="AE19" i="1" s="1"/>
  <c r="AY37" i="1" s="1"/>
  <c r="AC19" i="1"/>
  <c r="AB19" i="1"/>
  <c r="T37" i="1" s="1"/>
  <c r="AA19" i="1"/>
  <c r="Z19" i="1" s="1"/>
  <c r="X19" i="1"/>
  <c r="Y19" i="1" s="1"/>
  <c r="U19" i="1"/>
  <c r="V19" i="1" s="1"/>
  <c r="R19" i="1"/>
  <c r="S19" i="1" s="1"/>
  <c r="Q19" i="1"/>
  <c r="P19" i="1"/>
  <c r="AH18" i="1"/>
  <c r="BC36" i="1" s="1"/>
  <c r="AG18" i="1"/>
  <c r="AF18" i="1" s="1"/>
  <c r="AE18" i="1"/>
  <c r="AD18" i="1"/>
  <c r="AC18" i="1" s="1"/>
  <c r="AB18" i="1"/>
  <c r="AU36" i="1" s="1"/>
  <c r="AA18" i="1"/>
  <c r="Z18" i="1"/>
  <c r="X18" i="1"/>
  <c r="W18" i="1" s="1"/>
  <c r="V18" i="1"/>
  <c r="AM36" i="1" s="1"/>
  <c r="U18" i="1"/>
  <c r="T18" i="1" s="1"/>
  <c r="S18" i="1"/>
  <c r="AI36" i="1" s="1"/>
  <c r="R18" i="1"/>
  <c r="Q18" i="1" s="1"/>
  <c r="P18" i="1"/>
  <c r="I18" i="1"/>
  <c r="J18" i="1" s="1"/>
  <c r="G18" i="1"/>
  <c r="H18" i="1" s="1"/>
  <c r="F18" i="1"/>
  <c r="AH17" i="1"/>
  <c r="BC35" i="1" s="1"/>
  <c r="AG17" i="1"/>
  <c r="AF17" i="1" s="1"/>
  <c r="AE17" i="1"/>
  <c r="AY35" i="1" s="1"/>
  <c r="AD17" i="1"/>
  <c r="AC17" i="1" s="1"/>
  <c r="AB17" i="1"/>
  <c r="AA17" i="1"/>
  <c r="Z17" i="1"/>
  <c r="X17" i="1"/>
  <c r="Y17" i="1" s="1"/>
  <c r="AQ35" i="1" s="1"/>
  <c r="W17" i="1"/>
  <c r="V17" i="1"/>
  <c r="AM35" i="1" s="1"/>
  <c r="U17" i="1"/>
  <c r="T17" i="1" s="1"/>
  <c r="S17" i="1"/>
  <c r="R17" i="1"/>
  <c r="Q17" i="1" s="1"/>
  <c r="P17" i="1"/>
  <c r="AG16" i="1"/>
  <c r="AH16" i="1" s="1"/>
  <c r="AF16" i="1"/>
  <c r="AD16" i="1"/>
  <c r="AC16" i="1" s="1"/>
  <c r="AB16" i="1"/>
  <c r="AU34" i="1" s="1"/>
  <c r="AA16" i="1"/>
  <c r="Z16" i="1" s="1"/>
  <c r="Y16" i="1"/>
  <c r="AQ34" i="1" s="1"/>
  <c r="X16" i="1"/>
  <c r="W16" i="1"/>
  <c r="U16" i="1"/>
  <c r="V16" i="1" s="1"/>
  <c r="T16" i="1"/>
  <c r="R16" i="1"/>
  <c r="S16" i="1" s="1"/>
  <c r="P16" i="1"/>
  <c r="I16" i="1"/>
  <c r="J16" i="1" s="1"/>
  <c r="H16" i="1"/>
  <c r="G16" i="1"/>
  <c r="F16" i="1"/>
  <c r="AG15" i="1"/>
  <c r="AH15" i="1" s="1"/>
  <c r="BC33" i="1" s="1"/>
  <c r="AF15" i="1"/>
  <c r="AD15" i="1"/>
  <c r="AC15" i="1" s="1"/>
  <c r="AB15" i="1"/>
  <c r="T33" i="1" s="1"/>
  <c r="AA15" i="1"/>
  <c r="Z15" i="1" s="1"/>
  <c r="Y15" i="1"/>
  <c r="X15" i="1"/>
  <c r="W15" i="1"/>
  <c r="U15" i="1"/>
  <c r="V15" i="1" s="1"/>
  <c r="T15" i="1"/>
  <c r="R15" i="1"/>
  <c r="Q15" i="1" s="1"/>
  <c r="P15" i="1"/>
  <c r="AG14" i="1"/>
  <c r="AH14" i="1" s="1"/>
  <c r="BC32" i="1" s="1"/>
  <c r="AD14" i="1"/>
  <c r="AE14" i="1" s="1"/>
  <c r="AY32" i="1" s="1"/>
  <c r="AA14" i="1"/>
  <c r="AB14" i="1" s="1"/>
  <c r="AU32" i="1" s="1"/>
  <c r="Z14" i="1"/>
  <c r="Y14" i="1"/>
  <c r="AQ32" i="1" s="1"/>
  <c r="X14" i="1"/>
  <c r="W14" i="1" s="1"/>
  <c r="U14" i="1"/>
  <c r="V14" i="1" s="1"/>
  <c r="AM32" i="1" s="1"/>
  <c r="R14" i="1"/>
  <c r="S14" i="1" s="1"/>
  <c r="AI32" i="1" s="1"/>
  <c r="P14" i="1"/>
  <c r="I14" i="1"/>
  <c r="J14" i="1" s="1"/>
  <c r="H14" i="1"/>
  <c r="G14" i="1"/>
  <c r="F14" i="1"/>
  <c r="AG13" i="1"/>
  <c r="AH13" i="1" s="1"/>
  <c r="BC31" i="1" s="1"/>
  <c r="AD13" i="1"/>
  <c r="AE13" i="1" s="1"/>
  <c r="AY31" i="1" s="1"/>
  <c r="AA13" i="1"/>
  <c r="AB13" i="1" s="1"/>
  <c r="AU31" i="1" s="1"/>
  <c r="Z13" i="1"/>
  <c r="Y13" i="1"/>
  <c r="AQ31" i="1" s="1"/>
  <c r="X13" i="1"/>
  <c r="W13" i="1" s="1"/>
  <c r="U13" i="1"/>
  <c r="V13" i="1" s="1"/>
  <c r="AM31" i="1" s="1"/>
  <c r="R13" i="1"/>
  <c r="S13" i="1" s="1"/>
  <c r="AI31" i="1" s="1"/>
  <c r="P13" i="1"/>
  <c r="AG12" i="1"/>
  <c r="AH12" i="1" s="1"/>
  <c r="AF12" i="1"/>
  <c r="AE12" i="1"/>
  <c r="U30" i="1" s="1"/>
  <c r="AD12" i="1"/>
  <c r="AC12" i="1" s="1"/>
  <c r="AB12" i="1"/>
  <c r="AA12" i="1"/>
  <c r="Z12" i="1" s="1"/>
  <c r="Y12" i="1"/>
  <c r="AQ30" i="1" s="1"/>
  <c r="X12" i="1"/>
  <c r="W12" i="1"/>
  <c r="U12" i="1"/>
  <c r="V12" i="1" s="1"/>
  <c r="T12" i="1"/>
  <c r="S12" i="1"/>
  <c r="Q30" i="1" s="1"/>
  <c r="R12" i="1"/>
  <c r="Q12" i="1" s="1"/>
  <c r="P12" i="1"/>
  <c r="J12" i="1"/>
  <c r="I12" i="1"/>
  <c r="H12" i="1"/>
  <c r="G12" i="1"/>
  <c r="F12" i="1"/>
  <c r="AG11" i="1"/>
  <c r="AH11" i="1" s="1"/>
  <c r="BC29" i="1" s="1"/>
  <c r="AF11" i="1"/>
  <c r="AE11" i="1"/>
  <c r="AY29" i="1" s="1"/>
  <c r="AD11" i="1"/>
  <c r="AC11" i="1" s="1"/>
  <c r="AB11" i="1"/>
  <c r="AU29" i="1" s="1"/>
  <c r="AA11" i="1"/>
  <c r="Z11" i="1" s="1"/>
  <c r="Y11" i="1"/>
  <c r="X11" i="1"/>
  <c r="W11" i="1"/>
  <c r="U11" i="1"/>
  <c r="V11" i="1" s="1"/>
  <c r="T11" i="1"/>
  <c r="S11" i="1"/>
  <c r="Q29" i="1" s="1"/>
  <c r="R11" i="1"/>
  <c r="Q11" i="1" s="1"/>
  <c r="P11" i="1"/>
  <c r="AH10" i="1"/>
  <c r="BC28" i="1" s="1"/>
  <c r="AG10" i="1"/>
  <c r="AF10" i="1"/>
  <c r="AD10" i="1"/>
  <c r="AE10" i="1" s="1"/>
  <c r="AY28" i="1" s="1"/>
  <c r="AC10" i="1"/>
  <c r="AA10" i="1"/>
  <c r="Z10" i="1" s="1"/>
  <c r="Y10" i="1"/>
  <c r="AQ28" i="1" s="1"/>
  <c r="X10" i="1"/>
  <c r="W10" i="1"/>
  <c r="V10" i="1"/>
  <c r="U10" i="1"/>
  <c r="T10" i="1"/>
  <c r="R10" i="1"/>
  <c r="S10" i="1" s="1"/>
  <c r="AI28" i="1" s="1"/>
  <c r="Q10" i="1"/>
  <c r="P10" i="1"/>
  <c r="J10" i="1"/>
  <c r="I10" i="1"/>
  <c r="H10" i="1"/>
  <c r="G10" i="1"/>
  <c r="F10" i="1"/>
  <c r="AH9" i="1"/>
  <c r="BC27" i="1" s="1"/>
  <c r="AG9" i="1"/>
  <c r="AF9" i="1"/>
  <c r="AD9" i="1"/>
  <c r="AE9" i="1" s="1"/>
  <c r="AY27" i="1" s="1"/>
  <c r="AC9" i="1"/>
  <c r="AA9" i="1"/>
  <c r="Z9" i="1" s="1"/>
  <c r="Y9" i="1"/>
  <c r="AQ27" i="1" s="1"/>
  <c r="X9" i="1"/>
  <c r="W9" i="1"/>
  <c r="V9" i="1"/>
  <c r="AM27" i="1" s="1"/>
  <c r="U9" i="1"/>
  <c r="T9" i="1"/>
  <c r="R9" i="1"/>
  <c r="S9" i="1" s="1"/>
  <c r="AI27" i="1" s="1"/>
  <c r="Q9" i="1"/>
  <c r="P9" i="1"/>
  <c r="AG8" i="1"/>
  <c r="AF8" i="1" s="1"/>
  <c r="AD8" i="1"/>
  <c r="AE8" i="1" s="1"/>
  <c r="AA8" i="1"/>
  <c r="AB8" i="1" s="1"/>
  <c r="X8" i="1"/>
  <c r="Y8" i="1" s="1"/>
  <c r="W8" i="1"/>
  <c r="U8" i="1"/>
  <c r="T8" i="1" s="1"/>
  <c r="R8" i="1"/>
  <c r="S8" i="1" s="1"/>
  <c r="AI26" i="1" s="1"/>
  <c r="P8" i="1"/>
  <c r="AH7" i="1"/>
  <c r="AG7" i="1"/>
  <c r="AF7" i="1"/>
  <c r="AD7" i="1"/>
  <c r="AE7" i="1" s="1"/>
  <c r="AC7" i="1"/>
  <c r="AB7" i="1"/>
  <c r="T25" i="1" s="1"/>
  <c r="AA7" i="1"/>
  <c r="Z7" i="1" s="1"/>
  <c r="Y7" i="1"/>
  <c r="X7" i="1"/>
  <c r="W7" i="1" s="1"/>
  <c r="V7" i="1"/>
  <c r="R25" i="1" s="1"/>
  <c r="U7" i="1"/>
  <c r="T7" i="1"/>
  <c r="R7" i="1"/>
  <c r="S7" i="1" s="1"/>
  <c r="AI25" i="1" s="1"/>
  <c r="Q7" i="1"/>
  <c r="P7" i="1"/>
  <c r="AH6" i="1"/>
  <c r="BC24" i="1" s="1"/>
  <c r="AG6" i="1"/>
  <c r="AF6" i="1"/>
  <c r="AE6" i="1"/>
  <c r="AY24" i="1" s="1"/>
  <c r="AD6" i="1"/>
  <c r="AC6" i="1"/>
  <c r="AA6" i="1"/>
  <c r="AB6" i="1" s="1"/>
  <c r="AU24" i="1" s="1"/>
  <c r="Z6" i="1"/>
  <c r="X6" i="1"/>
  <c r="W6" i="1" s="1"/>
  <c r="V6" i="1"/>
  <c r="AM24" i="1" s="1"/>
  <c r="U6" i="1"/>
  <c r="T6" i="1"/>
  <c r="S6" i="1"/>
  <c r="AI24" i="1" s="1"/>
  <c r="R6" i="1"/>
  <c r="Q6" i="1"/>
  <c r="P6" i="1"/>
  <c r="F6" i="1"/>
  <c r="AG5" i="1"/>
  <c r="AH5" i="1" s="1"/>
  <c r="BC23" i="1" s="1"/>
  <c r="AF5" i="1"/>
  <c r="AE5" i="1"/>
  <c r="AY23" i="1" s="1"/>
  <c r="AD5" i="1"/>
  <c r="AC5" i="1" s="1"/>
  <c r="AB5" i="1"/>
  <c r="AU23" i="1" s="1"/>
  <c r="AA5" i="1"/>
  <c r="Z5" i="1" s="1"/>
  <c r="Y5" i="1"/>
  <c r="AQ23" i="1" s="1"/>
  <c r="X5" i="1"/>
  <c r="W5" i="1"/>
  <c r="U5" i="1"/>
  <c r="V5" i="1" s="1"/>
  <c r="AM23" i="1" s="1"/>
  <c r="T5" i="1"/>
  <c r="S5" i="1"/>
  <c r="AI23" i="1" s="1"/>
  <c r="R5" i="1"/>
  <c r="Q5" i="1" s="1"/>
  <c r="P5" i="1"/>
  <c r="F5" i="1"/>
  <c r="AS30" i="1" l="1"/>
  <c r="AT30" i="1" s="1"/>
  <c r="AS34" i="1"/>
  <c r="AT34" i="1" s="1"/>
  <c r="BB32" i="1"/>
  <c r="AW23" i="1"/>
  <c r="AX23" i="1" s="1"/>
  <c r="AO24" i="1"/>
  <c r="AP24" i="1" s="1"/>
  <c r="BE26" i="1"/>
  <c r="AW28" i="1"/>
  <c r="AO33" i="1"/>
  <c r="AO25" i="1"/>
  <c r="AW31" i="1"/>
  <c r="AX31" i="1" s="1"/>
  <c r="BA28" i="1"/>
  <c r="BB28" i="1" s="1"/>
  <c r="AW32" i="1"/>
  <c r="AX32" i="1" s="1"/>
  <c r="AW24" i="1"/>
  <c r="AX24" i="1" s="1"/>
  <c r="AW35" i="1"/>
  <c r="AX35" i="1" s="1"/>
  <c r="BA37" i="1"/>
  <c r="BA23" i="1"/>
  <c r="BB23" i="1" s="1"/>
  <c r="AK26" i="1"/>
  <c r="AL26" i="1" s="1"/>
  <c r="BA29" i="1"/>
  <c r="BB29" i="1" s="1"/>
  <c r="BA32" i="1"/>
  <c r="BA36" i="1"/>
  <c r="BB36" i="1" s="1"/>
  <c r="BE34" i="1"/>
  <c r="AS25" i="1"/>
  <c r="AT25" i="1" s="1"/>
  <c r="BA33" i="1"/>
  <c r="AL31" i="1"/>
  <c r="AK27" i="1"/>
  <c r="AL27" i="1" s="1"/>
  <c r="AK28" i="1"/>
  <c r="AL28" i="1" s="1"/>
  <c r="BE30" i="1"/>
  <c r="BA24" i="1"/>
  <c r="BB24" i="1" s="1"/>
  <c r="AK23" i="1"/>
  <c r="AL23" i="1" s="1"/>
  <c r="AS26" i="1"/>
  <c r="AP23" i="1"/>
  <c r="BA25" i="1"/>
  <c r="BB37" i="1"/>
  <c r="AO23" i="1"/>
  <c r="AW26" i="1"/>
  <c r="AS27" i="1"/>
  <c r="AT27" i="1" s="1"/>
  <c r="AO28" i="1"/>
  <c r="AP28" i="1" s="1"/>
  <c r="AK32" i="1"/>
  <c r="AL32" i="1" s="1"/>
  <c r="AK24" i="1"/>
  <c r="AL24" i="1" s="1"/>
  <c r="AK31" i="1"/>
  <c r="AK35" i="1"/>
  <c r="AL35" i="1" s="1"/>
  <c r="BE25" i="1"/>
  <c r="BF25" i="1" s="1"/>
  <c r="AW27" i="1"/>
  <c r="AO29" i="1"/>
  <c r="AO32" i="1"/>
  <c r="AP32" i="1" s="1"/>
  <c r="AO36" i="1"/>
  <c r="AP36" i="1" s="1"/>
  <c r="AO37" i="1"/>
  <c r="H25" i="2"/>
  <c r="E125" i="4"/>
  <c r="AL8" i="4"/>
  <c r="K10" i="4"/>
  <c r="I10" i="4"/>
  <c r="G11" i="4" s="1"/>
  <c r="F66" i="4"/>
  <c r="F59" i="4"/>
  <c r="P99" i="4"/>
  <c r="Z99" i="4"/>
  <c r="T99" i="4"/>
  <c r="Q99" i="4"/>
  <c r="Y7" i="4"/>
  <c r="AA7" i="4"/>
  <c r="AN7" i="4"/>
  <c r="T8" i="4"/>
  <c r="AN8" i="4"/>
  <c r="T9" i="4"/>
  <c r="T10" i="4"/>
  <c r="T11" i="4"/>
  <c r="AA13" i="4"/>
  <c r="Q15" i="4"/>
  <c r="T18" i="4"/>
  <c r="AA18" i="4"/>
  <c r="T24" i="4"/>
  <c r="Z25" i="4"/>
  <c r="T27" i="4"/>
  <c r="AA28" i="4"/>
  <c r="U30" i="4"/>
  <c r="Q32" i="4"/>
  <c r="P35" i="4"/>
  <c r="P38" i="4"/>
  <c r="Q41" i="4"/>
  <c r="X42" i="4"/>
  <c r="Q45" i="4"/>
  <c r="T48" i="4"/>
  <c r="AA49" i="4"/>
  <c r="U52" i="4"/>
  <c r="Y53" i="4"/>
  <c r="AA54" i="4"/>
  <c r="U56" i="4"/>
  <c r="C59" i="4"/>
  <c r="Q60" i="4"/>
  <c r="Y61" i="4"/>
  <c r="Q63" i="4"/>
  <c r="U64" i="4"/>
  <c r="U67" i="4"/>
  <c r="AA68" i="4"/>
  <c r="U70" i="4"/>
  <c r="AA73" i="4"/>
  <c r="X77" i="4"/>
  <c r="Q79" i="4"/>
  <c r="P81" i="4"/>
  <c r="Y88" i="4"/>
  <c r="Y92" i="4"/>
  <c r="Z101" i="4"/>
  <c r="P101" i="4"/>
  <c r="X101" i="4"/>
  <c r="P103" i="4"/>
  <c r="Z103" i="4"/>
  <c r="Q103" i="4"/>
  <c r="Z105" i="4"/>
  <c r="P105" i="4"/>
  <c r="Y105" i="4"/>
  <c r="X105" i="4"/>
  <c r="AA110" i="4"/>
  <c r="U110" i="4"/>
  <c r="Q110" i="4"/>
  <c r="T114" i="4"/>
  <c r="Z121" i="4"/>
  <c r="Y121" i="4"/>
  <c r="X121" i="4"/>
  <c r="P121" i="4"/>
  <c r="AA121" i="4"/>
  <c r="Q123" i="4"/>
  <c r="Z124" i="4"/>
  <c r="Z126" i="4"/>
  <c r="Z132" i="4"/>
  <c r="P161" i="4"/>
  <c r="AA161" i="4"/>
  <c r="Z161" i="4"/>
  <c r="Q161" i="4"/>
  <c r="Y161" i="4"/>
  <c r="X161" i="4"/>
  <c r="Z166" i="4"/>
  <c r="X176" i="4"/>
  <c r="Q176" i="4"/>
  <c r="U176" i="4"/>
  <c r="T176" i="4"/>
  <c r="Z176" i="4"/>
  <c r="Y176" i="4"/>
  <c r="Q182" i="4"/>
  <c r="X197" i="4"/>
  <c r="U197" i="4"/>
  <c r="Q197" i="4"/>
  <c r="Z197" i="4"/>
  <c r="T197" i="4"/>
  <c r="P197" i="4"/>
  <c r="AA197" i="4"/>
  <c r="Y197" i="4"/>
  <c r="Y220" i="4"/>
  <c r="Q220" i="4"/>
  <c r="P220" i="4"/>
  <c r="U220" i="4"/>
  <c r="T220" i="4"/>
  <c r="Q276" i="4"/>
  <c r="Q287" i="4"/>
  <c r="Q74" i="4"/>
  <c r="P74" i="4"/>
  <c r="Z74" i="4"/>
  <c r="T215" i="4"/>
  <c r="Q215" i="4"/>
  <c r="U215" i="4"/>
  <c r="Z215" i="4"/>
  <c r="Y215" i="4"/>
  <c r="X215" i="4"/>
  <c r="Y252" i="4"/>
  <c r="Q252" i="4"/>
  <c r="P252" i="4"/>
  <c r="T252" i="4"/>
  <c r="AA252" i="4"/>
  <c r="Z252" i="4"/>
  <c r="X252" i="4"/>
  <c r="U252" i="4"/>
  <c r="P7" i="4"/>
  <c r="P14" i="4"/>
  <c r="T26" i="4"/>
  <c r="AA26" i="4"/>
  <c r="Z33" i="4"/>
  <c r="T44" i="4"/>
  <c r="AA44" i="4"/>
  <c r="P51" i="4"/>
  <c r="P55" i="4"/>
  <c r="Z56" i="4"/>
  <c r="Z59" i="4"/>
  <c r="Z66" i="4"/>
  <c r="T69" i="4"/>
  <c r="T74" i="4"/>
  <c r="AA76" i="4"/>
  <c r="Z76" i="4"/>
  <c r="P76" i="4"/>
  <c r="Z77" i="4"/>
  <c r="P83" i="4"/>
  <c r="Z85" i="4"/>
  <c r="P85" i="4"/>
  <c r="X85" i="4"/>
  <c r="P87" i="4"/>
  <c r="Z87" i="4"/>
  <c r="Q87" i="4"/>
  <c r="Z89" i="4"/>
  <c r="P89" i="4"/>
  <c r="Y89" i="4"/>
  <c r="X89" i="4"/>
  <c r="P91" i="4"/>
  <c r="Z91" i="4"/>
  <c r="T91" i="4"/>
  <c r="Q91" i="4"/>
  <c r="Q93" i="4"/>
  <c r="T95" i="4"/>
  <c r="Q97" i="4"/>
  <c r="U99" i="4"/>
  <c r="Z116" i="4"/>
  <c r="P125" i="4"/>
  <c r="AA127" i="4"/>
  <c r="Z127" i="4"/>
  <c r="T127" i="4"/>
  <c r="U127" i="4"/>
  <c r="Q127" i="4"/>
  <c r="P131" i="4"/>
  <c r="U133" i="4"/>
  <c r="T133" i="4"/>
  <c r="Q133" i="4"/>
  <c r="P133" i="4"/>
  <c r="Y133" i="4"/>
  <c r="P148" i="4"/>
  <c r="AA148" i="4"/>
  <c r="X148" i="4"/>
  <c r="U148" i="4"/>
  <c r="Z148" i="4"/>
  <c r="P156" i="4"/>
  <c r="AA156" i="4"/>
  <c r="X156" i="4"/>
  <c r="U156" i="4"/>
  <c r="X180" i="4"/>
  <c r="T180" i="4"/>
  <c r="AA180" i="4"/>
  <c r="Q180" i="4"/>
  <c r="P180" i="4"/>
  <c r="Z180" i="4"/>
  <c r="P198" i="4"/>
  <c r="Q204" i="4"/>
  <c r="P204" i="4"/>
  <c r="Y204" i="4"/>
  <c r="AA204" i="4"/>
  <c r="Z204" i="4"/>
  <c r="U204" i="4"/>
  <c r="T204" i="4"/>
  <c r="X204" i="4"/>
  <c r="P215" i="4"/>
  <c r="Z220" i="4"/>
  <c r="T223" i="4"/>
  <c r="Z223" i="4"/>
  <c r="P223" i="4"/>
  <c r="AA223" i="4"/>
  <c r="Y223" i="4"/>
  <c r="X223" i="4"/>
  <c r="U223" i="4"/>
  <c r="Z236" i="4"/>
  <c r="Z290" i="4"/>
  <c r="X332" i="4"/>
  <c r="T332" i="4"/>
  <c r="P332" i="4"/>
  <c r="Y332" i="4"/>
  <c r="U332" i="4"/>
  <c r="Q332" i="4"/>
  <c r="AA332" i="4"/>
  <c r="Z332" i="4"/>
  <c r="Q7" i="4"/>
  <c r="AD7" i="4"/>
  <c r="Y8" i="4"/>
  <c r="Y9" i="4"/>
  <c r="Y10" i="4"/>
  <c r="Y11" i="4"/>
  <c r="Q14" i="4"/>
  <c r="X15" i="4"/>
  <c r="P23" i="4"/>
  <c r="Y24" i="4"/>
  <c r="P26" i="4"/>
  <c r="Z27" i="4"/>
  <c r="P40" i="4"/>
  <c r="P44" i="4"/>
  <c r="Y45" i="4"/>
  <c r="P47" i="4"/>
  <c r="Q51" i="4"/>
  <c r="Z52" i="4"/>
  <c r="T55" i="4"/>
  <c r="AA56" i="4"/>
  <c r="F58" i="4"/>
  <c r="H58" i="4" s="1"/>
  <c r="Y60" i="4"/>
  <c r="Q62" i="4"/>
  <c r="Z62" i="4"/>
  <c r="Y63" i="4"/>
  <c r="C65" i="4"/>
  <c r="F68" i="4" s="1"/>
  <c r="AK7" i="4" s="1"/>
  <c r="AU8" i="4" s="1"/>
  <c r="AT10" i="4" s="1"/>
  <c r="C70" i="4" s="1"/>
  <c r="D70" i="4" s="1" a="1"/>
  <c r="D70" i="4" s="1"/>
  <c r="Z67" i="4"/>
  <c r="U74" i="4"/>
  <c r="Q76" i="4"/>
  <c r="AA77" i="4"/>
  <c r="Q85" i="4"/>
  <c r="T87" i="4"/>
  <c r="Q89" i="4"/>
  <c r="U91" i="4"/>
  <c r="T93" i="4"/>
  <c r="U95" i="4"/>
  <c r="X99" i="4"/>
  <c r="X125" i="4"/>
  <c r="P127" i="4"/>
  <c r="Q131" i="4"/>
  <c r="X133" i="4"/>
  <c r="P136" i="4"/>
  <c r="AA136" i="4"/>
  <c r="X136" i="4"/>
  <c r="U136" i="4"/>
  <c r="T136" i="4"/>
  <c r="Q148" i="4"/>
  <c r="Q156" i="4"/>
  <c r="U162" i="4"/>
  <c r="Z162" i="4"/>
  <c r="Y162" i="4"/>
  <c r="X162" i="4"/>
  <c r="T162" i="4"/>
  <c r="AA162" i="4"/>
  <c r="Q162" i="4"/>
  <c r="U180" i="4"/>
  <c r="AA215" i="4"/>
  <c r="Q223" i="4"/>
  <c r="Z249" i="4"/>
  <c r="Q69" i="4"/>
  <c r="P69" i="4"/>
  <c r="Z69" i="4"/>
  <c r="X83" i="4"/>
  <c r="U83" i="4"/>
  <c r="Z97" i="4"/>
  <c r="P97" i="4"/>
  <c r="Y97" i="4"/>
  <c r="X97" i="4"/>
  <c r="AA198" i="4"/>
  <c r="Z198" i="4"/>
  <c r="Q198" i="4"/>
  <c r="T198" i="4"/>
  <c r="Y198" i="4"/>
  <c r="X198" i="4"/>
  <c r="AR7" i="4"/>
  <c r="Z9" i="4"/>
  <c r="Z11" i="4"/>
  <c r="Q23" i="4"/>
  <c r="T34" i="4"/>
  <c r="AA34" i="4"/>
  <c r="Z41" i="4"/>
  <c r="Z45" i="4"/>
  <c r="T51" i="4"/>
  <c r="Z60" i="4"/>
  <c r="X69" i="4"/>
  <c r="X71" i="4"/>
  <c r="U71" i="4"/>
  <c r="X74" i="4"/>
  <c r="Q78" i="4"/>
  <c r="P78" i="4"/>
  <c r="Z78" i="4"/>
  <c r="T83" i="4"/>
  <c r="U93" i="4"/>
  <c r="X95" i="4"/>
  <c r="U97" i="4"/>
  <c r="Y99" i="4"/>
  <c r="U108" i="4"/>
  <c r="T108" i="4"/>
  <c r="Q108" i="4"/>
  <c r="P108" i="4"/>
  <c r="Z112" i="4"/>
  <c r="AA122" i="4"/>
  <c r="U122" i="4"/>
  <c r="Z122" i="4"/>
  <c r="Y122" i="4"/>
  <c r="Z123" i="4"/>
  <c r="Y125" i="4"/>
  <c r="Z129" i="4"/>
  <c r="U131" i="4"/>
  <c r="Z133" i="4"/>
  <c r="Y180" i="4"/>
  <c r="Y212" i="4"/>
  <c r="Q212" i="4"/>
  <c r="P212" i="4"/>
  <c r="AA212" i="4"/>
  <c r="Z212" i="4"/>
  <c r="U212" i="4"/>
  <c r="T212" i="4"/>
  <c r="T227" i="4"/>
  <c r="Q227" i="4"/>
  <c r="Z227" i="4"/>
  <c r="Y227" i="4"/>
  <c r="X227" i="4"/>
  <c r="U227" i="4"/>
  <c r="P227" i="4"/>
  <c r="Z233" i="4"/>
  <c r="X237" i="4"/>
  <c r="U237" i="4"/>
  <c r="Y237" i="4"/>
  <c r="AA237" i="4"/>
  <c r="T237" i="4"/>
  <c r="Q237" i="4"/>
  <c r="Z237" i="4"/>
  <c r="Q55" i="4"/>
  <c r="Z55" i="4"/>
  <c r="Z348" i="4"/>
  <c r="Z343" i="4"/>
  <c r="Z333" i="4"/>
  <c r="Z300" i="4"/>
  <c r="Z339" i="4"/>
  <c r="Z329" i="4"/>
  <c r="Z291" i="4"/>
  <c r="Z275" i="4"/>
  <c r="Z357" i="4"/>
  <c r="Z319" i="4"/>
  <c r="Z309" i="4"/>
  <c r="Z355" i="4"/>
  <c r="Z345" i="4"/>
  <c r="Z307" i="4"/>
  <c r="Z297" i="4"/>
  <c r="Z259" i="4"/>
  <c r="Z335" i="4"/>
  <c r="Z325" i="4"/>
  <c r="Z287" i="4"/>
  <c r="Z279" i="4"/>
  <c r="Z365" i="4"/>
  <c r="Z306" i="4"/>
  <c r="Z304" i="4"/>
  <c r="Z363" i="4"/>
  <c r="Z331" i="4"/>
  <c r="Z310" i="4"/>
  <c r="Z298" i="4"/>
  <c r="Z341" i="4"/>
  <c r="Z326" i="4"/>
  <c r="Z311" i="4"/>
  <c r="Z299" i="4"/>
  <c r="Z263" i="4"/>
  <c r="Z216" i="4"/>
  <c r="Z354" i="4"/>
  <c r="Z328" i="4"/>
  <c r="Z321" i="4"/>
  <c r="Z294" i="4"/>
  <c r="Z283" i="4"/>
  <c r="Z270" i="4"/>
  <c r="Z268" i="4"/>
  <c r="Z229" i="4"/>
  <c r="Z190" i="4"/>
  <c r="Z182" i="4"/>
  <c r="Z285" i="4"/>
  <c r="Z364" i="4"/>
  <c r="Z301" i="4"/>
  <c r="Z295" i="4"/>
  <c r="Z269" i="4"/>
  <c r="Z351" i="4"/>
  <c r="Z278" i="4"/>
  <c r="Z266" i="4"/>
  <c r="Z253" i="4"/>
  <c r="Z358" i="4"/>
  <c r="Z317" i="4"/>
  <c r="Z305" i="4"/>
  <c r="Z280" i="4"/>
  <c r="Z261" i="4"/>
  <c r="Z245" i="4"/>
  <c r="Z232" i="4"/>
  <c r="Z346" i="4"/>
  <c r="Z315" i="4"/>
  <c r="Z288" i="4"/>
  <c r="Z277" i="4"/>
  <c r="Z267" i="4"/>
  <c r="Z200" i="4"/>
  <c r="Z327" i="4"/>
  <c r="Z217" i="4"/>
  <c r="Z359" i="4"/>
  <c r="Z282" i="4"/>
  <c r="Z271" i="4"/>
  <c r="Z265" i="4"/>
  <c r="Z337" i="4"/>
  <c r="Z349" i="4"/>
  <c r="Z347" i="4"/>
  <c r="Z284" i="4"/>
  <c r="Z260" i="4"/>
  <c r="Z151" i="4"/>
  <c r="Z143" i="4"/>
  <c r="Z135" i="4"/>
  <c r="Z342" i="4"/>
  <c r="Z316" i="4"/>
  <c r="Z289" i="4"/>
  <c r="Z228" i="4"/>
  <c r="Z172" i="4"/>
  <c r="Z352" i="4"/>
  <c r="Z257" i="4"/>
  <c r="Z323" i="4"/>
  <c r="Z244" i="4"/>
  <c r="Z225" i="4"/>
  <c r="Z293" i="4"/>
  <c r="Z201" i="4"/>
  <c r="Z189" i="4"/>
  <c r="Z181" i="4"/>
  <c r="Z130" i="4"/>
  <c r="Z118" i="4"/>
  <c r="Z100" i="4"/>
  <c r="Z92" i="4"/>
  <c r="Z353" i="4"/>
  <c r="Z361" i="4"/>
  <c r="Z322" i="4"/>
  <c r="Z196" i="4"/>
  <c r="Z8" i="4"/>
  <c r="Z10" i="4"/>
  <c r="T14" i="4"/>
  <c r="Z24" i="4"/>
  <c r="Z63" i="4"/>
  <c r="AF7" i="4"/>
  <c r="AA8" i="4"/>
  <c r="AA9" i="4"/>
  <c r="AA10" i="4"/>
  <c r="AA11" i="4"/>
  <c r="P13" i="4"/>
  <c r="U14" i="4"/>
  <c r="Z15" i="4"/>
  <c r="P17" i="4"/>
  <c r="T20" i="4"/>
  <c r="Z21" i="4"/>
  <c r="T23" i="4"/>
  <c r="AA24" i="4"/>
  <c r="U26" i="4"/>
  <c r="P31" i="4"/>
  <c r="P34" i="4"/>
  <c r="Z35" i="4"/>
  <c r="U40" i="4"/>
  <c r="Q43" i="4"/>
  <c r="Z43" i="4"/>
  <c r="U44" i="4"/>
  <c r="AA45" i="4"/>
  <c r="U47" i="4"/>
  <c r="Q50" i="4"/>
  <c r="U51" i="4"/>
  <c r="X55" i="4"/>
  <c r="P58" i="4"/>
  <c r="AA60" i="4"/>
  <c r="T62" i="4"/>
  <c r="AA63" i="4"/>
  <c r="Y65" i="4"/>
  <c r="X65" i="4"/>
  <c r="Y69" i="4"/>
  <c r="P71" i="4"/>
  <c r="Y74" i="4"/>
  <c r="U76" i="4"/>
  <c r="T78" i="4"/>
  <c r="AA80" i="4"/>
  <c r="Z80" i="4"/>
  <c r="P80" i="4"/>
  <c r="Z81" i="4"/>
  <c r="Y83" i="4"/>
  <c r="U85" i="4"/>
  <c r="X87" i="4"/>
  <c r="U89" i="4"/>
  <c r="Y91" i="4"/>
  <c r="Y93" i="4"/>
  <c r="Y95" i="4"/>
  <c r="AA97" i="4"/>
  <c r="AA99" i="4"/>
  <c r="AA106" i="4"/>
  <c r="U106" i="4"/>
  <c r="T106" i="4"/>
  <c r="X108" i="4"/>
  <c r="Z110" i="4"/>
  <c r="P122" i="4"/>
  <c r="Y127" i="4"/>
  <c r="AA133" i="4"/>
  <c r="Y136" i="4"/>
  <c r="Z140" i="4"/>
  <c r="Y148" i="4"/>
  <c r="Y156" i="4"/>
  <c r="Q159" i="4"/>
  <c r="Z163" i="4"/>
  <c r="Q163" i="4"/>
  <c r="U163" i="4"/>
  <c r="Y163" i="4"/>
  <c r="X163" i="4"/>
  <c r="Y167" i="4"/>
  <c r="Y177" i="4"/>
  <c r="Z208" i="4"/>
  <c r="X212" i="4"/>
  <c r="AA227" i="4"/>
  <c r="P237" i="4"/>
  <c r="T7" i="4"/>
  <c r="AD8" i="4"/>
  <c r="Q13" i="4"/>
  <c r="X14" i="4"/>
  <c r="AA15" i="4"/>
  <c r="Q17" i="4"/>
  <c r="Z18" i="4"/>
  <c r="U20" i="4"/>
  <c r="U23" i="4"/>
  <c r="X26" i="4"/>
  <c r="P28" i="4"/>
  <c r="Q31" i="4"/>
  <c r="Z32" i="4"/>
  <c r="Q34" i="4"/>
  <c r="AA35" i="4"/>
  <c r="Y39" i="4"/>
  <c r="X40" i="4"/>
  <c r="P43" i="4"/>
  <c r="X44" i="4"/>
  <c r="AA46" i="4"/>
  <c r="P46" i="4"/>
  <c r="X47" i="4"/>
  <c r="P49" i="4"/>
  <c r="T50" i="4"/>
  <c r="X51" i="4"/>
  <c r="P54" i="4"/>
  <c r="Y55" i="4"/>
  <c r="Y57" i="4"/>
  <c r="Q58" i="4"/>
  <c r="U62" i="4"/>
  <c r="P65" i="4"/>
  <c r="P68" i="4"/>
  <c r="AA69" i="4"/>
  <c r="Q71" i="4"/>
  <c r="P73" i="4"/>
  <c r="AA74" i="4"/>
  <c r="X76" i="4"/>
  <c r="U78" i="4"/>
  <c r="Q80" i="4"/>
  <c r="AA81" i="4"/>
  <c r="Z83" i="4"/>
  <c r="Y85" i="4"/>
  <c r="Y87" i="4"/>
  <c r="AA89" i="4"/>
  <c r="AA91" i="4"/>
  <c r="U98" i="4"/>
  <c r="T98" i="4"/>
  <c r="U102" i="4"/>
  <c r="X102" i="4"/>
  <c r="T102" i="4"/>
  <c r="P106" i="4"/>
  <c r="Y108" i="4"/>
  <c r="Q122" i="4"/>
  <c r="Y126" i="4"/>
  <c r="Z134" i="4"/>
  <c r="Q134" i="4"/>
  <c r="AA134" i="4"/>
  <c r="Y134" i="4"/>
  <c r="P134" i="4"/>
  <c r="X134" i="4"/>
  <c r="Z136" i="4"/>
  <c r="Y143" i="4"/>
  <c r="U149" i="4"/>
  <c r="T149" i="4"/>
  <c r="Q149" i="4"/>
  <c r="P149" i="4"/>
  <c r="Y154" i="4"/>
  <c r="Z156" i="4"/>
  <c r="P163" i="4"/>
  <c r="Y165" i="4"/>
  <c r="Y172" i="4"/>
  <c r="X209" i="4"/>
  <c r="U209" i="4"/>
  <c r="T209" i="4"/>
  <c r="Y209" i="4"/>
  <c r="Z209" i="4"/>
  <c r="Q209" i="4"/>
  <c r="AA209" i="4"/>
  <c r="Q221" i="4"/>
  <c r="X256" i="4"/>
  <c r="T256" i="4"/>
  <c r="Z256" i="4"/>
  <c r="Y256" i="4"/>
  <c r="AA256" i="4"/>
  <c r="Q256" i="4"/>
  <c r="P256" i="4"/>
  <c r="AA131" i="4"/>
  <c r="Z131" i="4"/>
  <c r="T131" i="4"/>
  <c r="X131" i="4"/>
  <c r="U7" i="4"/>
  <c r="Y363" i="4"/>
  <c r="Y359" i="4"/>
  <c r="Y355" i="4"/>
  <c r="Y351" i="4"/>
  <c r="Y347" i="4"/>
  <c r="Y343" i="4"/>
  <c r="Y339" i="4"/>
  <c r="Y335" i="4"/>
  <c r="Y331" i="4"/>
  <c r="Y327" i="4"/>
  <c r="Y323" i="4"/>
  <c r="Y319" i="4"/>
  <c r="Y315" i="4"/>
  <c r="Y311" i="4"/>
  <c r="Y307" i="4"/>
  <c r="Y303" i="4"/>
  <c r="Y299" i="4"/>
  <c r="Y295" i="4"/>
  <c r="Y291" i="4"/>
  <c r="Y287" i="4"/>
  <c r="Q365" i="4"/>
  <c r="Y358" i="4"/>
  <c r="Q317" i="4"/>
  <c r="Y310" i="4"/>
  <c r="Q361" i="4"/>
  <c r="Q313" i="4"/>
  <c r="Y255" i="4"/>
  <c r="Y344" i="4"/>
  <c r="Q341" i="4"/>
  <c r="Q329" i="4"/>
  <c r="Q357" i="4"/>
  <c r="Q309" i="4"/>
  <c r="Y259" i="4"/>
  <c r="Q349" i="4"/>
  <c r="Y300" i="4"/>
  <c r="Q289" i="4"/>
  <c r="Q285" i="4"/>
  <c r="Q353" i="4"/>
  <c r="Q345" i="4"/>
  <c r="Q321" i="4"/>
  <c r="Y304" i="4"/>
  <c r="Y271" i="4"/>
  <c r="Y262" i="4"/>
  <c r="Q348" i="4"/>
  <c r="Q344" i="4"/>
  <c r="Y328" i="4"/>
  <c r="Q364" i="4"/>
  <c r="Q301" i="4"/>
  <c r="Y286" i="4"/>
  <c r="Y279" i="4"/>
  <c r="Q277" i="4"/>
  <c r="Q249" i="4"/>
  <c r="Q245" i="4"/>
  <c r="Q243" i="4"/>
  <c r="Y241" i="4"/>
  <c r="Q226" i="4"/>
  <c r="Q222" i="4"/>
  <c r="Q201" i="4"/>
  <c r="Q194" i="4"/>
  <c r="Q186" i="4"/>
  <c r="Y352" i="4"/>
  <c r="Q338" i="4"/>
  <c r="Y326" i="4"/>
  <c r="Y292" i="4"/>
  <c r="Y272" i="4"/>
  <c r="Y250" i="4"/>
  <c r="Y246" i="4"/>
  <c r="Q241" i="4"/>
  <c r="Q199" i="4"/>
  <c r="Q189" i="4"/>
  <c r="Q181" i="4"/>
  <c r="Q333" i="4"/>
  <c r="Q310" i="4"/>
  <c r="Y298" i="4"/>
  <c r="Y296" i="4"/>
  <c r="Y294" i="4"/>
  <c r="Y283" i="4"/>
  <c r="Y268" i="4"/>
  <c r="Q265" i="4"/>
  <c r="Y242" i="4"/>
  <c r="Y229" i="4"/>
  <c r="Q214" i="4"/>
  <c r="Q210" i="4"/>
  <c r="Q337" i="4"/>
  <c r="Y275" i="4"/>
  <c r="Q262" i="4"/>
  <c r="Y226" i="4"/>
  <c r="Y222" i="4"/>
  <c r="Q217" i="4"/>
  <c r="Q354" i="4"/>
  <c r="Q342" i="4"/>
  <c r="Q316" i="4"/>
  <c r="Q268" i="4"/>
  <c r="Y338" i="4"/>
  <c r="Y330" i="4"/>
  <c r="Q296" i="4"/>
  <c r="Q272" i="4"/>
  <c r="Q270" i="4"/>
  <c r="Q238" i="4"/>
  <c r="Y191" i="4"/>
  <c r="Y189" i="4"/>
  <c r="Y173" i="4"/>
  <c r="Q166" i="4"/>
  <c r="Y362" i="4"/>
  <c r="Q358" i="4"/>
  <c r="Y348" i="4"/>
  <c r="Q298" i="4"/>
  <c r="Q266" i="4"/>
  <c r="Y263" i="4"/>
  <c r="Q250" i="4"/>
  <c r="Y245" i="4"/>
  <c r="Y234" i="4"/>
  <c r="Q203" i="4"/>
  <c r="Y155" i="4"/>
  <c r="Y147" i="4"/>
  <c r="Y139" i="4"/>
  <c r="Q330" i="4"/>
  <c r="Q300" i="4"/>
  <c r="Y267" i="4"/>
  <c r="Y207" i="4"/>
  <c r="Y200" i="4"/>
  <c r="Y171" i="4"/>
  <c r="Y169" i="4"/>
  <c r="Q293" i="4"/>
  <c r="Q274" i="4"/>
  <c r="Y258" i="4"/>
  <c r="Y218" i="4"/>
  <c r="Q207" i="4"/>
  <c r="Q202" i="4"/>
  <c r="Y132" i="4"/>
  <c r="Y128" i="4"/>
  <c r="Y123" i="4"/>
  <c r="Y314" i="4"/>
  <c r="Q297" i="4"/>
  <c r="Q292" i="4"/>
  <c r="Q284" i="4"/>
  <c r="Q282" i="4"/>
  <c r="Q273" i="4"/>
  <c r="Y260" i="4"/>
  <c r="Y230" i="4"/>
  <c r="Y199" i="4"/>
  <c r="Y159" i="4"/>
  <c r="Y151" i="4"/>
  <c r="Q326" i="4"/>
  <c r="Y214" i="4"/>
  <c r="Y179" i="4"/>
  <c r="Q115" i="4"/>
  <c r="Y217" i="4"/>
  <c r="Y210" i="4"/>
  <c r="Y186" i="4"/>
  <c r="Q111" i="4"/>
  <c r="Y66" i="4"/>
  <c r="Q328" i="4"/>
  <c r="Q269" i="4"/>
  <c r="Y342" i="4"/>
  <c r="Q306" i="4"/>
  <c r="Y168" i="4"/>
  <c r="Q151" i="4"/>
  <c r="Y146" i="4"/>
  <c r="Y135" i="4"/>
  <c r="Q128" i="4"/>
  <c r="Y119" i="4"/>
  <c r="AV10" i="4"/>
  <c r="T13" i="4"/>
  <c r="Y14" i="4"/>
  <c r="T17" i="4"/>
  <c r="Y19" i="4"/>
  <c r="X20" i="4"/>
  <c r="T22" i="4"/>
  <c r="AA22" i="4"/>
  <c r="X23" i="4"/>
  <c r="Y26" i="4"/>
  <c r="T28" i="4"/>
  <c r="Z29" i="4"/>
  <c r="T31" i="4"/>
  <c r="U34" i="4"/>
  <c r="Q36" i="4"/>
  <c r="P39" i="4"/>
  <c r="Y40" i="4"/>
  <c r="T43" i="4"/>
  <c r="Y44" i="4"/>
  <c r="Q46" i="4"/>
  <c r="Y47" i="4"/>
  <c r="Q49" i="4"/>
  <c r="U50" i="4"/>
  <c r="Z51" i="4"/>
  <c r="Q54" i="4"/>
  <c r="AA55" i="4"/>
  <c r="P57" i="4"/>
  <c r="T58" i="4"/>
  <c r="X62" i="4"/>
  <c r="Q65" i="4"/>
  <c r="Q68" i="4"/>
  <c r="T71" i="4"/>
  <c r="Q73" i="4"/>
  <c r="X75" i="4"/>
  <c r="U75" i="4"/>
  <c r="Y76" i="4"/>
  <c r="X78" i="4"/>
  <c r="T80" i="4"/>
  <c r="Q82" i="4"/>
  <c r="P82" i="4"/>
  <c r="Z82" i="4"/>
  <c r="AA83" i="4"/>
  <c r="AA85" i="4"/>
  <c r="AA87" i="4"/>
  <c r="U90" i="4"/>
  <c r="T90" i="4"/>
  <c r="U94" i="4"/>
  <c r="X94" i="4"/>
  <c r="T94" i="4"/>
  <c r="P98" i="4"/>
  <c r="P102" i="4"/>
  <c r="Q104" i="4"/>
  <c r="Q106" i="4"/>
  <c r="Z108" i="4"/>
  <c r="T122" i="4"/>
  <c r="T134" i="4"/>
  <c r="Y141" i="4"/>
  <c r="X149" i="4"/>
  <c r="T163" i="4"/>
  <c r="Z165" i="4"/>
  <c r="Y170" i="4"/>
  <c r="Z174" i="4"/>
  <c r="Y183" i="4"/>
  <c r="P209" i="4"/>
  <c r="Y221" i="4"/>
  <c r="Q234" i="4"/>
  <c r="Z241" i="4"/>
  <c r="Z243" i="4"/>
  <c r="T247" i="4"/>
  <c r="Z247" i="4"/>
  <c r="P247" i="4"/>
  <c r="Q247" i="4"/>
  <c r="AA247" i="4"/>
  <c r="Y247" i="4"/>
  <c r="X247" i="4"/>
  <c r="U247" i="4"/>
  <c r="U256" i="4"/>
  <c r="Y282" i="4"/>
  <c r="Q294" i="4"/>
  <c r="Q305" i="4"/>
  <c r="Z93" i="4"/>
  <c r="P93" i="4"/>
  <c r="X93" i="4"/>
  <c r="Z14" i="4"/>
  <c r="Z23" i="4"/>
  <c r="Z26" i="4"/>
  <c r="Z40" i="4"/>
  <c r="P42" i="4"/>
  <c r="Y42" i="4"/>
  <c r="Z44" i="4"/>
  <c r="Z47" i="4"/>
  <c r="AA51" i="4"/>
  <c r="U58" i="4"/>
  <c r="Y64" i="4"/>
  <c r="X64" i="4"/>
  <c r="Y71" i="4"/>
  <c r="Y78" i="4"/>
  <c r="AA84" i="4"/>
  <c r="Z84" i="4"/>
  <c r="P84" i="4"/>
  <c r="U86" i="4"/>
  <c r="X86" i="4"/>
  <c r="T86" i="4"/>
  <c r="AA108" i="4"/>
  <c r="U120" i="4"/>
  <c r="T120" i="4"/>
  <c r="Q120" i="4"/>
  <c r="AA120" i="4"/>
  <c r="Z120" i="4"/>
  <c r="X122" i="4"/>
  <c r="Z141" i="4"/>
  <c r="P144" i="4"/>
  <c r="AA144" i="4"/>
  <c r="X144" i="4"/>
  <c r="U144" i="4"/>
  <c r="T144" i="4"/>
  <c r="Y144" i="4"/>
  <c r="P152" i="4"/>
  <c r="AA152" i="4"/>
  <c r="X152" i="4"/>
  <c r="U152" i="4"/>
  <c r="T152" i="4"/>
  <c r="Z152" i="4"/>
  <c r="Y152" i="4"/>
  <c r="P193" i="4"/>
  <c r="AA193" i="4"/>
  <c r="Z193" i="4"/>
  <c r="Q193" i="4"/>
  <c r="Y193" i="4"/>
  <c r="X193" i="4"/>
  <c r="Z221" i="4"/>
  <c r="X7" i="4"/>
  <c r="X13" i="4"/>
  <c r="Y17" i="4"/>
  <c r="Z20" i="4"/>
  <c r="AA23" i="4"/>
  <c r="T30" i="4"/>
  <c r="AA30" i="4"/>
  <c r="X31" i="4"/>
  <c r="Y34" i="4"/>
  <c r="Z37" i="4"/>
  <c r="AA40" i="4"/>
  <c r="Q42" i="4"/>
  <c r="AA47" i="4"/>
  <c r="Z50" i="4"/>
  <c r="P56" i="4"/>
  <c r="X58" i="4"/>
  <c r="P64" i="4"/>
  <c r="Z71" i="4"/>
  <c r="P77" i="4"/>
  <c r="AA78" i="4"/>
  <c r="Q84" i="4"/>
  <c r="P86" i="4"/>
  <c r="Z109" i="4"/>
  <c r="Y109" i="4"/>
  <c r="X109" i="4"/>
  <c r="P109" i="4"/>
  <c r="T109" i="4"/>
  <c r="Q109" i="4"/>
  <c r="P120" i="4"/>
  <c r="Q144" i="4"/>
  <c r="Z149" i="4"/>
  <c r="Q152" i="4"/>
  <c r="Z157" i="4"/>
  <c r="X160" i="4"/>
  <c r="Q160" i="4"/>
  <c r="Z160" i="4"/>
  <c r="Y160" i="4"/>
  <c r="U160" i="4"/>
  <c r="AA160" i="4"/>
  <c r="Z168" i="4"/>
  <c r="Z175" i="4"/>
  <c r="Q175" i="4"/>
  <c r="X175" i="4"/>
  <c r="U175" i="4"/>
  <c r="T175" i="4"/>
  <c r="P175" i="4"/>
  <c r="T193" i="4"/>
  <c r="Z207" i="4"/>
  <c r="P95" i="4"/>
  <c r="Z95" i="4"/>
  <c r="Q95" i="4"/>
  <c r="U125" i="4"/>
  <c r="T125" i="4"/>
  <c r="Q125" i="4"/>
  <c r="AA125" i="4"/>
  <c r="Z17" i="4"/>
  <c r="Z31" i="4"/>
  <c r="Z34" i="4"/>
  <c r="T42" i="4"/>
  <c r="P48" i="4"/>
  <c r="Y48" i="4"/>
  <c r="Q56" i="4"/>
  <c r="Z58" i="4"/>
  <c r="Q64" i="4"/>
  <c r="Z65" i="4"/>
  <c r="Q70" i="4"/>
  <c r="P70" i="4"/>
  <c r="Z70" i="4"/>
  <c r="AA71" i="4"/>
  <c r="Q77" i="4"/>
  <c r="X79" i="4"/>
  <c r="U79" i="4"/>
  <c r="T84" i="4"/>
  <c r="Q86" i="4"/>
  <c r="Z102" i="4"/>
  <c r="Z106" i="4"/>
  <c r="AA114" i="4"/>
  <c r="U114" i="4"/>
  <c r="P114" i="4"/>
  <c r="U116" i="4"/>
  <c r="T116" i="4"/>
  <c r="Q116" i="4"/>
  <c r="AA116" i="4"/>
  <c r="X120" i="4"/>
  <c r="Z142" i="4"/>
  <c r="Q142" i="4"/>
  <c r="AA142" i="4"/>
  <c r="Y142" i="4"/>
  <c r="P142" i="4"/>
  <c r="T142" i="4"/>
  <c r="Z144" i="4"/>
  <c r="U153" i="4"/>
  <c r="AA153" i="4"/>
  <c r="T153" i="4"/>
  <c r="Q153" i="4"/>
  <c r="Z153" i="4"/>
  <c r="Y175" i="4"/>
  <c r="Z187" i="4"/>
  <c r="Q187" i="4"/>
  <c r="AA187" i="4"/>
  <c r="X187" i="4"/>
  <c r="U187" i="4"/>
  <c r="Y187" i="4"/>
  <c r="T187" i="4"/>
  <c r="P187" i="4"/>
  <c r="U193" i="4"/>
  <c r="Z313" i="4"/>
  <c r="Y13" i="4"/>
  <c r="AA17" i="4"/>
  <c r="P24" i="4"/>
  <c r="Q27" i="4"/>
  <c r="Z28" i="4"/>
  <c r="Q30" i="4"/>
  <c r="AA31" i="4"/>
  <c r="T38" i="4"/>
  <c r="AA38" i="4"/>
  <c r="U42" i="4"/>
  <c r="P45" i="4"/>
  <c r="Q48" i="4"/>
  <c r="Z49" i="4"/>
  <c r="T52" i="4"/>
  <c r="Z54" i="4"/>
  <c r="T56" i="4"/>
  <c r="AA58" i="4"/>
  <c r="P60" i="4"/>
  <c r="P63" i="4"/>
  <c r="T64" i="4"/>
  <c r="Q67" i="4"/>
  <c r="Z68" i="4"/>
  <c r="T70" i="4"/>
  <c r="AA72" i="4"/>
  <c r="Z72" i="4"/>
  <c r="P72" i="4"/>
  <c r="Z73" i="4"/>
  <c r="T77" i="4"/>
  <c r="P79" i="4"/>
  <c r="U84" i="4"/>
  <c r="Y86" i="4"/>
  <c r="Z94" i="4"/>
  <c r="Z98" i="4"/>
  <c r="P107" i="4"/>
  <c r="Z107" i="4"/>
  <c r="U107" i="4"/>
  <c r="T107" i="4"/>
  <c r="AA109" i="4"/>
  <c r="Q114" i="4"/>
  <c r="P116" i="4"/>
  <c r="Y120" i="4"/>
  <c r="Z128" i="4"/>
  <c r="Z137" i="4"/>
  <c r="U142" i="4"/>
  <c r="U145" i="4"/>
  <c r="AA145" i="4"/>
  <c r="T145" i="4"/>
  <c r="Z145" i="4"/>
  <c r="Y145" i="4"/>
  <c r="P153" i="4"/>
  <c r="T160" i="4"/>
  <c r="Z164" i="4"/>
  <c r="AA175" i="4"/>
  <c r="Z184" i="4"/>
  <c r="X188" i="4"/>
  <c r="T188" i="4"/>
  <c r="Z188" i="4"/>
  <c r="Y188" i="4"/>
  <c r="U188" i="4"/>
  <c r="Q229" i="4"/>
  <c r="Y238" i="4"/>
  <c r="Q242" i="4"/>
  <c r="Z88" i="4"/>
  <c r="Z96" i="4"/>
  <c r="Z104" i="4"/>
  <c r="U112" i="4"/>
  <c r="T112" i="4"/>
  <c r="Q112" i="4"/>
  <c r="AA118" i="4"/>
  <c r="U118" i="4"/>
  <c r="Y130" i="4"/>
  <c r="P140" i="4"/>
  <c r="AA140" i="4"/>
  <c r="X140" i="4"/>
  <c r="X164" i="4"/>
  <c r="T164" i="4"/>
  <c r="Y164" i="4"/>
  <c r="U164" i="4"/>
  <c r="Q164" i="4"/>
  <c r="U178" i="4"/>
  <c r="Z178" i="4"/>
  <c r="T178" i="4"/>
  <c r="Q178" i="4"/>
  <c r="X213" i="4"/>
  <c r="U213" i="4"/>
  <c r="Y213" i="4"/>
  <c r="T213" i="4"/>
  <c r="Z213" i="4"/>
  <c r="Q213" i="4"/>
  <c r="P213" i="4"/>
  <c r="Y224" i="4"/>
  <c r="Q224" i="4"/>
  <c r="P224" i="4"/>
  <c r="AA224" i="4"/>
  <c r="T224" i="4"/>
  <c r="Z224" i="4"/>
  <c r="X233" i="4"/>
  <c r="U233" i="4"/>
  <c r="T233" i="4"/>
  <c r="AA233" i="4"/>
  <c r="Y233" i="4"/>
  <c r="Q233" i="4"/>
  <c r="P233" i="4"/>
  <c r="X336" i="4"/>
  <c r="T336" i="4"/>
  <c r="U336" i="4"/>
  <c r="Q336" i="4"/>
  <c r="Z336" i="4"/>
  <c r="Y336" i="4"/>
  <c r="P336" i="4"/>
  <c r="AA281" i="4"/>
  <c r="Y281" i="4"/>
  <c r="U281" i="4"/>
  <c r="T281" i="4"/>
  <c r="X281" i="4"/>
  <c r="Q281" i="4"/>
  <c r="Z281" i="4"/>
  <c r="P281" i="4"/>
  <c r="Q299" i="4"/>
  <c r="X356" i="4"/>
  <c r="T356" i="4"/>
  <c r="Q356" i="4"/>
  <c r="P356" i="4"/>
  <c r="Y356" i="4"/>
  <c r="AA356" i="4"/>
  <c r="Z356" i="4"/>
  <c r="U356" i="4"/>
  <c r="Z113" i="4"/>
  <c r="Y113" i="4"/>
  <c r="X113" i="4"/>
  <c r="P113" i="4"/>
  <c r="Q124" i="4"/>
  <c r="T129" i="4"/>
  <c r="Q129" i="4"/>
  <c r="P129" i="4"/>
  <c r="U137" i="4"/>
  <c r="AA137" i="4"/>
  <c r="T137" i="4"/>
  <c r="U141" i="4"/>
  <c r="T141" i="4"/>
  <c r="Q141" i="4"/>
  <c r="P141" i="4"/>
  <c r="U157" i="4"/>
  <c r="T157" i="4"/>
  <c r="Q157" i="4"/>
  <c r="P157" i="4"/>
  <c r="X192" i="4"/>
  <c r="Y192" i="4"/>
  <c r="T192" i="4"/>
  <c r="Q192" i="4"/>
  <c r="AA192" i="4"/>
  <c r="Z192" i="4"/>
  <c r="X264" i="4"/>
  <c r="T264" i="4"/>
  <c r="U264" i="4"/>
  <c r="Q264" i="4"/>
  <c r="Z264" i="4"/>
  <c r="P264" i="4"/>
  <c r="AA264" i="4"/>
  <c r="P88" i="4"/>
  <c r="AA92" i="4"/>
  <c r="P96" i="4"/>
  <c r="AA100" i="4"/>
  <c r="P104" i="4"/>
  <c r="Q113" i="4"/>
  <c r="Z117" i="4"/>
  <c r="Y117" i="4"/>
  <c r="X117" i="4"/>
  <c r="P117" i="4"/>
  <c r="U129" i="4"/>
  <c r="P137" i="4"/>
  <c r="X141" i="4"/>
  <c r="X157" i="4"/>
  <c r="P192" i="4"/>
  <c r="X205" i="4"/>
  <c r="U205" i="4"/>
  <c r="Q205" i="4"/>
  <c r="P205" i="4"/>
  <c r="AA205" i="4"/>
  <c r="Z205" i="4"/>
  <c r="Y205" i="4"/>
  <c r="T211" i="4"/>
  <c r="Z211" i="4"/>
  <c r="P211" i="4"/>
  <c r="U211" i="4"/>
  <c r="AA211" i="4"/>
  <c r="Y211" i="4"/>
  <c r="Y264" i="4"/>
  <c r="Q279" i="4"/>
  <c r="T318" i="4"/>
  <c r="AA318" i="4"/>
  <c r="Q318" i="4"/>
  <c r="P318" i="4"/>
  <c r="U318" i="4"/>
  <c r="X318" i="4"/>
  <c r="Z318" i="4"/>
  <c r="Q335" i="4"/>
  <c r="Q319" i="4"/>
  <c r="Z150" i="4"/>
  <c r="Q150" i="4"/>
  <c r="Z158" i="4"/>
  <c r="Q158" i="4"/>
  <c r="Z167" i="4"/>
  <c r="Q167" i="4"/>
  <c r="X167" i="4"/>
  <c r="X184" i="4"/>
  <c r="Y184" i="4"/>
  <c r="T184" i="4"/>
  <c r="Q184" i="4"/>
  <c r="X236" i="4"/>
  <c r="T239" i="4"/>
  <c r="Q239" i="4"/>
  <c r="Y239" i="4"/>
  <c r="U239" i="4"/>
  <c r="P239" i="4"/>
  <c r="Y244" i="4"/>
  <c r="Q244" i="4"/>
  <c r="P244" i="4"/>
  <c r="U244" i="4"/>
  <c r="AA244" i="4"/>
  <c r="X251" i="4"/>
  <c r="Z111" i="4"/>
  <c r="Z115" i="4"/>
  <c r="Z119" i="4"/>
  <c r="AA124" i="4"/>
  <c r="P150" i="4"/>
  <c r="P158" i="4"/>
  <c r="P167" i="4"/>
  <c r="P169" i="4"/>
  <c r="AA169" i="4"/>
  <c r="Z169" i="4"/>
  <c r="Q169" i="4"/>
  <c r="Z171" i="4"/>
  <c r="Q171" i="4"/>
  <c r="U171" i="4"/>
  <c r="P184" i="4"/>
  <c r="Z195" i="4"/>
  <c r="Q195" i="4"/>
  <c r="AA195" i="4"/>
  <c r="X195" i="4"/>
  <c r="U195" i="4"/>
  <c r="T231" i="4"/>
  <c r="Y231" i="4"/>
  <c r="Z231" i="4"/>
  <c r="U231" i="4"/>
  <c r="Q231" i="4"/>
  <c r="X239" i="4"/>
  <c r="T244" i="4"/>
  <c r="Q263" i="4"/>
  <c r="X276" i="4"/>
  <c r="T276" i="4"/>
  <c r="AA276" i="4"/>
  <c r="Z276" i="4"/>
  <c r="U276" i="4"/>
  <c r="Y276" i="4"/>
  <c r="T290" i="4"/>
  <c r="P290" i="4"/>
  <c r="AA290" i="4"/>
  <c r="Q290" i="4"/>
  <c r="Y290" i="4"/>
  <c r="X290" i="4"/>
  <c r="T302" i="4"/>
  <c r="U302" i="4"/>
  <c r="Z302" i="4"/>
  <c r="Y302" i="4"/>
  <c r="X302" i="4"/>
  <c r="Q302" i="4"/>
  <c r="Q307" i="4"/>
  <c r="X312" i="4"/>
  <c r="T312" i="4"/>
  <c r="Q312" i="4"/>
  <c r="Z312" i="4"/>
  <c r="Y312" i="4"/>
  <c r="AA312" i="4"/>
  <c r="U312" i="4"/>
  <c r="Q315" i="4"/>
  <c r="T322" i="4"/>
  <c r="Q322" i="4"/>
  <c r="Y322" i="4"/>
  <c r="X322" i="4"/>
  <c r="U322" i="4"/>
  <c r="P322" i="4"/>
  <c r="Y240" i="4"/>
  <c r="Q240" i="4"/>
  <c r="P240" i="4"/>
  <c r="T240" i="4"/>
  <c r="U240" i="4"/>
  <c r="Q303" i="4"/>
  <c r="Y150" i="4"/>
  <c r="Y158" i="4"/>
  <c r="AA167" i="4"/>
  <c r="P177" i="4"/>
  <c r="AA177" i="4"/>
  <c r="Z177" i="4"/>
  <c r="Q177" i="4"/>
  <c r="Z179" i="4"/>
  <c r="Q179" i="4"/>
  <c r="U179" i="4"/>
  <c r="P185" i="4"/>
  <c r="AA185" i="4"/>
  <c r="Z185" i="4"/>
  <c r="Q185" i="4"/>
  <c r="Q196" i="4"/>
  <c r="Y196" i="4"/>
  <c r="U196" i="4"/>
  <c r="Y232" i="4"/>
  <c r="Q232" i="4"/>
  <c r="P232" i="4"/>
  <c r="U232" i="4"/>
  <c r="X232" i="4"/>
  <c r="X240" i="4"/>
  <c r="X280" i="4"/>
  <c r="T280" i="4"/>
  <c r="U280" i="4"/>
  <c r="Y280" i="4"/>
  <c r="Q280" i="4"/>
  <c r="X288" i="4"/>
  <c r="T288" i="4"/>
  <c r="U288" i="4"/>
  <c r="Q288" i="4"/>
  <c r="AA288" i="4"/>
  <c r="Y288" i="4"/>
  <c r="P288" i="4"/>
  <c r="X320" i="4"/>
  <c r="T320" i="4"/>
  <c r="Y320" i="4"/>
  <c r="AA320" i="4"/>
  <c r="Q320" i="4"/>
  <c r="Z320" i="4"/>
  <c r="Q351" i="4"/>
  <c r="P124" i="4"/>
  <c r="Z138" i="4"/>
  <c r="Q138" i="4"/>
  <c r="Z146" i="4"/>
  <c r="Q146" i="4"/>
  <c r="AA150" i="4"/>
  <c r="Z154" i="4"/>
  <c r="Q154" i="4"/>
  <c r="AA158" i="4"/>
  <c r="X168" i="4"/>
  <c r="Q168" i="4"/>
  <c r="U170" i="4"/>
  <c r="Z170" i="4"/>
  <c r="T177" i="4"/>
  <c r="P179" i="4"/>
  <c r="Z183" i="4"/>
  <c r="Q183" i="4"/>
  <c r="X183" i="4"/>
  <c r="P196" i="4"/>
  <c r="Z240" i="4"/>
  <c r="X360" i="4"/>
  <c r="T360" i="4"/>
  <c r="Q360" i="4"/>
  <c r="Z360" i="4"/>
  <c r="Y360" i="4"/>
  <c r="U360" i="4"/>
  <c r="P138" i="4"/>
  <c r="Z139" i="4"/>
  <c r="P146" i="4"/>
  <c r="Z147" i="4"/>
  <c r="P154" i="4"/>
  <c r="Z155" i="4"/>
  <c r="Z159" i="4"/>
  <c r="X159" i="4"/>
  <c r="P168" i="4"/>
  <c r="P170" i="4"/>
  <c r="X172" i="4"/>
  <c r="T172" i="4"/>
  <c r="U177" i="4"/>
  <c r="T179" i="4"/>
  <c r="P183" i="4"/>
  <c r="U185" i="4"/>
  <c r="T196" i="4"/>
  <c r="Z199" i="4"/>
  <c r="AA206" i="4"/>
  <c r="Z206" i="4"/>
  <c r="Q206" i="4"/>
  <c r="Y206" i="4"/>
  <c r="X206" i="4"/>
  <c r="Q208" i="4"/>
  <c r="P208" i="4"/>
  <c r="X208" i="4"/>
  <c r="AA208" i="4"/>
  <c r="Y208" i="4"/>
  <c r="U208" i="4"/>
  <c r="T235" i="4"/>
  <c r="Z235" i="4"/>
  <c r="P235" i="4"/>
  <c r="Y235" i="4"/>
  <c r="U235" i="4"/>
  <c r="Q235" i="4"/>
  <c r="AA240" i="4"/>
  <c r="Y248" i="4"/>
  <c r="Q248" i="4"/>
  <c r="P248" i="4"/>
  <c r="AA248" i="4"/>
  <c r="Z248" i="4"/>
  <c r="Q275" i="4"/>
  <c r="AA278" i="4"/>
  <c r="U278" i="4"/>
  <c r="T278" i="4"/>
  <c r="Y278" i="4"/>
  <c r="Q278" i="4"/>
  <c r="X308" i="4"/>
  <c r="T308" i="4"/>
  <c r="Q308" i="4"/>
  <c r="P308" i="4"/>
  <c r="AA308" i="4"/>
  <c r="Z308" i="4"/>
  <c r="U308" i="4"/>
  <c r="U320" i="4"/>
  <c r="P360" i="4"/>
  <c r="Y236" i="4"/>
  <c r="Q236" i="4"/>
  <c r="P236" i="4"/>
  <c r="AA236" i="4"/>
  <c r="U236" i="4"/>
  <c r="T251" i="4"/>
  <c r="Q251" i="4"/>
  <c r="P251" i="4"/>
  <c r="Z251" i="4"/>
  <c r="Z186" i="4"/>
  <c r="Z194" i="4"/>
  <c r="Q200" i="4"/>
  <c r="P200" i="4"/>
  <c r="X200" i="4"/>
  <c r="AA202" i="4"/>
  <c r="Z202" i="4"/>
  <c r="P202" i="4"/>
  <c r="T219" i="4"/>
  <c r="Y219" i="4"/>
  <c r="X221" i="4"/>
  <c r="U221" i="4"/>
  <c r="T221" i="4"/>
  <c r="X225" i="4"/>
  <c r="U225" i="4"/>
  <c r="Y225" i="4"/>
  <c r="Q254" i="4"/>
  <c r="AA254" i="4"/>
  <c r="T254" i="4"/>
  <c r="T274" i="4"/>
  <c r="Z274" i="4"/>
  <c r="T330" i="4"/>
  <c r="X330" i="4"/>
  <c r="AA330" i="4"/>
  <c r="Z330" i="4"/>
  <c r="T342" i="4"/>
  <c r="P342" i="4"/>
  <c r="AA342" i="4"/>
  <c r="X342" i="4"/>
  <c r="U342" i="4"/>
  <c r="P165" i="4"/>
  <c r="AA165" i="4"/>
  <c r="Y166" i="4"/>
  <c r="P173" i="4"/>
  <c r="AA173" i="4"/>
  <c r="Y174" i="4"/>
  <c r="P181" i="4"/>
  <c r="AA181" i="4"/>
  <c r="Y182" i="4"/>
  <c r="P189" i="4"/>
  <c r="AA189" i="4"/>
  <c r="Y190" i="4"/>
  <c r="AA200" i="4"/>
  <c r="Y202" i="4"/>
  <c r="Y216" i="4"/>
  <c r="Q216" i="4"/>
  <c r="P216" i="4"/>
  <c r="T216" i="4"/>
  <c r="Z219" i="4"/>
  <c r="AA221" i="4"/>
  <c r="AA225" i="4"/>
  <c r="Z254" i="4"/>
  <c r="AA257" i="4"/>
  <c r="Y257" i="4"/>
  <c r="Q257" i="4"/>
  <c r="Q259" i="4"/>
  <c r="AA261" i="4"/>
  <c r="Y261" i="4"/>
  <c r="T261" i="4"/>
  <c r="Q261" i="4"/>
  <c r="Q267" i="4"/>
  <c r="Y274" i="4"/>
  <c r="X340" i="4"/>
  <c r="T340" i="4"/>
  <c r="U340" i="4"/>
  <c r="AA340" i="4"/>
  <c r="Z340" i="4"/>
  <c r="Y340" i="4"/>
  <c r="Q340" i="4"/>
  <c r="T350" i="4"/>
  <c r="U350" i="4"/>
  <c r="Z350" i="4"/>
  <c r="Y350" i="4"/>
  <c r="P350" i="4"/>
  <c r="X201" i="4"/>
  <c r="U201" i="4"/>
  <c r="T201" i="4"/>
  <c r="Y203" i="4"/>
  <c r="P203" i="4"/>
  <c r="T243" i="4"/>
  <c r="Y243" i="4"/>
  <c r="X245" i="4"/>
  <c r="U245" i="4"/>
  <c r="T245" i="4"/>
  <c r="X249" i="4"/>
  <c r="U249" i="4"/>
  <c r="Y249" i="4"/>
  <c r="AA274" i="4"/>
  <c r="AA277" i="4"/>
  <c r="Y277" i="4"/>
  <c r="T277" i="4"/>
  <c r="X277" i="4"/>
  <c r="U277" i="4"/>
  <c r="P282" i="4"/>
  <c r="AA282" i="4"/>
  <c r="X282" i="4"/>
  <c r="T286" i="4"/>
  <c r="Z286" i="4"/>
  <c r="Q286" i="4"/>
  <c r="P286" i="4"/>
  <c r="U286" i="4"/>
  <c r="X324" i="4"/>
  <c r="T324" i="4"/>
  <c r="AA324" i="4"/>
  <c r="Z324" i="4"/>
  <c r="Q324" i="4"/>
  <c r="P324" i="4"/>
  <c r="Y324" i="4"/>
  <c r="P340" i="4"/>
  <c r="T346" i="4"/>
  <c r="U346" i="4"/>
  <c r="Q346" i="4"/>
  <c r="Y346" i="4"/>
  <c r="Q350" i="4"/>
  <c r="T366" i="4"/>
  <c r="AA366" i="4"/>
  <c r="Q366" i="4"/>
  <c r="P366" i="4"/>
  <c r="Z191" i="4"/>
  <c r="Q191" i="4"/>
  <c r="Y228" i="4"/>
  <c r="Q228" i="4"/>
  <c r="P228" i="4"/>
  <c r="T228" i="4"/>
  <c r="AA273" i="4"/>
  <c r="Y273" i="4"/>
  <c r="Z273" i="4"/>
  <c r="X273" i="4"/>
  <c r="U273" i="4"/>
  <c r="X284" i="4"/>
  <c r="T284" i="4"/>
  <c r="Y284" i="4"/>
  <c r="U284" i="4"/>
  <c r="P284" i="4"/>
  <c r="Q327" i="4"/>
  <c r="Q355" i="4"/>
  <c r="U366" i="4"/>
  <c r="X366" i="4"/>
  <c r="Y366" i="4"/>
  <c r="Z366" i="4"/>
  <c r="Z258" i="4"/>
  <c r="T258" i="4"/>
  <c r="Q258" i="4"/>
  <c r="X260" i="4"/>
  <c r="T260" i="4"/>
  <c r="Q260" i="4"/>
  <c r="Q271" i="4"/>
  <c r="X292" i="4"/>
  <c r="T292" i="4"/>
  <c r="AA292" i="4"/>
  <c r="Z292" i="4"/>
  <c r="T294" i="4"/>
  <c r="X294" i="4"/>
  <c r="U294" i="4"/>
  <c r="T298" i="4"/>
  <c r="U298" i="4"/>
  <c r="Q331" i="4"/>
  <c r="Q363" i="4"/>
  <c r="X217" i="4"/>
  <c r="U217" i="4"/>
  <c r="X229" i="4"/>
  <c r="U229" i="4"/>
  <c r="X241" i="4"/>
  <c r="U241" i="4"/>
  <c r="AA253" i="4"/>
  <c r="Y253" i="4"/>
  <c r="X253" i="4"/>
  <c r="U253" i="4"/>
  <c r="Y270" i="4"/>
  <c r="X270" i="4"/>
  <c r="AA294" i="4"/>
  <c r="T334" i="4"/>
  <c r="Z334" i="4"/>
  <c r="Y334" i="4"/>
  <c r="Q334" i="4"/>
  <c r="P334" i="4"/>
  <c r="Z210" i="4"/>
  <c r="Z214" i="4"/>
  <c r="Z218" i="4"/>
  <c r="Z222" i="4"/>
  <c r="Z226" i="4"/>
  <c r="Z230" i="4"/>
  <c r="Z234" i="4"/>
  <c r="Z238" i="4"/>
  <c r="Z242" i="4"/>
  <c r="Z246" i="4"/>
  <c r="Z250" i="4"/>
  <c r="Q255" i="4"/>
  <c r="Z262" i="4"/>
  <c r="AA269" i="4"/>
  <c r="Y269" i="4"/>
  <c r="X272" i="4"/>
  <c r="T272" i="4"/>
  <c r="Q291" i="4"/>
  <c r="X296" i="4"/>
  <c r="T296" i="4"/>
  <c r="Q304" i="4"/>
  <c r="Q314" i="4"/>
  <c r="Q339" i="4"/>
  <c r="X344" i="4"/>
  <c r="T344" i="4"/>
  <c r="Q352" i="4"/>
  <c r="Q362" i="4"/>
  <c r="P266" i="4"/>
  <c r="P269" i="4"/>
  <c r="P272" i="4"/>
  <c r="Q283" i="4"/>
  <c r="P296" i="4"/>
  <c r="U304" i="4"/>
  <c r="P306" i="4"/>
  <c r="Q311" i="4"/>
  <c r="U314" i="4"/>
  <c r="X316" i="4"/>
  <c r="T316" i="4"/>
  <c r="P344" i="4"/>
  <c r="U352" i="4"/>
  <c r="P354" i="4"/>
  <c r="Q359" i="4"/>
  <c r="U362" i="4"/>
  <c r="X364" i="4"/>
  <c r="T364" i="4"/>
  <c r="Z314" i="4"/>
  <c r="Q323" i="4"/>
  <c r="X328" i="4"/>
  <c r="T328" i="4"/>
  <c r="Z362" i="4"/>
  <c r="AA265" i="4"/>
  <c r="Y265" i="4"/>
  <c r="X268" i="4"/>
  <c r="T268" i="4"/>
  <c r="X269" i="4"/>
  <c r="Z272" i="4"/>
  <c r="Q295" i="4"/>
  <c r="Z296" i="4"/>
  <c r="X300" i="4"/>
  <c r="T300" i="4"/>
  <c r="Y306" i="4"/>
  <c r="AA314" i="4"/>
  <c r="Y316" i="4"/>
  <c r="X326" i="4"/>
  <c r="P328" i="4"/>
  <c r="P338" i="4"/>
  <c r="Q343" i="4"/>
  <c r="Z344" i="4"/>
  <c r="X348" i="4"/>
  <c r="T348" i="4"/>
  <c r="Y354" i="4"/>
  <c r="AA362" i="4"/>
  <c r="Y364" i="4"/>
  <c r="X304" i="4"/>
  <c r="T304" i="4"/>
  <c r="AA328" i="4"/>
  <c r="Z338" i="4"/>
  <c r="Q347" i="4"/>
  <c r="X352" i="4"/>
  <c r="T352" i="4"/>
  <c r="Y285" i="4"/>
  <c r="Y289" i="4"/>
  <c r="Y293" i="4"/>
  <c r="Y297" i="4"/>
  <c r="Y301" i="4"/>
  <c r="Y305" i="4"/>
  <c r="Y309" i="4"/>
  <c r="Y313" i="4"/>
  <c r="Y317" i="4"/>
  <c r="Y321" i="4"/>
  <c r="Y325" i="4"/>
  <c r="Y329" i="4"/>
  <c r="Y333" i="4"/>
  <c r="Y337" i="4"/>
  <c r="Y341" i="4"/>
  <c r="Y345" i="4"/>
  <c r="Y349" i="4"/>
  <c r="Y353" i="4"/>
  <c r="Y357" i="4"/>
  <c r="Y361" i="4"/>
  <c r="Y365" i="4"/>
  <c r="F65" i="3"/>
  <c r="H65" i="3" s="1"/>
  <c r="F58" i="3"/>
  <c r="H58" i="3" s="1"/>
  <c r="F61" i="3" s="1"/>
  <c r="AI7" i="3" s="1"/>
  <c r="E150" i="3"/>
  <c r="AL8" i="3"/>
  <c r="K10" i="3"/>
  <c r="I10" i="3"/>
  <c r="Z10" i="3"/>
  <c r="Q38" i="3"/>
  <c r="AA38" i="3"/>
  <c r="AP8" i="3"/>
  <c r="X9" i="3"/>
  <c r="X11" i="3"/>
  <c r="Z16" i="3"/>
  <c r="Z37" i="3"/>
  <c r="T39" i="3"/>
  <c r="Q42" i="3"/>
  <c r="U46" i="3"/>
  <c r="Z70" i="3"/>
  <c r="Q7" i="3"/>
  <c r="AD7" i="3"/>
  <c r="Y8" i="3"/>
  <c r="Y9" i="3"/>
  <c r="Y10" i="3"/>
  <c r="Y11" i="3"/>
  <c r="AA12" i="3"/>
  <c r="Q14" i="3"/>
  <c r="X15" i="3"/>
  <c r="AA16" i="3"/>
  <c r="Q18" i="3"/>
  <c r="X19" i="3"/>
  <c r="AA20" i="3"/>
  <c r="Q22" i="3"/>
  <c r="X23" i="3"/>
  <c r="AA24" i="3"/>
  <c r="Q26" i="3"/>
  <c r="X27" i="3"/>
  <c r="AA28" i="3"/>
  <c r="Q30" i="3"/>
  <c r="X31" i="3"/>
  <c r="P33" i="3"/>
  <c r="AA37" i="3"/>
  <c r="U39" i="3"/>
  <c r="P41" i="3"/>
  <c r="X46" i="3"/>
  <c r="X49" i="3"/>
  <c r="Z50" i="3"/>
  <c r="AA52" i="3"/>
  <c r="Q52" i="3"/>
  <c r="U53" i="3"/>
  <c r="X54" i="3"/>
  <c r="Q57" i="3"/>
  <c r="X58" i="3"/>
  <c r="AA59" i="3"/>
  <c r="Q61" i="3"/>
  <c r="Z62" i="3"/>
  <c r="U64" i="3"/>
  <c r="AA64" i="3"/>
  <c r="T65" i="3"/>
  <c r="Y74" i="3"/>
  <c r="AA74" i="3"/>
  <c r="X74" i="3"/>
  <c r="P74" i="3"/>
  <c r="Y81" i="3"/>
  <c r="P86" i="3"/>
  <c r="Q88" i="3"/>
  <c r="Y98" i="3"/>
  <c r="X98" i="3"/>
  <c r="U98" i="3"/>
  <c r="Q98" i="3"/>
  <c r="Y110" i="3"/>
  <c r="X110" i="3"/>
  <c r="AA110" i="3"/>
  <c r="Z110" i="3"/>
  <c r="T110" i="3"/>
  <c r="Q114" i="3"/>
  <c r="P119" i="3"/>
  <c r="AA119" i="3"/>
  <c r="Q119" i="3"/>
  <c r="Z119" i="3"/>
  <c r="U119" i="3"/>
  <c r="T119" i="3"/>
  <c r="Y128" i="3"/>
  <c r="Q141" i="3"/>
  <c r="T151" i="3"/>
  <c r="AA151" i="3"/>
  <c r="P151" i="3"/>
  <c r="Q151" i="3"/>
  <c r="Y151" i="3"/>
  <c r="U151" i="3"/>
  <c r="Z165" i="3"/>
  <c r="Z171" i="3"/>
  <c r="Q174" i="3"/>
  <c r="Y180" i="3"/>
  <c r="X180" i="3"/>
  <c r="U180" i="3"/>
  <c r="T180" i="3"/>
  <c r="AA180" i="3"/>
  <c r="Q180" i="3"/>
  <c r="P180" i="3"/>
  <c r="Z206" i="3"/>
  <c r="Y213" i="3"/>
  <c r="Q213" i="3"/>
  <c r="P213" i="3"/>
  <c r="AA213" i="3"/>
  <c r="X213" i="3"/>
  <c r="U213" i="3"/>
  <c r="Z213" i="3"/>
  <c r="T213" i="3"/>
  <c r="Z244" i="3"/>
  <c r="Q298" i="3"/>
  <c r="Z180" i="3"/>
  <c r="AA9" i="3"/>
  <c r="Z19" i="3"/>
  <c r="P21" i="3"/>
  <c r="Z23" i="3"/>
  <c r="P25" i="3"/>
  <c r="Z27" i="3"/>
  <c r="P29" i="3"/>
  <c r="P38" i="3"/>
  <c r="Q45" i="3"/>
  <c r="Q48" i="3"/>
  <c r="Y53" i="3"/>
  <c r="Q56" i="3"/>
  <c r="Z58" i="3"/>
  <c r="Q64" i="3"/>
  <c r="Y65" i="3"/>
  <c r="Q78" i="3"/>
  <c r="Q94" i="3"/>
  <c r="Q110" i="3"/>
  <c r="Z116" i="3"/>
  <c r="Y119" i="3"/>
  <c r="Y122" i="3"/>
  <c r="X122" i="3"/>
  <c r="AA122" i="3"/>
  <c r="Z122" i="3"/>
  <c r="T122" i="3"/>
  <c r="Z126" i="3"/>
  <c r="Z129" i="3"/>
  <c r="T129" i="3"/>
  <c r="Q129" i="3"/>
  <c r="AA129" i="3"/>
  <c r="Y129" i="3"/>
  <c r="U129" i="3"/>
  <c r="Y136" i="3"/>
  <c r="Q146" i="3"/>
  <c r="T148" i="3"/>
  <c r="Z151" i="3"/>
  <c r="Q159" i="3"/>
  <c r="AA181" i="3"/>
  <c r="Q181" i="3"/>
  <c r="P181" i="3"/>
  <c r="T181" i="3"/>
  <c r="X181" i="3"/>
  <c r="Z181" i="3"/>
  <c r="Y181" i="3"/>
  <c r="Z193" i="3"/>
  <c r="Y248" i="3"/>
  <c r="Z263" i="3"/>
  <c r="Z9" i="3"/>
  <c r="Q161" i="3"/>
  <c r="X161" i="3"/>
  <c r="U161" i="3"/>
  <c r="Z161" i="3"/>
  <c r="T161" i="3"/>
  <c r="AF7" i="3"/>
  <c r="AA8" i="3"/>
  <c r="AA10" i="3"/>
  <c r="AA11" i="3"/>
  <c r="P13" i="3"/>
  <c r="Z15" i="3"/>
  <c r="P17" i="3"/>
  <c r="Z31" i="3"/>
  <c r="Z39" i="3"/>
  <c r="Z49" i="3"/>
  <c r="Z54" i="3"/>
  <c r="P60" i="3"/>
  <c r="Z86" i="3"/>
  <c r="AD8" i="3"/>
  <c r="Q13" i="3"/>
  <c r="AA15" i="3"/>
  <c r="Q17" i="3"/>
  <c r="AA19" i="3"/>
  <c r="Q21" i="3"/>
  <c r="AA23" i="3"/>
  <c r="Q25" i="3"/>
  <c r="AA27" i="3"/>
  <c r="Q29" i="3"/>
  <c r="AA31" i="3"/>
  <c r="U33" i="3"/>
  <c r="P35" i="3"/>
  <c r="Y36" i="3"/>
  <c r="T38" i="3"/>
  <c r="AA39" i="3"/>
  <c r="U41" i="3"/>
  <c r="Z42" i="3"/>
  <c r="AA49" i="3"/>
  <c r="Z53" i="3"/>
  <c r="AA54" i="3"/>
  <c r="Y57" i="3"/>
  <c r="AA58" i="3"/>
  <c r="Y61" i="3"/>
  <c r="P63" i="3"/>
  <c r="Q82" i="3"/>
  <c r="Z98" i="3"/>
  <c r="Q106" i="3"/>
  <c r="U110" i="3"/>
  <c r="Y112" i="3"/>
  <c r="Z114" i="3"/>
  <c r="P122" i="3"/>
  <c r="Y124" i="3"/>
  <c r="P127" i="3"/>
  <c r="AA127" i="3"/>
  <c r="Q127" i="3"/>
  <c r="T127" i="3"/>
  <c r="Z127" i="3"/>
  <c r="P129" i="3"/>
  <c r="Y146" i="3"/>
  <c r="Y152" i="3"/>
  <c r="Z152" i="3"/>
  <c r="Q152" i="3"/>
  <c r="P152" i="3"/>
  <c r="AA152" i="3"/>
  <c r="U152" i="3"/>
  <c r="Q157" i="3"/>
  <c r="U157" i="3"/>
  <c r="X157" i="3"/>
  <c r="AA157" i="3"/>
  <c r="T157" i="3"/>
  <c r="P157" i="3"/>
  <c r="Y161" i="3"/>
  <c r="Z163" i="3"/>
  <c r="U181" i="3"/>
  <c r="T187" i="3"/>
  <c r="Q187" i="3"/>
  <c r="AA187" i="3"/>
  <c r="U187" i="3"/>
  <c r="P187" i="3"/>
  <c r="X187" i="3"/>
  <c r="AA197" i="3"/>
  <c r="Q197" i="3"/>
  <c r="Y197" i="3"/>
  <c r="X197" i="3"/>
  <c r="P197" i="3"/>
  <c r="Z197" i="3"/>
  <c r="U197" i="3"/>
  <c r="T197" i="3"/>
  <c r="Q223" i="3"/>
  <c r="Y249" i="3"/>
  <c r="X249" i="3"/>
  <c r="AA249" i="3"/>
  <c r="Z249" i="3"/>
  <c r="Q249" i="3"/>
  <c r="P249" i="3"/>
  <c r="T249" i="3"/>
  <c r="U249" i="3"/>
  <c r="Z11" i="3"/>
  <c r="AA60" i="3"/>
  <c r="Q60" i="3"/>
  <c r="Y363" i="3"/>
  <c r="Y359" i="3"/>
  <c r="Y355" i="3"/>
  <c r="Y351" i="3"/>
  <c r="Y347" i="3"/>
  <c r="Y343" i="3"/>
  <c r="Y339" i="3"/>
  <c r="Y335" i="3"/>
  <c r="Y331" i="3"/>
  <c r="Y327" i="3"/>
  <c r="Y323" i="3"/>
  <c r="Y319" i="3"/>
  <c r="Y315" i="3"/>
  <c r="Y311" i="3"/>
  <c r="Y307" i="3"/>
  <c r="Y366" i="3"/>
  <c r="Q353" i="3"/>
  <c r="Q330" i="3"/>
  <c r="Q362" i="3"/>
  <c r="Y350" i="3"/>
  <c r="Q337" i="3"/>
  <c r="Q358" i="3"/>
  <c r="Y346" i="3"/>
  <c r="Q333" i="3"/>
  <c r="Q346" i="3"/>
  <c r="Y334" i="3"/>
  <c r="Q357" i="3"/>
  <c r="Q334" i="3"/>
  <c r="Y322" i="3"/>
  <c r="Q321" i="3"/>
  <c r="Y310" i="3"/>
  <c r="Y299" i="3"/>
  <c r="Y297" i="3"/>
  <c r="Q366" i="3"/>
  <c r="Y338" i="3"/>
  <c r="Q325" i="3"/>
  <c r="Y211" i="3"/>
  <c r="Y354" i="3"/>
  <c r="Q350" i="3"/>
  <c r="Q318" i="3"/>
  <c r="Q305" i="3"/>
  <c r="Y292" i="3"/>
  <c r="Q219" i="3"/>
  <c r="Q361" i="3"/>
  <c r="Q338" i="3"/>
  <c r="Y300" i="3"/>
  <c r="Y298" i="3"/>
  <c r="Q365" i="3"/>
  <c r="Q354" i="3"/>
  <c r="Y326" i="3"/>
  <c r="Q322" i="3"/>
  <c r="Q309" i="3"/>
  <c r="Y362" i="3"/>
  <c r="Q349" i="3"/>
  <c r="Q326" i="3"/>
  <c r="Q317" i="3"/>
  <c r="Y268" i="3"/>
  <c r="Y243" i="3"/>
  <c r="Y231" i="3"/>
  <c r="Y207" i="3"/>
  <c r="Q342" i="3"/>
  <c r="Y303" i="3"/>
  <c r="Y230" i="3"/>
  <c r="Q198" i="3"/>
  <c r="Y189" i="3"/>
  <c r="Q186" i="3"/>
  <c r="Y177" i="3"/>
  <c r="Y166" i="3"/>
  <c r="Q154" i="3"/>
  <c r="Q139" i="3"/>
  <c r="Y358" i="3"/>
  <c r="Q310" i="3"/>
  <c r="Y281" i="3"/>
  <c r="Y278" i="3"/>
  <c r="Q274" i="3"/>
  <c r="Y258" i="3"/>
  <c r="Q251" i="3"/>
  <c r="Q247" i="3"/>
  <c r="Y236" i="3"/>
  <c r="Y226" i="3"/>
  <c r="Y220" i="3"/>
  <c r="Q217" i="3"/>
  <c r="Y203" i="3"/>
  <c r="Q329" i="3"/>
  <c r="Q297" i="3"/>
  <c r="Y286" i="3"/>
  <c r="Q286" i="3"/>
  <c r="Y312" i="3"/>
  <c r="Y273" i="3"/>
  <c r="Q220" i="3"/>
  <c r="Q203" i="3"/>
  <c r="Q194" i="3"/>
  <c r="Q182" i="3"/>
  <c r="Q341" i="3"/>
  <c r="Y275" i="3"/>
  <c r="Y190" i="3"/>
  <c r="Y178" i="3"/>
  <c r="Y170" i="3"/>
  <c r="Q158" i="3"/>
  <c r="Q143" i="3"/>
  <c r="Y138" i="3"/>
  <c r="Y330" i="3"/>
  <c r="Q277" i="3"/>
  <c r="Y206" i="3"/>
  <c r="Y204" i="3"/>
  <c r="Q301" i="3"/>
  <c r="Y279" i="3"/>
  <c r="Q313" i="3"/>
  <c r="Y276" i="3"/>
  <c r="Y274" i="3"/>
  <c r="Q243" i="3"/>
  <c r="Q239" i="3"/>
  <c r="Q235" i="3"/>
  <c r="Y224" i="3"/>
  <c r="Y215" i="3"/>
  <c r="Y163" i="3"/>
  <c r="Y256" i="3"/>
  <c r="Q204" i="3"/>
  <c r="Q190" i="3"/>
  <c r="Y255" i="3"/>
  <c r="Y242" i="3"/>
  <c r="Q178" i="3"/>
  <c r="Q163" i="3"/>
  <c r="Y147" i="3"/>
  <c r="Q108" i="3"/>
  <c r="Y100" i="3"/>
  <c r="Q96" i="3"/>
  <c r="Y88" i="3"/>
  <c r="Q345" i="3"/>
  <c r="Y272" i="3"/>
  <c r="Y239" i="3"/>
  <c r="Q221" i="3"/>
  <c r="Q196" i="3"/>
  <c r="Y182" i="3"/>
  <c r="Y173" i="3"/>
  <c r="Q132" i="3"/>
  <c r="Q116" i="3"/>
  <c r="Y67" i="3"/>
  <c r="Y287" i="3"/>
  <c r="Q266" i="3"/>
  <c r="Y254" i="3"/>
  <c r="Y210" i="3"/>
  <c r="Y191" i="3"/>
  <c r="Y318" i="3"/>
  <c r="Y282" i="3"/>
  <c r="Q254" i="3"/>
  <c r="Q205" i="3"/>
  <c r="Q200" i="3"/>
  <c r="Q184" i="3"/>
  <c r="Y162" i="3"/>
  <c r="Q128" i="3"/>
  <c r="Y247" i="3"/>
  <c r="Q166" i="3"/>
  <c r="Y144" i="3"/>
  <c r="Q80" i="3"/>
  <c r="Y62" i="3"/>
  <c r="Y55" i="3"/>
  <c r="Y48" i="3"/>
  <c r="Y271" i="3"/>
  <c r="Y260" i="3"/>
  <c r="Y257" i="3"/>
  <c r="Q233" i="3"/>
  <c r="Y227" i="3"/>
  <c r="Q207" i="3"/>
  <c r="Y202" i="3"/>
  <c r="Y304" i="3"/>
  <c r="Y264" i="3"/>
  <c r="Y238" i="3"/>
  <c r="Y235" i="3"/>
  <c r="Y222" i="3"/>
  <c r="Q215" i="3"/>
  <c r="Q188" i="3"/>
  <c r="Y183" i="3"/>
  <c r="Y174" i="3"/>
  <c r="Q162" i="3"/>
  <c r="Y154" i="3"/>
  <c r="Q124" i="3"/>
  <c r="Y113" i="3"/>
  <c r="Y108" i="3"/>
  <c r="Q104" i="3"/>
  <c r="Y96" i="3"/>
  <c r="Q92" i="3"/>
  <c r="Y84" i="3"/>
  <c r="Q72" i="3"/>
  <c r="AV10" i="3"/>
  <c r="T13" i="3"/>
  <c r="T21" i="3"/>
  <c r="Y22" i="3"/>
  <c r="T25" i="3"/>
  <c r="Y26" i="3"/>
  <c r="T29" i="3"/>
  <c r="Y30" i="3"/>
  <c r="Y33" i="3"/>
  <c r="Z36" i="3"/>
  <c r="U38" i="3"/>
  <c r="Y41" i="3"/>
  <c r="Q44" i="3"/>
  <c r="AA44" i="3"/>
  <c r="AA53" i="3"/>
  <c r="Z57" i="3"/>
  <c r="U60" i="3"/>
  <c r="Z61" i="3"/>
  <c r="Q63" i="3"/>
  <c r="Y72" i="3"/>
  <c r="Z74" i="3"/>
  <c r="Y76" i="3"/>
  <c r="Z84" i="3"/>
  <c r="Z87" i="3"/>
  <c r="Z88" i="3"/>
  <c r="Y92" i="3"/>
  <c r="AA111" i="3"/>
  <c r="Q111" i="3"/>
  <c r="X111" i="3"/>
  <c r="T111" i="3"/>
  <c r="AA115" i="3"/>
  <c r="Q115" i="3"/>
  <c r="Z115" i="3"/>
  <c r="Y115" i="3"/>
  <c r="U115" i="3"/>
  <c r="Z117" i="3"/>
  <c r="T117" i="3"/>
  <c r="Q117" i="3"/>
  <c r="AA117" i="3"/>
  <c r="U117" i="3"/>
  <c r="P117" i="3"/>
  <c r="Q122" i="3"/>
  <c r="Z124" i="3"/>
  <c r="X129" i="3"/>
  <c r="Z134" i="3"/>
  <c r="Y137" i="3"/>
  <c r="AA137" i="3"/>
  <c r="T137" i="3"/>
  <c r="Q137" i="3"/>
  <c r="Z137" i="3"/>
  <c r="U137" i="3"/>
  <c r="Z154" i="3"/>
  <c r="Y157" i="3"/>
  <c r="AA161" i="3"/>
  <c r="Y187" i="3"/>
  <c r="Z366" i="3"/>
  <c r="Z362" i="3"/>
  <c r="Z341" i="3"/>
  <c r="Z339" i="3"/>
  <c r="Z346" i="3"/>
  <c r="Z325" i="3"/>
  <c r="Z323" i="3"/>
  <c r="Z342" i="3"/>
  <c r="Z321" i="3"/>
  <c r="Z319" i="3"/>
  <c r="Z357" i="3"/>
  <c r="Z355" i="3"/>
  <c r="Z336" i="3"/>
  <c r="Z330" i="3"/>
  <c r="Z345" i="3"/>
  <c r="Z343" i="3"/>
  <c r="Z318" i="3"/>
  <c r="Z305" i="3"/>
  <c r="Z300" i="3"/>
  <c r="Z292" i="3"/>
  <c r="Z364" i="3"/>
  <c r="Z332" i="3"/>
  <c r="Z310" i="3"/>
  <c r="Z327" i="3"/>
  <c r="Z303" i="3"/>
  <c r="Z301" i="3"/>
  <c r="Z361" i="3"/>
  <c r="Z354" i="3"/>
  <c r="Z331" i="3"/>
  <c r="Z307" i="3"/>
  <c r="Z139" i="3"/>
  <c r="Z365" i="3"/>
  <c r="Z363" i="3"/>
  <c r="Z322" i="3"/>
  <c r="Z309" i="3"/>
  <c r="Z242" i="3"/>
  <c r="Z230" i="3"/>
  <c r="Z220" i="3"/>
  <c r="Z217" i="3"/>
  <c r="Z203" i="3"/>
  <c r="Z333" i="3"/>
  <c r="Z326" i="3"/>
  <c r="Z313" i="3"/>
  <c r="Z279" i="3"/>
  <c r="Z351" i="3"/>
  <c r="Z349" i="3"/>
  <c r="Z335" i="3"/>
  <c r="Z317" i="3"/>
  <c r="Z315" i="3"/>
  <c r="Z360" i="3"/>
  <c r="Z353" i="3"/>
  <c r="Z358" i="3"/>
  <c r="Z344" i="3"/>
  <c r="Z297" i="3"/>
  <c r="Z281" i="3"/>
  <c r="Z278" i="3"/>
  <c r="Z258" i="3"/>
  <c r="Z209" i="3"/>
  <c r="Z207" i="3"/>
  <c r="Z194" i="3"/>
  <c r="Z182" i="3"/>
  <c r="Z334" i="3"/>
  <c r="Z286" i="3"/>
  <c r="Z266" i="3"/>
  <c r="Z255" i="3"/>
  <c r="Z240" i="3"/>
  <c r="Z232" i="3"/>
  <c r="Z222" i="3"/>
  <c r="Z205" i="3"/>
  <c r="Z312" i="3"/>
  <c r="Z299" i="3"/>
  <c r="Z283" i="3"/>
  <c r="Z273" i="3"/>
  <c r="Z275" i="3"/>
  <c r="Z190" i="3"/>
  <c r="Z178" i="3"/>
  <c r="Z170" i="3"/>
  <c r="Z338" i="3"/>
  <c r="Z277" i="3"/>
  <c r="Z227" i="3"/>
  <c r="Z223" i="3"/>
  <c r="Z173" i="3"/>
  <c r="Z159" i="3"/>
  <c r="Z156" i="3"/>
  <c r="Z144" i="3"/>
  <c r="Z359" i="3"/>
  <c r="Z328" i="3"/>
  <c r="Z314" i="3"/>
  <c r="Z311" i="3"/>
  <c r="Z298" i="3"/>
  <c r="Z239" i="3"/>
  <c r="Z235" i="3"/>
  <c r="Z221" i="3"/>
  <c r="Z350" i="3"/>
  <c r="Z340" i="3"/>
  <c r="Z316" i="3"/>
  <c r="Z282" i="3"/>
  <c r="Z329" i="3"/>
  <c r="Z211" i="3"/>
  <c r="Z196" i="3"/>
  <c r="Z184" i="3"/>
  <c r="Z166" i="3"/>
  <c r="Z337" i="3"/>
  <c r="Z259" i="3"/>
  <c r="Z251" i="3"/>
  <c r="Z198" i="3"/>
  <c r="Z128" i="3"/>
  <c r="Z347" i="3"/>
  <c r="Z287" i="3"/>
  <c r="Z112" i="3"/>
  <c r="Z80" i="3"/>
  <c r="Z186" i="3"/>
  <c r="Z247" i="3"/>
  <c r="Z233" i="3"/>
  <c r="Z215" i="3"/>
  <c r="Z188" i="3"/>
  <c r="Z291" i="3"/>
  <c r="Z202" i="3"/>
  <c r="Z160" i="3"/>
  <c r="Z136" i="3"/>
  <c r="Z120" i="3"/>
  <c r="Z81" i="3"/>
  <c r="Z78" i="3"/>
  <c r="Z69" i="3"/>
  <c r="Z274" i="3"/>
  <c r="Z243" i="3"/>
  <c r="Z241" i="3"/>
  <c r="Z238" i="3"/>
  <c r="Z204" i="3"/>
  <c r="Z174" i="3"/>
  <c r="Z252" i="3"/>
  <c r="Z176" i="3"/>
  <c r="Z172" i="3"/>
  <c r="Z158" i="3"/>
  <c r="Z146" i="3"/>
  <c r="Z142" i="3"/>
  <c r="Q148" i="3"/>
  <c r="U148" i="3"/>
  <c r="X148" i="3"/>
  <c r="Z148" i="3"/>
  <c r="Y148" i="3"/>
  <c r="P148" i="3"/>
  <c r="AE8" i="3"/>
  <c r="Y14" i="3"/>
  <c r="T17" i="3"/>
  <c r="Y18" i="3"/>
  <c r="AA32" i="3"/>
  <c r="Q32" i="3"/>
  <c r="Q35" i="3"/>
  <c r="AA40" i="3"/>
  <c r="Q40" i="3"/>
  <c r="Q69" i="3"/>
  <c r="P12" i="3"/>
  <c r="U13" i="3"/>
  <c r="Z14" i="3"/>
  <c r="P16" i="3"/>
  <c r="U17" i="3"/>
  <c r="Z18" i="3"/>
  <c r="P20" i="3"/>
  <c r="U21" i="3"/>
  <c r="Z22" i="3"/>
  <c r="P24" i="3"/>
  <c r="U25" i="3"/>
  <c r="Z26" i="3"/>
  <c r="P28" i="3"/>
  <c r="U29" i="3"/>
  <c r="Z30" i="3"/>
  <c r="P32" i="3"/>
  <c r="Z33" i="3"/>
  <c r="T35" i="3"/>
  <c r="X38" i="3"/>
  <c r="P40" i="3"/>
  <c r="Z41" i="3"/>
  <c r="P44" i="3"/>
  <c r="Y45" i="3"/>
  <c r="P47" i="3"/>
  <c r="P51" i="3"/>
  <c r="Y52" i="3"/>
  <c r="Y56" i="3"/>
  <c r="X60" i="3"/>
  <c r="U63" i="3"/>
  <c r="Y64" i="3"/>
  <c r="X66" i="3"/>
  <c r="T66" i="3"/>
  <c r="Z67" i="3"/>
  <c r="Z72" i="3"/>
  <c r="Q75" i="3"/>
  <c r="Y75" i="3"/>
  <c r="U75" i="3"/>
  <c r="Z76" i="3"/>
  <c r="Y80" i="3"/>
  <c r="Z82" i="3"/>
  <c r="Z92" i="3"/>
  <c r="Z96" i="3"/>
  <c r="Z99" i="3"/>
  <c r="Z100" i="3"/>
  <c r="Y104" i="3"/>
  <c r="P111" i="3"/>
  <c r="P115" i="3"/>
  <c r="X117" i="3"/>
  <c r="Q120" i="3"/>
  <c r="U122" i="3"/>
  <c r="P135" i="3"/>
  <c r="AA135" i="3"/>
  <c r="Q135" i="3"/>
  <c r="Z135" i="3"/>
  <c r="U135" i="3"/>
  <c r="T135" i="3"/>
  <c r="P137" i="3"/>
  <c r="Q142" i="3"/>
  <c r="Q144" i="3"/>
  <c r="Z157" i="3"/>
  <c r="Y159" i="3"/>
  <c r="Q170" i="3"/>
  <c r="Z187" i="3"/>
  <c r="X29" i="3"/>
  <c r="U35" i="3"/>
  <c r="Q51" i="3"/>
  <c r="Z52" i="3"/>
  <c r="Q55" i="3"/>
  <c r="Z56" i="3"/>
  <c r="Y60" i="3"/>
  <c r="X63" i="3"/>
  <c r="Z64" i="3"/>
  <c r="Z104" i="3"/>
  <c r="Z108" i="3"/>
  <c r="Y117" i="3"/>
  <c r="P123" i="3"/>
  <c r="AA123" i="3"/>
  <c r="Q123" i="3"/>
  <c r="Y123" i="3"/>
  <c r="U123" i="3"/>
  <c r="Z125" i="3"/>
  <c r="T125" i="3"/>
  <c r="Q125" i="3"/>
  <c r="AA125" i="3"/>
  <c r="P125" i="3"/>
  <c r="Y127" i="3"/>
  <c r="Y132" i="3"/>
  <c r="Y142" i="3"/>
  <c r="AA185" i="3"/>
  <c r="Q185" i="3"/>
  <c r="Y185" i="3"/>
  <c r="X185" i="3"/>
  <c r="Z185" i="3"/>
  <c r="P185" i="3"/>
  <c r="Y223" i="3"/>
  <c r="Y284" i="3"/>
  <c r="Z34" i="3"/>
  <c r="Q169" i="3"/>
  <c r="Z169" i="3"/>
  <c r="T169" i="3"/>
  <c r="P169" i="3"/>
  <c r="AA169" i="3"/>
  <c r="Y169" i="3"/>
  <c r="U169" i="3"/>
  <c r="Z231" i="3"/>
  <c r="X13" i="3"/>
  <c r="X17" i="3"/>
  <c r="X21" i="3"/>
  <c r="Q24" i="3"/>
  <c r="X25" i="3"/>
  <c r="Q28" i="3"/>
  <c r="Y38" i="3"/>
  <c r="G43" i="3"/>
  <c r="Z45" i="3"/>
  <c r="Q47" i="3"/>
  <c r="Z48" i="3"/>
  <c r="T89" i="3"/>
  <c r="AA89" i="3"/>
  <c r="X89" i="3"/>
  <c r="U89" i="3"/>
  <c r="P89" i="3"/>
  <c r="Y7" i="3"/>
  <c r="P8" i="3"/>
  <c r="P9" i="3"/>
  <c r="P10" i="3"/>
  <c r="P11" i="3"/>
  <c r="T12" i="3"/>
  <c r="Y13" i="3"/>
  <c r="T16" i="3"/>
  <c r="Y17" i="3"/>
  <c r="T20" i="3"/>
  <c r="Y21" i="3"/>
  <c r="T24" i="3"/>
  <c r="Y25" i="3"/>
  <c r="T28" i="3"/>
  <c r="Y29" i="3"/>
  <c r="U32" i="3"/>
  <c r="Q34" i="3"/>
  <c r="AA34" i="3"/>
  <c r="Y35" i="3"/>
  <c r="Q37" i="3"/>
  <c r="Z38" i="3"/>
  <c r="U40" i="3"/>
  <c r="P43" i="3"/>
  <c r="Z43" i="3"/>
  <c r="U44" i="3"/>
  <c r="U47" i="3"/>
  <c r="P50" i="3"/>
  <c r="T51" i="3"/>
  <c r="Q59" i="3"/>
  <c r="Z60" i="3"/>
  <c r="Y63" i="3"/>
  <c r="Q66" i="3"/>
  <c r="Z73" i="3"/>
  <c r="T75" i="3"/>
  <c r="T77" i="3"/>
  <c r="AA77" i="3"/>
  <c r="Y77" i="3"/>
  <c r="P77" i="3"/>
  <c r="Q79" i="3"/>
  <c r="X79" i="3"/>
  <c r="T79" i="3"/>
  <c r="Q83" i="3"/>
  <c r="AA83" i="3"/>
  <c r="X83" i="3"/>
  <c r="U83" i="3"/>
  <c r="P83" i="3"/>
  <c r="Q89" i="3"/>
  <c r="T93" i="3"/>
  <c r="AA93" i="3"/>
  <c r="P93" i="3"/>
  <c r="Y93" i="3"/>
  <c r="Q95" i="3"/>
  <c r="Y95" i="3"/>
  <c r="X95" i="3"/>
  <c r="T95" i="3"/>
  <c r="T101" i="3"/>
  <c r="AA101" i="3"/>
  <c r="X101" i="3"/>
  <c r="U101" i="3"/>
  <c r="P101" i="3"/>
  <c r="Y111" i="3"/>
  <c r="X115" i="3"/>
  <c r="T123" i="3"/>
  <c r="U125" i="3"/>
  <c r="Q130" i="3"/>
  <c r="Z132" i="3"/>
  <c r="Y135" i="3"/>
  <c r="Z138" i="3"/>
  <c r="Y139" i="3"/>
  <c r="Q147" i="3"/>
  <c r="Y149" i="3"/>
  <c r="Z164" i="3"/>
  <c r="Z175" i="3"/>
  <c r="T185" i="3"/>
  <c r="Y194" i="3"/>
  <c r="Q208" i="3"/>
  <c r="Q211" i="3"/>
  <c r="Q227" i="3"/>
  <c r="Q270" i="3"/>
  <c r="Q273" i="3"/>
  <c r="Z7" i="3"/>
  <c r="Z13" i="3"/>
  <c r="Z17" i="3"/>
  <c r="Z21" i="3"/>
  <c r="Z25" i="3"/>
  <c r="Z29" i="3"/>
  <c r="Z35" i="3"/>
  <c r="Q43" i="3"/>
  <c r="Z46" i="3"/>
  <c r="P46" i="3"/>
  <c r="Q50" i="3"/>
  <c r="Q62" i="3"/>
  <c r="Z63" i="3"/>
  <c r="Z68" i="3"/>
  <c r="T68" i="3"/>
  <c r="P68" i="3"/>
  <c r="Q77" i="3"/>
  <c r="Q85" i="3"/>
  <c r="Y87" i="3"/>
  <c r="Y89" i="3"/>
  <c r="Q93" i="3"/>
  <c r="Q101" i="3"/>
  <c r="T105" i="3"/>
  <c r="AA105" i="3"/>
  <c r="P105" i="3"/>
  <c r="Y105" i="3"/>
  <c r="Q107" i="3"/>
  <c r="Y107" i="3"/>
  <c r="X107" i="3"/>
  <c r="T107" i="3"/>
  <c r="Z111" i="3"/>
  <c r="X123" i="3"/>
  <c r="X125" i="3"/>
  <c r="Q160" i="3"/>
  <c r="U185" i="3"/>
  <c r="Y198" i="3"/>
  <c r="Z224" i="3"/>
  <c r="AR7" i="3"/>
  <c r="AN8" i="3"/>
  <c r="Q27" i="3"/>
  <c r="Q31" i="3"/>
  <c r="AA35" i="3"/>
  <c r="P39" i="3"/>
  <c r="Q46" i="3"/>
  <c r="P49" i="3"/>
  <c r="P54" i="3"/>
  <c r="U65" i="3"/>
  <c r="AA65" i="3"/>
  <c r="Y66" i="3"/>
  <c r="Q68" i="3"/>
  <c r="Z75" i="3"/>
  <c r="Q81" i="3"/>
  <c r="Y83" i="3"/>
  <c r="Z89" i="3"/>
  <c r="Y91" i="3"/>
  <c r="Q97" i="3"/>
  <c r="Y99" i="3"/>
  <c r="Y101" i="3"/>
  <c r="Q105" i="3"/>
  <c r="Z113" i="3"/>
  <c r="Y120" i="3"/>
  <c r="Z123" i="3"/>
  <c r="Y125" i="3"/>
  <c r="Z133" i="3"/>
  <c r="T133" i="3"/>
  <c r="Q133" i="3"/>
  <c r="AA133" i="3"/>
  <c r="U133" i="3"/>
  <c r="P133" i="3"/>
  <c r="Q138" i="3"/>
  <c r="T140" i="3"/>
  <c r="Z140" i="3"/>
  <c r="Q140" i="3"/>
  <c r="P140" i="3"/>
  <c r="AA140" i="3"/>
  <c r="Y140" i="3"/>
  <c r="U140" i="3"/>
  <c r="Q145" i="3"/>
  <c r="P150" i="3"/>
  <c r="Y150" i="3"/>
  <c r="Z150" i="3"/>
  <c r="X150" i="3"/>
  <c r="AA150" i="3"/>
  <c r="U150" i="3"/>
  <c r="Q150" i="3"/>
  <c r="Z162" i="3"/>
  <c r="Q176" i="3"/>
  <c r="Y192" i="3"/>
  <c r="X192" i="3"/>
  <c r="U192" i="3"/>
  <c r="T192" i="3"/>
  <c r="AA192" i="3"/>
  <c r="P192" i="3"/>
  <c r="Y195" i="3"/>
  <c r="Q237" i="3"/>
  <c r="Y240" i="3"/>
  <c r="Y342" i="3"/>
  <c r="T10" i="3"/>
  <c r="T11" i="3"/>
  <c r="Y32" i="3"/>
  <c r="Y40" i="3"/>
  <c r="Y42" i="3"/>
  <c r="Y44" i="3"/>
  <c r="Y47" i="3"/>
  <c r="Y51" i="3"/>
  <c r="AB7" i="3"/>
  <c r="U8" i="3"/>
  <c r="U10" i="3"/>
  <c r="Y20" i="3"/>
  <c r="Y24" i="3"/>
  <c r="Y28" i="3"/>
  <c r="Z32" i="3"/>
  <c r="U34" i="3"/>
  <c r="AA36" i="3"/>
  <c r="Q36" i="3"/>
  <c r="Y37" i="3"/>
  <c r="Q39" i="3"/>
  <c r="Z40" i="3"/>
  <c r="U43" i="3"/>
  <c r="Z44" i="3"/>
  <c r="T46" i="3"/>
  <c r="Z47" i="3"/>
  <c r="Q49" i="3"/>
  <c r="X50" i="3"/>
  <c r="Z51" i="3"/>
  <c r="P53" i="3"/>
  <c r="Q54" i="3"/>
  <c r="Z55" i="3"/>
  <c r="Q58" i="3"/>
  <c r="Y59" i="3"/>
  <c r="P65" i="3"/>
  <c r="Z66" i="3"/>
  <c r="U68" i="3"/>
  <c r="Y71" i="3"/>
  <c r="AA75" i="3"/>
  <c r="X77" i="3"/>
  <c r="Y79" i="3"/>
  <c r="Z83" i="3"/>
  <c r="Z85" i="3"/>
  <c r="Z90" i="3"/>
  <c r="X93" i="3"/>
  <c r="Z95" i="3"/>
  <c r="Z101" i="3"/>
  <c r="Y103" i="3"/>
  <c r="U105" i="3"/>
  <c r="U107" i="3"/>
  <c r="P131" i="3"/>
  <c r="AA131" i="3"/>
  <c r="Q131" i="3"/>
  <c r="Z131" i="3"/>
  <c r="Y131" i="3"/>
  <c r="U131" i="3"/>
  <c r="X133" i="3"/>
  <c r="Q136" i="3"/>
  <c r="X140" i="3"/>
  <c r="T150" i="3"/>
  <c r="Y158" i="3"/>
  <c r="Z167" i="3"/>
  <c r="Q192" i="3"/>
  <c r="T199" i="3"/>
  <c r="Q199" i="3"/>
  <c r="AA199" i="3"/>
  <c r="U199" i="3"/>
  <c r="P199" i="3"/>
  <c r="X199" i="3"/>
  <c r="Z199" i="3"/>
  <c r="Y199" i="3"/>
  <c r="Y219" i="3"/>
  <c r="Q231" i="3"/>
  <c r="Z234" i="3"/>
  <c r="Y251" i="3"/>
  <c r="AA262" i="3"/>
  <c r="T262" i="3"/>
  <c r="U262" i="3"/>
  <c r="Z262" i="3"/>
  <c r="X262" i="3"/>
  <c r="Q262" i="3"/>
  <c r="P262" i="3"/>
  <c r="Z268" i="3"/>
  <c r="Z270" i="3"/>
  <c r="Z8" i="3"/>
  <c r="Z12" i="3"/>
  <c r="F66" i="3"/>
  <c r="F68" i="3" s="1"/>
  <c r="AK7" i="3" s="1"/>
  <c r="AU8" i="3" s="1"/>
  <c r="AT10" i="3" s="1"/>
  <c r="C70" i="3" s="1"/>
  <c r="D70" i="3" s="1" a="1"/>
  <c r="D70" i="3" s="1"/>
  <c r="F59" i="3"/>
  <c r="AA47" i="3"/>
  <c r="U49" i="3"/>
  <c r="Y50" i="3"/>
  <c r="AA51" i="3"/>
  <c r="Q53" i="3"/>
  <c r="U54" i="3"/>
  <c r="T58" i="3"/>
  <c r="Z59" i="3"/>
  <c r="Q65" i="3"/>
  <c r="X68" i="3"/>
  <c r="Y73" i="3"/>
  <c r="Z77" i="3"/>
  <c r="Z79" i="3"/>
  <c r="Y86" i="3"/>
  <c r="X86" i="3"/>
  <c r="U86" i="3"/>
  <c r="Q86" i="3"/>
  <c r="Z93" i="3"/>
  <c r="Z97" i="3"/>
  <c r="Z102" i="3"/>
  <c r="X105" i="3"/>
  <c r="Z107" i="3"/>
  <c r="Y109" i="3"/>
  <c r="Q112" i="3"/>
  <c r="Z118" i="3"/>
  <c r="Z121" i="3"/>
  <c r="T121" i="3"/>
  <c r="Q121" i="3"/>
  <c r="AA121" i="3"/>
  <c r="Y121" i="3"/>
  <c r="U121" i="3"/>
  <c r="Y133" i="3"/>
  <c r="Q156" i="3"/>
  <c r="Y165" i="3"/>
  <c r="Y168" i="3"/>
  <c r="Q168" i="3"/>
  <c r="T168" i="3"/>
  <c r="Z168" i="3"/>
  <c r="X168" i="3"/>
  <c r="U168" i="3"/>
  <c r="P168" i="3"/>
  <c r="Z192" i="3"/>
  <c r="Z219" i="3"/>
  <c r="Y262" i="3"/>
  <c r="Y126" i="3"/>
  <c r="X126" i="3"/>
  <c r="Y164" i="3"/>
  <c r="X164" i="3"/>
  <c r="U164" i="3"/>
  <c r="T179" i="3"/>
  <c r="Q179" i="3"/>
  <c r="AA179" i="3"/>
  <c r="U179" i="3"/>
  <c r="X179" i="3"/>
  <c r="AA193" i="3"/>
  <c r="Q193" i="3"/>
  <c r="P193" i="3"/>
  <c r="T193" i="3"/>
  <c r="P195" i="3"/>
  <c r="AA250" i="3"/>
  <c r="Q250" i="3"/>
  <c r="X250" i="3"/>
  <c r="Z250" i="3"/>
  <c r="Y250" i="3"/>
  <c r="T250" i="3"/>
  <c r="X257" i="3"/>
  <c r="AA257" i="3"/>
  <c r="U257" i="3"/>
  <c r="T257" i="3"/>
  <c r="Q257" i="3"/>
  <c r="Z257" i="3"/>
  <c r="P257" i="3"/>
  <c r="U195" i="3"/>
  <c r="Z210" i="3"/>
  <c r="T212" i="3"/>
  <c r="AA212" i="3"/>
  <c r="Q212" i="3"/>
  <c r="Z212" i="3"/>
  <c r="Y212" i="3"/>
  <c r="U212" i="3"/>
  <c r="Q218" i="3"/>
  <c r="X218" i="3"/>
  <c r="Y218" i="3"/>
  <c r="U218" i="3"/>
  <c r="P218" i="3"/>
  <c r="Y225" i="3"/>
  <c r="X225" i="3"/>
  <c r="AA225" i="3"/>
  <c r="Z225" i="3"/>
  <c r="T225" i="3"/>
  <c r="AA253" i="3"/>
  <c r="Y253" i="3"/>
  <c r="X253" i="3"/>
  <c r="Q253" i="3"/>
  <c r="P253" i="3"/>
  <c r="U253" i="3"/>
  <c r="T253" i="3"/>
  <c r="Z253" i="3"/>
  <c r="X265" i="3"/>
  <c r="AA265" i="3"/>
  <c r="U265" i="3"/>
  <c r="Z265" i="3"/>
  <c r="Y265" i="3"/>
  <c r="Q265" i="3"/>
  <c r="Q295" i="3"/>
  <c r="T295" i="3"/>
  <c r="P295" i="3"/>
  <c r="AA295" i="3"/>
  <c r="X295" i="3"/>
  <c r="Z295" i="3"/>
  <c r="Y295" i="3"/>
  <c r="U295" i="3"/>
  <c r="Q67" i="3"/>
  <c r="Q71" i="3"/>
  <c r="Q91" i="3"/>
  <c r="Y94" i="3"/>
  <c r="Q103" i="3"/>
  <c r="Y106" i="3"/>
  <c r="Y114" i="3"/>
  <c r="X114" i="3"/>
  <c r="Q126" i="3"/>
  <c r="Z143" i="3"/>
  <c r="Q153" i="3"/>
  <c r="Z153" i="3"/>
  <c r="Y153" i="3"/>
  <c r="Q164" i="3"/>
  <c r="Z177" i="3"/>
  <c r="Y179" i="3"/>
  <c r="X193" i="3"/>
  <c r="X195" i="3"/>
  <c r="P212" i="3"/>
  <c r="T218" i="3"/>
  <c r="P225" i="3"/>
  <c r="U250" i="3"/>
  <c r="AA254" i="3"/>
  <c r="T254" i="3"/>
  <c r="P254" i="3"/>
  <c r="Z254" i="3"/>
  <c r="X254" i="3"/>
  <c r="P265" i="3"/>
  <c r="Y82" i="3"/>
  <c r="T85" i="3"/>
  <c r="AA85" i="3"/>
  <c r="T97" i="3"/>
  <c r="AA97" i="3"/>
  <c r="T109" i="3"/>
  <c r="Q109" i="3"/>
  <c r="AA109" i="3"/>
  <c r="Y130" i="3"/>
  <c r="X130" i="3"/>
  <c r="P141" i="3"/>
  <c r="Y141" i="3"/>
  <c r="AA141" i="3"/>
  <c r="Z141" i="3"/>
  <c r="P145" i="3"/>
  <c r="Y145" i="3"/>
  <c r="U145" i="3"/>
  <c r="X145" i="3"/>
  <c r="T155" i="3"/>
  <c r="AA155" i="3"/>
  <c r="Z155" i="3"/>
  <c r="Q155" i="3"/>
  <c r="P155" i="3"/>
  <c r="T171" i="3"/>
  <c r="AA171" i="3"/>
  <c r="Q171" i="3"/>
  <c r="U171" i="3"/>
  <c r="T175" i="3"/>
  <c r="AA175" i="3"/>
  <c r="U175" i="3"/>
  <c r="Q175" i="3"/>
  <c r="Z179" i="3"/>
  <c r="T191" i="3"/>
  <c r="Q191" i="3"/>
  <c r="AA191" i="3"/>
  <c r="U191" i="3"/>
  <c r="X191" i="3"/>
  <c r="Y193" i="3"/>
  <c r="X212" i="3"/>
  <c r="Z218" i="3"/>
  <c r="Q225" i="3"/>
  <c r="T228" i="3"/>
  <c r="Q228" i="3"/>
  <c r="AA228" i="3"/>
  <c r="P228" i="3"/>
  <c r="Y228" i="3"/>
  <c r="X228" i="3"/>
  <c r="Z228" i="3"/>
  <c r="T244" i="3"/>
  <c r="Q244" i="3"/>
  <c r="AA244" i="3"/>
  <c r="Y244" i="3"/>
  <c r="X244" i="3"/>
  <c r="U244" i="3"/>
  <c r="P244" i="3"/>
  <c r="Z261" i="3"/>
  <c r="T265" i="3"/>
  <c r="X269" i="3"/>
  <c r="AA269" i="3"/>
  <c r="Y269" i="3"/>
  <c r="U269" i="3"/>
  <c r="Z269" i="3"/>
  <c r="T269" i="3"/>
  <c r="Q269" i="3"/>
  <c r="Q356" i="3"/>
  <c r="Y356" i="3"/>
  <c r="X356" i="3"/>
  <c r="T356" i="3"/>
  <c r="U356" i="3"/>
  <c r="P356" i="3"/>
  <c r="AA356" i="3"/>
  <c r="Z356" i="3"/>
  <c r="Z189" i="3"/>
  <c r="T208" i="3"/>
  <c r="AA208" i="3"/>
  <c r="X208" i="3"/>
  <c r="U208" i="3"/>
  <c r="Y208" i="3"/>
  <c r="T216" i="3"/>
  <c r="AA216" i="3"/>
  <c r="Q216" i="3"/>
  <c r="P216" i="3"/>
  <c r="Z216" i="3"/>
  <c r="Y216" i="3"/>
  <c r="U216" i="3"/>
  <c r="Y229" i="3"/>
  <c r="X229" i="3"/>
  <c r="Q229" i="3"/>
  <c r="P229" i="3"/>
  <c r="Z229" i="3"/>
  <c r="AA234" i="3"/>
  <c r="Q234" i="3"/>
  <c r="U234" i="3"/>
  <c r="T234" i="3"/>
  <c r="X234" i="3"/>
  <c r="P234" i="3"/>
  <c r="Y245" i="3"/>
  <c r="X245" i="3"/>
  <c r="T245" i="3"/>
  <c r="Q245" i="3"/>
  <c r="P245" i="3"/>
  <c r="U245" i="3"/>
  <c r="Y70" i="3"/>
  <c r="T73" i="3"/>
  <c r="AA73" i="3"/>
  <c r="T82" i="3"/>
  <c r="U85" i="3"/>
  <c r="Q87" i="3"/>
  <c r="Y90" i="3"/>
  <c r="U97" i="3"/>
  <c r="Q99" i="3"/>
  <c r="Y102" i="3"/>
  <c r="X109" i="3"/>
  <c r="Y118" i="3"/>
  <c r="X118" i="3"/>
  <c r="AA126" i="3"/>
  <c r="T130" i="3"/>
  <c r="Y134" i="3"/>
  <c r="X134" i="3"/>
  <c r="U141" i="3"/>
  <c r="Z145" i="3"/>
  <c r="U149" i="3"/>
  <c r="Z149" i="3"/>
  <c r="Q149" i="3"/>
  <c r="P149" i="3"/>
  <c r="AA149" i="3"/>
  <c r="Y155" i="3"/>
  <c r="Q165" i="3"/>
  <c r="P165" i="3"/>
  <c r="T165" i="3"/>
  <c r="T167" i="3"/>
  <c r="AA167" i="3"/>
  <c r="Y167" i="3"/>
  <c r="X167" i="3"/>
  <c r="Y171" i="3"/>
  <c r="Y175" i="3"/>
  <c r="Z191" i="3"/>
  <c r="Y201" i="3"/>
  <c r="U201" i="3"/>
  <c r="T201" i="3"/>
  <c r="Q201" i="3"/>
  <c r="P208" i="3"/>
  <c r="Q214" i="3"/>
  <c r="Z214" i="3"/>
  <c r="Y214" i="3"/>
  <c r="AA214" i="3"/>
  <c r="U214" i="3"/>
  <c r="X216" i="3"/>
  <c r="T229" i="3"/>
  <c r="Y234" i="3"/>
  <c r="Z245" i="3"/>
  <c r="Y69" i="3"/>
  <c r="Q70" i="3"/>
  <c r="Z71" i="3"/>
  <c r="Q73" i="3"/>
  <c r="Y78" i="3"/>
  <c r="T81" i="3"/>
  <c r="AA81" i="3"/>
  <c r="X82" i="3"/>
  <c r="Y85" i="3"/>
  <c r="T87" i="3"/>
  <c r="Q90" i="3"/>
  <c r="Z91" i="3"/>
  <c r="Z94" i="3"/>
  <c r="Y97" i="3"/>
  <c r="T99" i="3"/>
  <c r="Q102" i="3"/>
  <c r="Z103" i="3"/>
  <c r="Z106" i="3"/>
  <c r="Z109" i="3"/>
  <c r="T113" i="3"/>
  <c r="Q113" i="3"/>
  <c r="AA113" i="3"/>
  <c r="AA114" i="3"/>
  <c r="Q118" i="3"/>
  <c r="Z130" i="3"/>
  <c r="Q134" i="3"/>
  <c r="U142" i="3"/>
  <c r="T142" i="3"/>
  <c r="X142" i="3"/>
  <c r="U146" i="3"/>
  <c r="X146" i="3"/>
  <c r="T146" i="3"/>
  <c r="X149" i="3"/>
  <c r="X165" i="3"/>
  <c r="Q167" i="3"/>
  <c r="Y172" i="3"/>
  <c r="AA172" i="3"/>
  <c r="T172" i="3"/>
  <c r="Q172" i="3"/>
  <c r="T183" i="3"/>
  <c r="Q183" i="3"/>
  <c r="AA183" i="3"/>
  <c r="Z183" i="3"/>
  <c r="X201" i="3"/>
  <c r="Z208" i="3"/>
  <c r="T214" i="3"/>
  <c r="AA229" i="3"/>
  <c r="AA246" i="3"/>
  <c r="Q246" i="3"/>
  <c r="U246" i="3"/>
  <c r="T246" i="3"/>
  <c r="Z246" i="3"/>
  <c r="Y246" i="3"/>
  <c r="P246" i="3"/>
  <c r="T195" i="3"/>
  <c r="Q195" i="3"/>
  <c r="AA195" i="3"/>
  <c r="Z195" i="3"/>
  <c r="Y156" i="3"/>
  <c r="T159" i="3"/>
  <c r="AA159" i="3"/>
  <c r="Q173" i="3"/>
  <c r="T204" i="3"/>
  <c r="AA204" i="3"/>
  <c r="X204" i="3"/>
  <c r="Q206" i="3"/>
  <c r="AA206" i="3"/>
  <c r="P206" i="3"/>
  <c r="Q259" i="3"/>
  <c r="AA259" i="3"/>
  <c r="P259" i="3"/>
  <c r="X259" i="3"/>
  <c r="U259" i="3"/>
  <c r="Y270" i="3"/>
  <c r="Z304" i="3"/>
  <c r="Q324" i="3"/>
  <c r="Y324" i="3"/>
  <c r="X324" i="3"/>
  <c r="T324" i="3"/>
  <c r="Z324" i="3"/>
  <c r="AA324" i="3"/>
  <c r="U324" i="3"/>
  <c r="X285" i="3"/>
  <c r="AA285" i="3"/>
  <c r="Y285" i="3"/>
  <c r="U285" i="3"/>
  <c r="Q285" i="3"/>
  <c r="Q308" i="3"/>
  <c r="X308" i="3"/>
  <c r="T308" i="3"/>
  <c r="Z308" i="3"/>
  <c r="Y308" i="3"/>
  <c r="U308" i="3"/>
  <c r="P308" i="3"/>
  <c r="AA308" i="3"/>
  <c r="AA314" i="3"/>
  <c r="T314" i="3"/>
  <c r="Q314" i="3"/>
  <c r="P314" i="3"/>
  <c r="X314" i="3"/>
  <c r="U314" i="3"/>
  <c r="AA238" i="3"/>
  <c r="Q238" i="3"/>
  <c r="X238" i="3"/>
  <c r="Z248" i="3"/>
  <c r="T252" i="3"/>
  <c r="Q252" i="3"/>
  <c r="AA252" i="3"/>
  <c r="P252" i="3"/>
  <c r="Z260" i="3"/>
  <c r="Q280" i="3"/>
  <c r="X280" i="3"/>
  <c r="AA280" i="3"/>
  <c r="Z280" i="3"/>
  <c r="T280" i="3"/>
  <c r="P280" i="3"/>
  <c r="Q283" i="3"/>
  <c r="AA283" i="3"/>
  <c r="P283" i="3"/>
  <c r="U283" i="3"/>
  <c r="P285" i="3"/>
  <c r="Y314" i="3"/>
  <c r="X289" i="3"/>
  <c r="AA289" i="3"/>
  <c r="U289" i="3"/>
  <c r="Q289" i="3"/>
  <c r="Y289" i="3"/>
  <c r="Q296" i="3"/>
  <c r="X296" i="3"/>
  <c r="AA296" i="3"/>
  <c r="Z296" i="3"/>
  <c r="U296" i="3"/>
  <c r="T296" i="3"/>
  <c r="AA302" i="3"/>
  <c r="T302" i="3"/>
  <c r="Y302" i="3"/>
  <c r="X302" i="3"/>
  <c r="P302" i="3"/>
  <c r="AA177" i="3"/>
  <c r="Q177" i="3"/>
  <c r="AA189" i="3"/>
  <c r="Q189" i="3"/>
  <c r="Y205" i="3"/>
  <c r="U205" i="3"/>
  <c r="T205" i="3"/>
  <c r="Y209" i="3"/>
  <c r="Q209" i="3"/>
  <c r="Q222" i="3"/>
  <c r="X222" i="3"/>
  <c r="U222" i="3"/>
  <c r="AA226" i="3"/>
  <c r="Q226" i="3"/>
  <c r="X226" i="3"/>
  <c r="Z236" i="3"/>
  <c r="T238" i="3"/>
  <c r="T240" i="3"/>
  <c r="Q240" i="3"/>
  <c r="AA240" i="3"/>
  <c r="P240" i="3"/>
  <c r="X252" i="3"/>
  <c r="AA266" i="3"/>
  <c r="U266" i="3"/>
  <c r="T266" i="3"/>
  <c r="Y266" i="3"/>
  <c r="Q271" i="3"/>
  <c r="T271" i="3"/>
  <c r="P271" i="3"/>
  <c r="AA271" i="3"/>
  <c r="Z271" i="3"/>
  <c r="Y280" i="3"/>
  <c r="X283" i="3"/>
  <c r="Z285" i="3"/>
  <c r="P289" i="3"/>
  <c r="P296" i="3"/>
  <c r="Q302" i="3"/>
  <c r="Q331" i="3"/>
  <c r="AA144" i="3"/>
  <c r="AA156" i="3"/>
  <c r="Y160" i="3"/>
  <c r="T163" i="3"/>
  <c r="AA163" i="3"/>
  <c r="AA173" i="3"/>
  <c r="P177" i="3"/>
  <c r="Y184" i="3"/>
  <c r="X184" i="3"/>
  <c r="P189" i="3"/>
  <c r="Y196" i="3"/>
  <c r="X196" i="3"/>
  <c r="P205" i="3"/>
  <c r="P209" i="3"/>
  <c r="P222" i="3"/>
  <c r="P226" i="3"/>
  <c r="T232" i="3"/>
  <c r="Q232" i="3"/>
  <c r="AA232" i="3"/>
  <c r="Y232" i="3"/>
  <c r="X232" i="3"/>
  <c r="U238" i="3"/>
  <c r="U240" i="3"/>
  <c r="Y252" i="3"/>
  <c r="AA258" i="3"/>
  <c r="U258" i="3"/>
  <c r="T258" i="3"/>
  <c r="Q258" i="3"/>
  <c r="Q263" i="3"/>
  <c r="T263" i="3"/>
  <c r="P263" i="3"/>
  <c r="AA263" i="3"/>
  <c r="Y263" i="3"/>
  <c r="X263" i="3"/>
  <c r="P266" i="3"/>
  <c r="U271" i="3"/>
  <c r="AA278" i="3"/>
  <c r="T278" i="3"/>
  <c r="Q278" i="3"/>
  <c r="P278" i="3"/>
  <c r="X281" i="3"/>
  <c r="AA281" i="3"/>
  <c r="U281" i="3"/>
  <c r="Q281" i="3"/>
  <c r="Y283" i="3"/>
  <c r="T289" i="3"/>
  <c r="Y296" i="3"/>
  <c r="U302" i="3"/>
  <c r="AA306" i="3"/>
  <c r="T306" i="3"/>
  <c r="Z306" i="3"/>
  <c r="Y306" i="3"/>
  <c r="Q306" i="3"/>
  <c r="P306" i="3"/>
  <c r="U306" i="3"/>
  <c r="Q355" i="3"/>
  <c r="Z289" i="3"/>
  <c r="X293" i="3"/>
  <c r="AA293" i="3"/>
  <c r="Y293" i="3"/>
  <c r="U293" i="3"/>
  <c r="Q293" i="3"/>
  <c r="Z293" i="3"/>
  <c r="Z302" i="3"/>
  <c r="AA290" i="3"/>
  <c r="U290" i="3"/>
  <c r="T290" i="3"/>
  <c r="Z290" i="3"/>
  <c r="Y290" i="3"/>
  <c r="Q290" i="3"/>
  <c r="P290" i="3"/>
  <c r="Q307" i="3"/>
  <c r="X261" i="3"/>
  <c r="AA261" i="3"/>
  <c r="Y261" i="3"/>
  <c r="U261" i="3"/>
  <c r="T261" i="3"/>
  <c r="Q261" i="3"/>
  <c r="Q264" i="3"/>
  <c r="X264" i="3"/>
  <c r="AA264" i="3"/>
  <c r="Z264" i="3"/>
  <c r="U264" i="3"/>
  <c r="X290" i="3"/>
  <c r="T293" i="3"/>
  <c r="Q352" i="3"/>
  <c r="Y352" i="3"/>
  <c r="X352" i="3"/>
  <c r="T352" i="3"/>
  <c r="Z352" i="3"/>
  <c r="U352" i="3"/>
  <c r="AA352" i="3"/>
  <c r="P352" i="3"/>
  <c r="Z147" i="3"/>
  <c r="Y176" i="3"/>
  <c r="X176" i="3"/>
  <c r="Y188" i="3"/>
  <c r="X188" i="3"/>
  <c r="T200" i="3"/>
  <c r="AA200" i="3"/>
  <c r="Z200" i="3"/>
  <c r="Y200" i="3"/>
  <c r="Q202" i="3"/>
  <c r="U202" i="3"/>
  <c r="T202" i="3"/>
  <c r="Z226" i="3"/>
  <c r="Y233" i="3"/>
  <c r="X233" i="3"/>
  <c r="T233" i="3"/>
  <c r="Y237" i="3"/>
  <c r="X237" i="3"/>
  <c r="AA237" i="3"/>
  <c r="Z237" i="3"/>
  <c r="Y241" i="3"/>
  <c r="X241" i="3"/>
  <c r="Q241" i="3"/>
  <c r="P241" i="3"/>
  <c r="Q256" i="3"/>
  <c r="X256" i="3"/>
  <c r="AA256" i="3"/>
  <c r="Z256" i="3"/>
  <c r="P256" i="3"/>
  <c r="P261" i="3"/>
  <c r="P264" i="3"/>
  <c r="Q267" i="3"/>
  <c r="AA267" i="3"/>
  <c r="P267" i="3"/>
  <c r="Z267" i="3"/>
  <c r="Y267" i="3"/>
  <c r="Q291" i="3"/>
  <c r="AA291" i="3"/>
  <c r="P291" i="3"/>
  <c r="U291" i="3"/>
  <c r="Y291" i="3"/>
  <c r="AA294" i="3"/>
  <c r="T294" i="3"/>
  <c r="Z294" i="3"/>
  <c r="Y294" i="3"/>
  <c r="U294" i="3"/>
  <c r="Q294" i="3"/>
  <c r="Y217" i="3"/>
  <c r="T220" i="3"/>
  <c r="AA220" i="3"/>
  <c r="AA230" i="3"/>
  <c r="Q230" i="3"/>
  <c r="AA242" i="3"/>
  <c r="Q242" i="3"/>
  <c r="X273" i="3"/>
  <c r="AA273" i="3"/>
  <c r="U273" i="3"/>
  <c r="Q275" i="3"/>
  <c r="AA275" i="3"/>
  <c r="P275" i="3"/>
  <c r="X277" i="3"/>
  <c r="AA277" i="3"/>
  <c r="Y277" i="3"/>
  <c r="U277" i="3"/>
  <c r="Q279" i="3"/>
  <c r="T279" i="3"/>
  <c r="P279" i="3"/>
  <c r="AA279" i="3"/>
  <c r="AA298" i="3"/>
  <c r="U298" i="3"/>
  <c r="T298" i="3"/>
  <c r="P304" i="3"/>
  <c r="Q311" i="3"/>
  <c r="Q328" i="3"/>
  <c r="Y328" i="3"/>
  <c r="X328" i="3"/>
  <c r="T328" i="3"/>
  <c r="P328" i="3"/>
  <c r="U328" i="3"/>
  <c r="Q344" i="3"/>
  <c r="Y344" i="3"/>
  <c r="X344" i="3"/>
  <c r="T344" i="3"/>
  <c r="AA344" i="3"/>
  <c r="P344" i="3"/>
  <c r="Q347" i="3"/>
  <c r="AA286" i="3"/>
  <c r="T286" i="3"/>
  <c r="Q288" i="3"/>
  <c r="X288" i="3"/>
  <c r="AA288" i="3"/>
  <c r="Z288" i="3"/>
  <c r="Q340" i="3"/>
  <c r="Y340" i="3"/>
  <c r="X340" i="3"/>
  <c r="T340" i="3"/>
  <c r="U340" i="3"/>
  <c r="AA282" i="3"/>
  <c r="U282" i="3"/>
  <c r="T282" i="3"/>
  <c r="Z284" i="3"/>
  <c r="P286" i="3"/>
  <c r="P288" i="3"/>
  <c r="Q320" i="3"/>
  <c r="Y320" i="3"/>
  <c r="X320" i="3"/>
  <c r="T320" i="3"/>
  <c r="AA320" i="3"/>
  <c r="Q210" i="3"/>
  <c r="Q255" i="3"/>
  <c r="T255" i="3"/>
  <c r="P255" i="3"/>
  <c r="AA255" i="3"/>
  <c r="AA274" i="3"/>
  <c r="U274" i="3"/>
  <c r="T274" i="3"/>
  <c r="Z276" i="3"/>
  <c r="Q282" i="3"/>
  <c r="U286" i="3"/>
  <c r="U288" i="3"/>
  <c r="X297" i="3"/>
  <c r="AA297" i="3"/>
  <c r="U297" i="3"/>
  <c r="Q299" i="3"/>
  <c r="AA299" i="3"/>
  <c r="P299" i="3"/>
  <c r="X301" i="3"/>
  <c r="AA301" i="3"/>
  <c r="Y301" i="3"/>
  <c r="U301" i="3"/>
  <c r="Q303" i="3"/>
  <c r="T303" i="3"/>
  <c r="P303" i="3"/>
  <c r="AA303" i="3"/>
  <c r="U320" i="3"/>
  <c r="AA340" i="3"/>
  <c r="P210" i="3"/>
  <c r="Y221" i="3"/>
  <c r="T224" i="3"/>
  <c r="Q224" i="3"/>
  <c r="AA224" i="3"/>
  <c r="T236" i="3"/>
  <c r="Q236" i="3"/>
  <c r="AA236" i="3"/>
  <c r="T248" i="3"/>
  <c r="Q248" i="3"/>
  <c r="AA248" i="3"/>
  <c r="U255" i="3"/>
  <c r="AA270" i="3"/>
  <c r="T270" i="3"/>
  <c r="Q272" i="3"/>
  <c r="X272" i="3"/>
  <c r="AA272" i="3"/>
  <c r="Z272" i="3"/>
  <c r="P274" i="3"/>
  <c r="X282" i="3"/>
  <c r="X286" i="3"/>
  <c r="Y288" i="3"/>
  <c r="P297" i="3"/>
  <c r="T299" i="3"/>
  <c r="P301" i="3"/>
  <c r="U303" i="3"/>
  <c r="AA310" i="3"/>
  <c r="T310" i="3"/>
  <c r="X310" i="3"/>
  <c r="U310" i="3"/>
  <c r="Q312" i="3"/>
  <c r="X312" i="3"/>
  <c r="T312" i="3"/>
  <c r="U312" i="3"/>
  <c r="P312" i="3"/>
  <c r="Z320" i="3"/>
  <c r="Q323" i="3"/>
  <c r="Q287" i="3"/>
  <c r="T287" i="3"/>
  <c r="P287" i="3"/>
  <c r="AA287" i="3"/>
  <c r="Q319" i="3"/>
  <c r="Q335" i="3"/>
  <c r="Q351" i="3"/>
  <c r="Q304" i="3"/>
  <c r="X304" i="3"/>
  <c r="T304" i="3"/>
  <c r="AA304" i="3"/>
  <c r="Q315" i="3"/>
  <c r="P332" i="3"/>
  <c r="Q336" i="3"/>
  <c r="Y336" i="3"/>
  <c r="X336" i="3"/>
  <c r="T336" i="3"/>
  <c r="Q363" i="3"/>
  <c r="Q327" i="3"/>
  <c r="Q348" i="3"/>
  <c r="Y348" i="3"/>
  <c r="X348" i="3"/>
  <c r="T348" i="3"/>
  <c r="Q339" i="3"/>
  <c r="Z348" i="3"/>
  <c r="Q360" i="3"/>
  <c r="Y360" i="3"/>
  <c r="X360" i="3"/>
  <c r="T360" i="3"/>
  <c r="Q260" i="3"/>
  <c r="X260" i="3"/>
  <c r="Q268" i="3"/>
  <c r="X268" i="3"/>
  <c r="Q276" i="3"/>
  <c r="X276" i="3"/>
  <c r="Q284" i="3"/>
  <c r="X284" i="3"/>
  <c r="Q292" i="3"/>
  <c r="X292" i="3"/>
  <c r="Q300" i="3"/>
  <c r="X300" i="3"/>
  <c r="X305" i="3"/>
  <c r="AA305" i="3"/>
  <c r="Y305" i="3"/>
  <c r="Q316" i="3"/>
  <c r="Y316" i="3"/>
  <c r="X316" i="3"/>
  <c r="T316" i="3"/>
  <c r="Q343" i="3"/>
  <c r="AA348" i="3"/>
  <c r="P360" i="3"/>
  <c r="Q364" i="3"/>
  <c r="Y364" i="3"/>
  <c r="X364" i="3"/>
  <c r="T364" i="3"/>
  <c r="Q332" i="3"/>
  <c r="Y332" i="3"/>
  <c r="X332" i="3"/>
  <c r="T332" i="3"/>
  <c r="Q359" i="3"/>
  <c r="Y309" i="3"/>
  <c r="Y313" i="3"/>
  <c r="Y317" i="3"/>
  <c r="Y321" i="3"/>
  <c r="Y325" i="3"/>
  <c r="Y329" i="3"/>
  <c r="Y333" i="3"/>
  <c r="Y337" i="3"/>
  <c r="Y341" i="3"/>
  <c r="Y345" i="3"/>
  <c r="Y349" i="3"/>
  <c r="Y353" i="3"/>
  <c r="Y357" i="3"/>
  <c r="Y361" i="3"/>
  <c r="Y365" i="3"/>
  <c r="AA309" i="3"/>
  <c r="AA313" i="3"/>
  <c r="AA317" i="3"/>
  <c r="AA321" i="3"/>
  <c r="AA325" i="3"/>
  <c r="AA329" i="3"/>
  <c r="AA333" i="3"/>
  <c r="AA337" i="3"/>
  <c r="AA341" i="3"/>
  <c r="AA345" i="3"/>
  <c r="AA349" i="3"/>
  <c r="AA353" i="3"/>
  <c r="AA357" i="3"/>
  <c r="AA361" i="3"/>
  <c r="AA365" i="3"/>
  <c r="T318" i="3"/>
  <c r="T322" i="3"/>
  <c r="T326" i="3"/>
  <c r="T330" i="3"/>
  <c r="T334" i="3"/>
  <c r="T338" i="3"/>
  <c r="T342" i="3"/>
  <c r="T346" i="3"/>
  <c r="T350" i="3"/>
  <c r="T354" i="3"/>
  <c r="T358" i="3"/>
  <c r="T362" i="3"/>
  <c r="T366" i="3"/>
  <c r="BC35" i="2"/>
  <c r="V35" i="2"/>
  <c r="AX47" i="2"/>
  <c r="AL36" i="2"/>
  <c r="S43" i="2"/>
  <c r="R43" i="2"/>
  <c r="U43" i="2"/>
  <c r="V43" i="2"/>
  <c r="T43" i="2"/>
  <c r="Q43" i="2"/>
  <c r="V44" i="2"/>
  <c r="U44" i="2"/>
  <c r="S44" i="2"/>
  <c r="R44" i="2"/>
  <c r="Q44" i="2"/>
  <c r="T44" i="2"/>
  <c r="AP39" i="2"/>
  <c r="V37" i="2"/>
  <c r="U37" i="2"/>
  <c r="T37" i="2"/>
  <c r="S37" i="2"/>
  <c r="R37" i="2"/>
  <c r="Q37" i="2"/>
  <c r="V40" i="2"/>
  <c r="T40" i="2"/>
  <c r="U40" i="2"/>
  <c r="S40" i="2"/>
  <c r="R40" i="2"/>
  <c r="Q40" i="2"/>
  <c r="V41" i="2"/>
  <c r="U41" i="2"/>
  <c r="T41" i="2"/>
  <c r="S41" i="2"/>
  <c r="R41" i="2"/>
  <c r="Q41" i="2"/>
  <c r="V45" i="2"/>
  <c r="U45" i="2"/>
  <c r="T45" i="2"/>
  <c r="S45" i="2"/>
  <c r="R45" i="2"/>
  <c r="Q45" i="2"/>
  <c r="S47" i="2"/>
  <c r="R47" i="2"/>
  <c r="V47" i="2"/>
  <c r="U47" i="2"/>
  <c r="T47" i="2"/>
  <c r="Q47" i="2"/>
  <c r="V53" i="2"/>
  <c r="U59" i="2" s="1"/>
  <c r="Q60" i="2" s="1"/>
  <c r="U53" i="2"/>
  <c r="S53" i="2"/>
  <c r="R53" i="2"/>
  <c r="Q53" i="2"/>
  <c r="T34" i="2"/>
  <c r="AU34" i="2"/>
  <c r="AM35" i="2"/>
  <c r="AP35" i="2" s="1"/>
  <c r="AT50" i="2"/>
  <c r="AP52" i="2"/>
  <c r="V42" i="2"/>
  <c r="U42" i="2"/>
  <c r="T42" i="2"/>
  <c r="R42" i="2"/>
  <c r="S42" i="2"/>
  <c r="Q42" i="2"/>
  <c r="BB46" i="2"/>
  <c r="V46" i="2"/>
  <c r="U46" i="2"/>
  <c r="T46" i="2"/>
  <c r="S46" i="2"/>
  <c r="Q46" i="2"/>
  <c r="BB42" i="2"/>
  <c r="V48" i="2"/>
  <c r="T48" i="2"/>
  <c r="U48" i="2"/>
  <c r="S48" i="2"/>
  <c r="R48" i="2"/>
  <c r="Q48" i="2"/>
  <c r="S36" i="2"/>
  <c r="R36" i="2"/>
  <c r="Q36" i="2"/>
  <c r="U36" i="2"/>
  <c r="V36" i="2"/>
  <c r="T36" i="2"/>
  <c r="S51" i="2"/>
  <c r="R51" i="2"/>
  <c r="Q51" i="2"/>
  <c r="V51" i="2"/>
  <c r="T51" i="2"/>
  <c r="V52" i="2"/>
  <c r="T52" i="2"/>
  <c r="U52" i="2"/>
  <c r="S52" i="2"/>
  <c r="R52" i="2"/>
  <c r="Q52" i="2"/>
  <c r="BB50" i="2"/>
  <c r="AX51" i="2"/>
  <c r="T38" i="2"/>
  <c r="V49" i="2"/>
  <c r="U49" i="2"/>
  <c r="T49" i="2"/>
  <c r="S49" i="2"/>
  <c r="R49" i="2"/>
  <c r="Q49" i="2"/>
  <c r="V50" i="2"/>
  <c r="U50" i="2"/>
  <c r="R50" i="2"/>
  <c r="T50" i="2"/>
  <c r="S50" i="2"/>
  <c r="Q50" i="2"/>
  <c r="U39" i="2"/>
  <c r="T39" i="2"/>
  <c r="S39" i="2"/>
  <c r="R39" i="2"/>
  <c r="Q39" i="2"/>
  <c r="V39" i="2"/>
  <c r="AB7" i="2"/>
  <c r="S12" i="2"/>
  <c r="AI40" i="2" s="1"/>
  <c r="AL40" i="2" s="1"/>
  <c r="V18" i="2"/>
  <c r="AM46" i="2" s="1"/>
  <c r="AP46" i="2" s="1"/>
  <c r="AE23" i="2"/>
  <c r="AY51" i="2" s="1"/>
  <c r="BB51" i="2" s="1"/>
  <c r="AB25" i="2"/>
  <c r="AU53" i="2" s="1"/>
  <c r="AX53" i="2" s="1"/>
  <c r="W8" i="2"/>
  <c r="Z13" i="2"/>
  <c r="Z14" i="2"/>
  <c r="Q19" i="2"/>
  <c r="AC19" i="2"/>
  <c r="W21" i="2"/>
  <c r="Z24" i="2"/>
  <c r="U33" i="2"/>
  <c r="AS33" i="2"/>
  <c r="AT33" i="2" s="1"/>
  <c r="BE33" i="2"/>
  <c r="S34" i="2"/>
  <c r="U38" i="2"/>
  <c r="AS38" i="2"/>
  <c r="AT38" i="2" s="1"/>
  <c r="BE38" i="2"/>
  <c r="AO42" i="2"/>
  <c r="AP42" i="2" s="1"/>
  <c r="BA42" i="2"/>
  <c r="AO46" i="2"/>
  <c r="BA46" i="2"/>
  <c r="AO50" i="2"/>
  <c r="AP50" i="2" s="1"/>
  <c r="BA50" i="2"/>
  <c r="V33" i="2"/>
  <c r="U34" i="2"/>
  <c r="V34" i="2"/>
  <c r="AI35" i="2"/>
  <c r="AL35" i="2" s="1"/>
  <c r="AS42" i="2"/>
  <c r="AT42" i="2" s="1"/>
  <c r="BE42" i="2"/>
  <c r="AS46" i="2"/>
  <c r="AT46" i="2" s="1"/>
  <c r="BE46" i="2"/>
  <c r="AS50" i="2"/>
  <c r="BE50" i="2"/>
  <c r="AY35" i="2"/>
  <c r="BB35" i="2" s="1"/>
  <c r="AK36" i="2"/>
  <c r="AW36" i="2"/>
  <c r="AX36" i="2" s="1"/>
  <c r="AO39" i="2"/>
  <c r="BA39" i="2"/>
  <c r="BB39" i="2" s="1"/>
  <c r="AK43" i="2"/>
  <c r="AL43" i="2" s="1"/>
  <c r="AW43" i="2"/>
  <c r="AX43" i="2" s="1"/>
  <c r="AK47" i="2"/>
  <c r="AL47" i="2" s="1"/>
  <c r="AW47" i="2"/>
  <c r="AK51" i="2"/>
  <c r="AL51" i="2" s="1"/>
  <c r="AW51" i="2"/>
  <c r="Q8" i="2"/>
  <c r="AC8" i="2"/>
  <c r="T13" i="2"/>
  <c r="AF13" i="2"/>
  <c r="T14" i="2"/>
  <c r="AF14" i="2"/>
  <c r="W19" i="2"/>
  <c r="Q21" i="2"/>
  <c r="AC21" i="2"/>
  <c r="T24" i="2"/>
  <c r="AF24" i="2"/>
  <c r="AM33" i="2"/>
  <c r="AP33" i="2" s="1"/>
  <c r="AK34" i="2"/>
  <c r="AL34" i="2" s="1"/>
  <c r="AW34" i="2"/>
  <c r="AO37" i="2"/>
  <c r="AP37" i="2" s="1"/>
  <c r="BA37" i="2"/>
  <c r="BB37" i="2" s="1"/>
  <c r="AO40" i="2"/>
  <c r="AP40" i="2" s="1"/>
  <c r="BA40" i="2"/>
  <c r="BB40" i="2" s="1"/>
  <c r="AO44" i="2"/>
  <c r="AP44" i="2" s="1"/>
  <c r="BA44" i="2"/>
  <c r="BB44" i="2" s="1"/>
  <c r="AO48" i="2"/>
  <c r="AP48" i="2" s="1"/>
  <c r="BA48" i="2"/>
  <c r="BB48" i="2" s="1"/>
  <c r="AO52" i="2"/>
  <c r="BA52" i="2"/>
  <c r="BB52" i="2" s="1"/>
  <c r="Q5" i="2"/>
  <c r="AC5" i="2"/>
  <c r="Q11" i="2"/>
  <c r="AC11" i="2"/>
  <c r="AC12" i="2"/>
  <c r="T17" i="2"/>
  <c r="AF17" i="2"/>
  <c r="AF18" i="2"/>
  <c r="Z20" i="2"/>
  <c r="Q23" i="2"/>
  <c r="Q33" i="2"/>
  <c r="Q38" i="2"/>
  <c r="S33" i="2"/>
  <c r="Q34" i="2"/>
  <c r="S38" i="2"/>
  <c r="AW41" i="2"/>
  <c r="AX41" i="2" s="1"/>
  <c r="AK45" i="2"/>
  <c r="AL45" i="2" s="1"/>
  <c r="AW45" i="2"/>
  <c r="AX45" i="2" s="1"/>
  <c r="AK49" i="2"/>
  <c r="AL49" i="2" s="1"/>
  <c r="AW49" i="2"/>
  <c r="AX49" i="2" s="1"/>
  <c r="AK53" i="2"/>
  <c r="AL53" i="2" s="1"/>
  <c r="Q34" i="1"/>
  <c r="AI34" i="1"/>
  <c r="V31" i="1"/>
  <c r="U31" i="1"/>
  <c r="T31" i="1"/>
  <c r="S31" i="1"/>
  <c r="R31" i="1"/>
  <c r="Q31" i="1"/>
  <c r="AY25" i="1"/>
  <c r="BB25" i="1" s="1"/>
  <c r="U25" i="1"/>
  <c r="BF29" i="1"/>
  <c r="Q25" i="1"/>
  <c r="R34" i="1"/>
  <c r="AM34" i="1"/>
  <c r="Q26" i="1"/>
  <c r="Q37" i="1"/>
  <c r="AI37" i="1"/>
  <c r="BF36" i="1"/>
  <c r="AT35" i="1"/>
  <c r="BC30" i="1"/>
  <c r="BF30" i="1" s="1"/>
  <c r="V30" i="1"/>
  <c r="R37" i="1"/>
  <c r="AM37" i="1"/>
  <c r="V27" i="1"/>
  <c r="U27" i="1"/>
  <c r="S27" i="1"/>
  <c r="R27" i="1"/>
  <c r="Q27" i="1"/>
  <c r="Q28" i="1"/>
  <c r="V23" i="1"/>
  <c r="U23" i="1"/>
  <c r="T23" i="1"/>
  <c r="S23" i="1"/>
  <c r="R23" i="1"/>
  <c r="Q23" i="1"/>
  <c r="V29" i="1"/>
  <c r="R29" i="1"/>
  <c r="AM29" i="1"/>
  <c r="AQ26" i="1"/>
  <c r="AT26" i="1" s="1"/>
  <c r="S26" i="1"/>
  <c r="S37" i="1"/>
  <c r="AQ37" i="1"/>
  <c r="AU26" i="1"/>
  <c r="T26" i="1"/>
  <c r="R33" i="1"/>
  <c r="AM33" i="1"/>
  <c r="AP33" i="1" s="1"/>
  <c r="BC34" i="1"/>
  <c r="V34" i="1"/>
  <c r="U26" i="1"/>
  <c r="AY26" i="1"/>
  <c r="BF28" i="1"/>
  <c r="R30" i="1"/>
  <c r="AM30" i="1"/>
  <c r="AP31" i="1"/>
  <c r="Q32" i="1"/>
  <c r="V35" i="1"/>
  <c r="U35" i="1"/>
  <c r="T35" i="1"/>
  <c r="S35" i="1"/>
  <c r="R35" i="1"/>
  <c r="Q35" i="1"/>
  <c r="AX36" i="1"/>
  <c r="BF27" i="1"/>
  <c r="T24" i="1"/>
  <c r="AU25" i="1"/>
  <c r="R28" i="1"/>
  <c r="U29" i="1"/>
  <c r="AS29" i="1"/>
  <c r="AT29" i="1" s="1"/>
  <c r="BE29" i="1"/>
  <c r="R32" i="1"/>
  <c r="AS33" i="1"/>
  <c r="AT33" i="1" s="1"/>
  <c r="BE33" i="1"/>
  <c r="BF33" i="1" s="1"/>
  <c r="R36" i="1"/>
  <c r="U37" i="1"/>
  <c r="AS37" i="1"/>
  <c r="BE37" i="1"/>
  <c r="BF37" i="1" s="1"/>
  <c r="AB39" i="1" s="1"/>
  <c r="Q40" i="1" s="1"/>
  <c r="Z8" i="1"/>
  <c r="Q13" i="1"/>
  <c r="AC13" i="1"/>
  <c r="Q14" i="1"/>
  <c r="AC14" i="1"/>
  <c r="T19" i="1"/>
  <c r="AF19" i="1"/>
  <c r="U24" i="1"/>
  <c r="AS24" i="1"/>
  <c r="BE24" i="1"/>
  <c r="BF24" i="1" s="1"/>
  <c r="S28" i="1"/>
  <c r="AK30" i="1"/>
  <c r="AW30" i="1"/>
  <c r="AX30" i="1" s="1"/>
  <c r="S32" i="1"/>
  <c r="AK34" i="1"/>
  <c r="AW34" i="1"/>
  <c r="AX34" i="1" s="1"/>
  <c r="S36" i="1"/>
  <c r="Y6" i="1"/>
  <c r="AQ24" i="1" s="1"/>
  <c r="S15" i="1"/>
  <c r="S24" i="1"/>
  <c r="AI30" i="1"/>
  <c r="AK25" i="1"/>
  <c r="AL25" i="1" s="1"/>
  <c r="AW25" i="1"/>
  <c r="AO27" i="1"/>
  <c r="AP27" i="1" s="1"/>
  <c r="BA27" i="1"/>
  <c r="BB27" i="1" s="1"/>
  <c r="AI29" i="1"/>
  <c r="AO31" i="1"/>
  <c r="BA31" i="1"/>
  <c r="BB31" i="1" s="1"/>
  <c r="T32" i="1"/>
  <c r="AU33" i="1"/>
  <c r="AX33" i="1" s="1"/>
  <c r="AO35" i="1"/>
  <c r="AP35" i="1" s="1"/>
  <c r="BA35" i="1"/>
  <c r="BB35" i="1" s="1"/>
  <c r="T36" i="1"/>
  <c r="AU37" i="1"/>
  <c r="AE16" i="1"/>
  <c r="Y18" i="1"/>
  <c r="AQ36" i="1" s="1"/>
  <c r="AO26" i="1"/>
  <c r="BA26" i="1"/>
  <c r="U28" i="1"/>
  <c r="AS28" i="1"/>
  <c r="AT28" i="1" s="1"/>
  <c r="BE28" i="1"/>
  <c r="AY30" i="1"/>
  <c r="U32" i="1"/>
  <c r="AS32" i="1"/>
  <c r="AT32" i="1" s="1"/>
  <c r="BE32" i="1"/>
  <c r="BF32" i="1" s="1"/>
  <c r="U36" i="1"/>
  <c r="AS36" i="1"/>
  <c r="BE36" i="1"/>
  <c r="AH8" i="1"/>
  <c r="Q8" i="1"/>
  <c r="AC8" i="1"/>
  <c r="T13" i="1"/>
  <c r="AF13" i="1"/>
  <c r="T14" i="1"/>
  <c r="AF14" i="1"/>
  <c r="W19" i="1"/>
  <c r="AS23" i="1"/>
  <c r="AT23" i="1" s="1"/>
  <c r="BE23" i="1"/>
  <c r="BF23" i="1" s="1"/>
  <c r="AM25" i="1"/>
  <c r="AP25" i="1" s="1"/>
  <c r="V28" i="1"/>
  <c r="AK29" i="1"/>
  <c r="AW29" i="1"/>
  <c r="AX29" i="1" s="1"/>
  <c r="V32" i="1"/>
  <c r="AK33" i="1"/>
  <c r="AW33" i="1"/>
  <c r="V36" i="1"/>
  <c r="AK37" i="1"/>
  <c r="AW37" i="1"/>
  <c r="AB9" i="1"/>
  <c r="AU27" i="1" s="1"/>
  <c r="AX27" i="1" s="1"/>
  <c r="AO30" i="1"/>
  <c r="BA30" i="1"/>
  <c r="AO34" i="1"/>
  <c r="BA34" i="1"/>
  <c r="BE27" i="1"/>
  <c r="AS31" i="1"/>
  <c r="AT31" i="1" s="1"/>
  <c r="BE31" i="1"/>
  <c r="BF31" i="1" s="1"/>
  <c r="AS35" i="1"/>
  <c r="BE35" i="1"/>
  <c r="BF35" i="1" s="1"/>
  <c r="V8" i="1"/>
  <c r="AB10" i="1"/>
  <c r="AU28" i="1" s="1"/>
  <c r="AE15" i="1"/>
  <c r="AY33" i="1" s="1"/>
  <c r="BB33" i="1" s="1"/>
  <c r="S30" i="1"/>
  <c r="S34" i="1"/>
  <c r="AK36" i="1"/>
  <c r="AL36" i="1" s="1"/>
  <c r="Q16" i="1"/>
  <c r="T34" i="1"/>
  <c r="AP29" i="1" l="1"/>
  <c r="BF34" i="1"/>
  <c r="AX26" i="1"/>
  <c r="AX37" i="1"/>
  <c r="BB26" i="1"/>
  <c r="AL30" i="1"/>
  <c r="AX28" i="1"/>
  <c r="BB30" i="1"/>
  <c r="AP34" i="1"/>
  <c r="AP37" i="1"/>
  <c r="AL34" i="1"/>
  <c r="C68" i="4"/>
  <c r="AJ7" i="4" s="1"/>
  <c r="F61" i="4"/>
  <c r="AI7" i="4" s="1"/>
  <c r="C61" i="4"/>
  <c r="AH7" i="4" s="1"/>
  <c r="AR8" i="4"/>
  <c r="AT7" i="4"/>
  <c r="AV7" i="4" s="1"/>
  <c r="E126" i="4"/>
  <c r="G12" i="4"/>
  <c r="G11" i="3"/>
  <c r="AN7" i="3"/>
  <c r="AP7" i="3"/>
  <c r="AT7" i="3"/>
  <c r="AV7" i="3" s="1"/>
  <c r="AR8" i="3"/>
  <c r="R46" i="2"/>
  <c r="T53" i="2"/>
  <c r="T35" i="2"/>
  <c r="AU35" i="2"/>
  <c r="AX35" i="2" s="1"/>
  <c r="U51" i="2"/>
  <c r="AX34" i="2"/>
  <c r="Q33" i="1"/>
  <c r="AI33" i="1"/>
  <c r="AL33" i="1" s="1"/>
  <c r="AT24" i="1"/>
  <c r="U33" i="1"/>
  <c r="R26" i="1"/>
  <c r="AM26" i="1"/>
  <c r="AP26" i="1" s="1"/>
  <c r="AL29" i="1"/>
  <c r="T27" i="1"/>
  <c r="AT37" i="1"/>
  <c r="AP30" i="1"/>
  <c r="V26" i="1"/>
  <c r="BC26" i="1"/>
  <c r="BF26" i="1" s="1"/>
  <c r="T28" i="1"/>
  <c r="AT36" i="1"/>
  <c r="AL37" i="1"/>
  <c r="U34" i="1"/>
  <c r="AY34" i="1"/>
  <c r="BB34" i="1" s="1"/>
  <c r="AX25" i="1"/>
  <c r="E151" i="3" l="1"/>
  <c r="G12" i="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<sst xmlns="http://schemas.openxmlformats.org/spreadsheetml/2006/main" count="678" uniqueCount="220">
  <si>
    <t>Gear Ratio Calculator</t>
  </si>
  <si>
    <t>Kawasaki ER6n 2011</t>
  </si>
  <si>
    <t>Road Speed</t>
  </si>
  <si>
    <t>Dyno Data</t>
  </si>
  <si>
    <t>1st</t>
  </si>
  <si>
    <t>2nd</t>
  </si>
  <si>
    <t>3rd</t>
  </si>
  <si>
    <t>4th</t>
  </si>
  <si>
    <t>5th</t>
  </si>
  <si>
    <t>6th</t>
  </si>
  <si>
    <t>RPM</t>
  </si>
  <si>
    <t>Power BHP</t>
  </si>
  <si>
    <t>Power kW</t>
  </si>
  <si>
    <t>mph</t>
  </si>
  <si>
    <t>km/h</t>
  </si>
  <si>
    <t>ms-1</t>
  </si>
  <si>
    <t>Primary Drive</t>
  </si>
  <si>
    <t xml:space="preserve">Tyre </t>
  </si>
  <si>
    <t>Michelin Pilot Road 4 (17)</t>
  </si>
  <si>
    <t>Diameter</t>
  </si>
  <si>
    <t>Final Drive</t>
  </si>
  <si>
    <t>Power Range</t>
  </si>
  <si>
    <t>N/A</t>
  </si>
  <si>
    <t>Gear</t>
  </si>
  <si>
    <t>Counter</t>
  </si>
  <si>
    <t>Main</t>
  </si>
  <si>
    <t>Ratio</t>
  </si>
  <si>
    <t>RPM Falls To</t>
  </si>
  <si>
    <t xml:space="preserve">1st </t>
  </si>
  <si>
    <t xml:space="preserve">on Change to 2nd </t>
  </si>
  <si>
    <t xml:space="preserve">2nd </t>
  </si>
  <si>
    <t>on Change to 3rd</t>
  </si>
  <si>
    <t xml:space="preserve">3rd </t>
  </si>
  <si>
    <t>on Change to 4th</t>
  </si>
  <si>
    <t>Drag Coeff =</t>
  </si>
  <si>
    <t xml:space="preserve">4th </t>
  </si>
  <si>
    <t>on Change to 5th</t>
  </si>
  <si>
    <r>
      <t>Frontal Area m</t>
    </r>
    <r>
      <rPr>
        <b/>
        <vertAlign val="superscript"/>
        <sz val="11"/>
        <color theme="1"/>
        <rFont val="Calibri"/>
        <family val="2"/>
        <scheme val="minor"/>
      </rPr>
      <t>2</t>
    </r>
    <r>
      <rPr>
        <b/>
        <sz val="11"/>
        <color theme="1"/>
        <rFont val="Calibri"/>
        <family val="2"/>
        <scheme val="minor"/>
      </rPr>
      <t>=</t>
    </r>
  </si>
  <si>
    <t>Mass kg=</t>
  </si>
  <si>
    <t xml:space="preserve">5th </t>
  </si>
  <si>
    <t>on Change to 6th</t>
  </si>
  <si>
    <r>
      <t>Air Density kgm</t>
    </r>
    <r>
      <rPr>
        <b/>
        <vertAlign val="superscript"/>
        <sz val="11"/>
        <color theme="1"/>
        <rFont val="Calibri"/>
        <family val="2"/>
        <scheme val="minor"/>
      </rPr>
      <t>-3</t>
    </r>
    <r>
      <rPr>
        <b/>
        <sz val="11"/>
        <color theme="1"/>
        <rFont val="Calibri"/>
        <family val="2"/>
        <scheme val="minor"/>
      </rPr>
      <t>=</t>
    </r>
  </si>
  <si>
    <t>Gradient Angle Deg=</t>
  </si>
  <si>
    <r>
      <t>Sin(</t>
    </r>
    <r>
      <rPr>
        <sz val="11"/>
        <color theme="1"/>
        <rFont val="Calibri"/>
        <family val="2"/>
      </rPr>
      <t>Ɵ</t>
    </r>
    <r>
      <rPr>
        <sz val="7.7"/>
        <color theme="1"/>
        <rFont val="Calibri"/>
        <family val="2"/>
      </rPr>
      <t>) =</t>
    </r>
  </si>
  <si>
    <t xml:space="preserve">6th </t>
  </si>
  <si>
    <t>Driving Force (N)</t>
  </si>
  <si>
    <t>Graph Speed VS Driving Force for All Gears</t>
  </si>
  <si>
    <t>Chain Calculation</t>
  </si>
  <si>
    <t>F=P/V</t>
  </si>
  <si>
    <r>
      <t>Aero F</t>
    </r>
    <r>
      <rPr>
        <b/>
        <vertAlign val="subscript"/>
        <sz val="11"/>
        <color theme="1"/>
        <rFont val="Calibri"/>
        <family val="2"/>
        <scheme val="minor"/>
      </rPr>
      <t>D</t>
    </r>
  </si>
  <si>
    <r>
      <t>Rolling F</t>
    </r>
    <r>
      <rPr>
        <b/>
        <vertAlign val="subscript"/>
        <sz val="11"/>
        <color theme="1"/>
        <rFont val="Calibri"/>
        <family val="2"/>
        <scheme val="minor"/>
      </rPr>
      <t>W</t>
    </r>
  </si>
  <si>
    <r>
      <t>Gradient F</t>
    </r>
    <r>
      <rPr>
        <b/>
        <vertAlign val="subscript"/>
        <sz val="11"/>
        <color theme="1"/>
        <rFont val="Calibri"/>
        <family val="2"/>
        <scheme val="minor"/>
      </rPr>
      <t>P</t>
    </r>
  </si>
  <si>
    <r>
      <t>Total F</t>
    </r>
    <r>
      <rPr>
        <b/>
        <vertAlign val="subscript"/>
        <sz val="11"/>
        <color theme="1"/>
        <rFont val="Calibri"/>
        <family val="2"/>
        <scheme val="minor"/>
      </rPr>
      <t>T</t>
    </r>
  </si>
  <si>
    <t>Chain Size</t>
  </si>
  <si>
    <t>Front Spr</t>
  </si>
  <si>
    <t>Rear Spr</t>
  </si>
  <si>
    <t>Chain Links</t>
  </si>
  <si>
    <t>Dist. Between front spr and pivot</t>
  </si>
  <si>
    <t>Limiting Factor For Top Speed</t>
  </si>
  <si>
    <t>Driving Force at Max RPM, Top gear (N) =</t>
  </si>
  <si>
    <t>Resistance to Motion at Max RPM, Top Gear (N) =</t>
  </si>
  <si>
    <t>Outcome =</t>
  </si>
  <si>
    <t>Option 2</t>
  </si>
  <si>
    <t>Michelin Pilot Road 4</t>
  </si>
  <si>
    <t>Honda CBR400RR 1994</t>
  </si>
  <si>
    <t>Metzeler Sportec (17)</t>
  </si>
  <si>
    <r>
      <t xml:space="preserve">KAWASAKI ER6n (2011) </t>
    </r>
    <r>
      <rPr>
        <b/>
        <sz val="9"/>
        <color rgb="FF00B050"/>
        <rFont val="Calibri"/>
        <family val="2"/>
        <scheme val="minor"/>
      </rPr>
      <t>(28523 Miles)</t>
    </r>
  </si>
  <si>
    <t>DIMENSIONS (m)</t>
  </si>
  <si>
    <t>PLOT DATA</t>
  </si>
  <si>
    <t>(shaded cells self-populate)</t>
  </si>
  <si>
    <t>load transfer line</t>
  </si>
  <si>
    <r>
      <t>W</t>
    </r>
    <r>
      <rPr>
        <vertAlign val="subscript"/>
        <sz val="11"/>
        <color theme="1"/>
        <rFont val="Calibri"/>
        <family val="2"/>
        <scheme val="minor"/>
      </rPr>
      <t xml:space="preserve">b </t>
    </r>
    <r>
      <rPr>
        <sz val="11"/>
        <color theme="1"/>
        <rFont val="Calibri"/>
        <family val="2"/>
        <scheme val="minor"/>
      </rPr>
      <t>Wheelbase</t>
    </r>
  </si>
  <si>
    <t>Fork Length</t>
  </si>
  <si>
    <t>Rear Wheel Plot</t>
  </si>
  <si>
    <t>Rear Axle</t>
  </si>
  <si>
    <t>Front Wheel Plot</t>
  </si>
  <si>
    <t>Front Axle</t>
  </si>
  <si>
    <t>Rear Sprocket</t>
  </si>
  <si>
    <t>Front Sprocket</t>
  </si>
  <si>
    <t>Front Sprocket Centre</t>
  </si>
  <si>
    <t>Top Chain</t>
  </si>
  <si>
    <t>Bottom Chain</t>
  </si>
  <si>
    <t>CoG Bike Only</t>
  </si>
  <si>
    <t>CoG With Rider</t>
  </si>
  <si>
    <t>Forks</t>
  </si>
  <si>
    <t>Seat Height</t>
  </si>
  <si>
    <t>Swingarm</t>
  </si>
  <si>
    <t>Squat 1G</t>
  </si>
  <si>
    <t>Squat 100</t>
  </si>
  <si>
    <t>Squat Line</t>
  </si>
  <si>
    <r>
      <t>R</t>
    </r>
    <r>
      <rPr>
        <vertAlign val="subscript"/>
        <sz val="11"/>
        <color theme="1"/>
        <rFont val="Calibri"/>
        <family val="2"/>
        <scheme val="minor"/>
      </rPr>
      <t xml:space="preserve">f </t>
    </r>
    <r>
      <rPr>
        <sz val="11"/>
        <color theme="1"/>
        <rFont val="Calibri"/>
        <family val="2"/>
        <scheme val="minor"/>
      </rPr>
      <t>Radius Front Wheel</t>
    </r>
  </si>
  <si>
    <t>Fork Height</t>
  </si>
  <si>
    <t>Degrees</t>
  </si>
  <si>
    <t>Radians</t>
  </si>
  <si>
    <t>x</t>
  </si>
  <si>
    <t>y</t>
  </si>
  <si>
    <r>
      <t xml:space="preserve"> R</t>
    </r>
    <r>
      <rPr>
        <vertAlign val="subscript"/>
        <sz val="11"/>
        <color theme="1"/>
        <rFont val="Calibri"/>
        <family val="2"/>
        <scheme val="minor"/>
      </rPr>
      <t xml:space="preserve">r </t>
    </r>
    <r>
      <rPr>
        <sz val="11"/>
        <color theme="1"/>
        <rFont val="Calibri"/>
        <family val="2"/>
        <scheme val="minor"/>
      </rPr>
      <t xml:space="preserve"> Radius Rear Wheel</t>
    </r>
  </si>
  <si>
    <t>Headstock Height</t>
  </si>
  <si>
    <r>
      <t>R</t>
    </r>
    <r>
      <rPr>
        <vertAlign val="subscript"/>
        <sz val="11"/>
        <color theme="1"/>
        <rFont val="Calibri"/>
        <family val="2"/>
        <scheme val="minor"/>
      </rPr>
      <t>Av</t>
    </r>
    <r>
      <rPr>
        <sz val="11"/>
        <color theme="1"/>
        <rFont val="Calibri"/>
        <family val="2"/>
        <scheme val="minor"/>
      </rPr>
      <t xml:space="preserve"> Average Radius Wheels</t>
    </r>
  </si>
  <si>
    <t>O Fork Offset</t>
  </si>
  <si>
    <t>Rear Axle Height</t>
  </si>
  <si>
    <t>Trail to Headstock</t>
  </si>
  <si>
    <t>Trail to Hs. / Headstock Height</t>
  </si>
  <si>
    <r>
      <rPr>
        <sz val="11"/>
        <color theme="1"/>
        <rFont val="Calibri"/>
        <family val="2"/>
      </rPr>
      <t xml:space="preserve">Ɵ </t>
    </r>
    <r>
      <rPr>
        <sz val="11"/>
        <color theme="1"/>
        <rFont val="Calibri"/>
        <family val="2"/>
        <scheme val="minor"/>
      </rPr>
      <t xml:space="preserve">Rake Angle </t>
    </r>
    <r>
      <rPr>
        <sz val="11"/>
        <color theme="1"/>
        <rFont val="Calibri"/>
        <family val="2"/>
      </rPr>
      <t>˚</t>
    </r>
  </si>
  <si>
    <r>
      <t>Sin</t>
    </r>
    <r>
      <rPr>
        <sz val="11"/>
        <color theme="1"/>
        <rFont val="Calibri"/>
        <family val="2"/>
      </rPr>
      <t>Ɵ</t>
    </r>
    <r>
      <rPr>
        <sz val="11"/>
        <color theme="1"/>
        <rFont val="Calibri"/>
        <family val="2"/>
        <scheme val="minor"/>
      </rPr>
      <t>=</t>
    </r>
  </si>
  <si>
    <t>CosƟ=</t>
  </si>
  <si>
    <t>Sprockets/Chain</t>
  </si>
  <si>
    <t>Trail</t>
  </si>
  <si>
    <t>ycog/wb</t>
  </si>
  <si>
    <t>invtan(AW8/(wb-AV8)</t>
  </si>
  <si>
    <t>Radius Rear Sprocket</t>
  </si>
  <si>
    <r>
      <t>R</t>
    </r>
    <r>
      <rPr>
        <vertAlign val="subscript"/>
        <sz val="11"/>
        <color theme="1"/>
        <rFont val="Calibri"/>
        <family val="2"/>
        <scheme val="minor"/>
      </rPr>
      <t>n</t>
    </r>
    <r>
      <rPr>
        <sz val="11"/>
        <color theme="1"/>
        <rFont val="Calibri"/>
        <family val="2"/>
        <scheme val="minor"/>
      </rPr>
      <t>=</t>
    </r>
  </si>
  <si>
    <t>(ratio Fr and rear normal trail)</t>
  </si>
  <si>
    <t>simultaneous equation used to find instantaneous force centre</t>
  </si>
  <si>
    <t>Radius Front Sprocket</t>
  </si>
  <si>
    <t>Height Front Sprocket</t>
  </si>
  <si>
    <t>Swingarm Pivot From Fr Spr</t>
  </si>
  <si>
    <t>Rear Axle to Front Spr.</t>
  </si>
  <si>
    <t>Swingarm Pivot Y</t>
  </si>
  <si>
    <t>CoG Data</t>
  </si>
  <si>
    <t>Dimensions (m) (Kg)</t>
  </si>
  <si>
    <t>Wheelbase</t>
  </si>
  <si>
    <t>Weight of Bike</t>
  </si>
  <si>
    <t>Rw Rad</t>
  </si>
  <si>
    <t>Rider Weight</t>
  </si>
  <si>
    <t>Fw Rad</t>
  </si>
  <si>
    <t>Total  Weight+Rider</t>
  </si>
  <si>
    <t>Rav</t>
  </si>
  <si>
    <t>Stool Height</t>
  </si>
  <si>
    <t>Stool Weight</t>
  </si>
  <si>
    <t>Lift Angle</t>
  </si>
  <si>
    <t>Level Bike Only (Kg)</t>
  </si>
  <si>
    <t>Level Bike + Rider (Kg)</t>
  </si>
  <si>
    <t>Front Wheel</t>
  </si>
  <si>
    <t>Rear Wheel</t>
  </si>
  <si>
    <t>Lifted Bike Only (Kg)</t>
  </si>
  <si>
    <t>Lifted Bike + Rider (Kg)</t>
  </si>
  <si>
    <t>Centre of Gravity Bike Only</t>
  </si>
  <si>
    <r>
      <t>W</t>
    </r>
    <r>
      <rPr>
        <vertAlign val="subscript"/>
        <sz val="11"/>
        <color theme="1"/>
        <rFont val="Calibri"/>
        <family val="2"/>
        <scheme val="minor"/>
      </rPr>
      <t>r</t>
    </r>
    <r>
      <rPr>
        <sz val="11"/>
        <color theme="1"/>
        <rFont val="Calibri"/>
        <family val="2"/>
        <scheme val="minor"/>
      </rPr>
      <t>=</t>
    </r>
  </si>
  <si>
    <r>
      <t>W</t>
    </r>
    <r>
      <rPr>
        <vertAlign val="subscript"/>
        <sz val="11"/>
        <color theme="1"/>
        <rFont val="Calibri"/>
        <family val="2"/>
        <scheme val="minor"/>
      </rPr>
      <t>rlifted</t>
    </r>
    <r>
      <rPr>
        <sz val="11"/>
        <color theme="1"/>
        <rFont val="Calibri"/>
        <family val="2"/>
        <scheme val="minor"/>
      </rPr>
      <t>=</t>
    </r>
  </si>
  <si>
    <r>
      <t>W</t>
    </r>
    <r>
      <rPr>
        <vertAlign val="subscript"/>
        <sz val="11"/>
        <color theme="1"/>
        <rFont val="Calibri"/>
        <family val="2"/>
        <scheme val="minor"/>
      </rPr>
      <t>t</t>
    </r>
    <r>
      <rPr>
        <sz val="11"/>
        <color theme="1"/>
        <rFont val="Calibri"/>
        <family val="2"/>
        <scheme val="minor"/>
      </rPr>
      <t>=</t>
    </r>
  </si>
  <si>
    <t>Θ=</t>
  </si>
  <si>
    <t>TanΘ=</t>
  </si>
  <si>
    <t>L=</t>
  </si>
  <si>
    <r>
      <t>R</t>
    </r>
    <r>
      <rPr>
        <vertAlign val="subscript"/>
        <sz val="11"/>
        <color theme="1"/>
        <rFont val="Calibri"/>
        <family val="2"/>
        <scheme val="minor"/>
      </rPr>
      <t>Av</t>
    </r>
    <r>
      <rPr>
        <sz val="11"/>
        <color theme="1"/>
        <rFont val="Calibri"/>
        <family val="2"/>
        <scheme val="minor"/>
      </rPr>
      <t>=</t>
    </r>
  </si>
  <si>
    <r>
      <t>X</t>
    </r>
    <r>
      <rPr>
        <b/>
        <vertAlign val="subscript"/>
        <sz val="11"/>
        <color theme="1"/>
        <rFont val="Calibri"/>
        <family val="2"/>
        <scheme val="minor"/>
      </rPr>
      <t>CoG</t>
    </r>
    <r>
      <rPr>
        <b/>
        <sz val="11"/>
        <color theme="1"/>
        <rFont val="Calibri"/>
        <family val="2"/>
        <scheme val="minor"/>
      </rPr>
      <t>=</t>
    </r>
  </si>
  <si>
    <t>m</t>
  </si>
  <si>
    <r>
      <t>Y</t>
    </r>
    <r>
      <rPr>
        <b/>
        <vertAlign val="subscript"/>
        <sz val="11"/>
        <color theme="1"/>
        <rFont val="Calibri"/>
        <family val="2"/>
        <scheme val="minor"/>
      </rPr>
      <t>CoG</t>
    </r>
    <r>
      <rPr>
        <b/>
        <sz val="11"/>
        <color theme="1"/>
        <rFont val="Calibri"/>
        <family val="2"/>
        <scheme val="minor"/>
      </rPr>
      <t>=</t>
    </r>
  </si>
  <si>
    <t>Centre of Gravity With Rider</t>
  </si>
  <si>
    <t>Squat Ratio=</t>
  </si>
  <si>
    <t>Factory Specs</t>
  </si>
  <si>
    <t>Measured</t>
  </si>
  <si>
    <t>Factory Quoted</t>
  </si>
  <si>
    <t>Wheelbase (m)</t>
  </si>
  <si>
    <t>Seat Height (m)</t>
  </si>
  <si>
    <r>
      <t>Rake</t>
    </r>
    <r>
      <rPr>
        <sz val="11"/>
        <color theme="1"/>
        <rFont val="Calibri"/>
        <family val="2"/>
      </rPr>
      <t>˚</t>
    </r>
  </si>
  <si>
    <t>Trail (m)</t>
  </si>
  <si>
    <t>Capacity (cc)</t>
  </si>
  <si>
    <t>Bore (m)</t>
  </si>
  <si>
    <t>Stroke (m)</t>
  </si>
  <si>
    <t>Compression</t>
  </si>
  <si>
    <t>11.3:1</t>
  </si>
  <si>
    <t>Max Power (hp/KW)</t>
  </si>
  <si>
    <t>Torque (Nm)</t>
  </si>
  <si>
    <t>Gear Ratios</t>
  </si>
  <si>
    <t>Factory Gearing in Use</t>
  </si>
  <si>
    <t>2.095:1 88/42</t>
  </si>
  <si>
    <t>2.438:1 39/16</t>
  </si>
  <si>
    <t>1.714:1 36/21</t>
  </si>
  <si>
    <t>1.333:1 32/24</t>
  </si>
  <si>
    <t>0.966:1 28/29</t>
  </si>
  <si>
    <t>0.852:1 23/27</t>
  </si>
  <si>
    <t>3.067:1 46/15</t>
  </si>
  <si>
    <t>Bike Modifications</t>
  </si>
  <si>
    <t>Hyperpro Progressive Front Springs</t>
  </si>
  <si>
    <t>Hyperpro Progressive Rear Shock</t>
  </si>
  <si>
    <t>Decat Exhaust - Aftermarket Pipewerx Slip-on</t>
  </si>
  <si>
    <t>Kawasaki Touring Screen</t>
  </si>
  <si>
    <r>
      <t xml:space="preserve">HONDA CBR400RR-R (1994) NC29 GULL-ARM </t>
    </r>
    <r>
      <rPr>
        <b/>
        <sz val="9"/>
        <color rgb="FFFF0000"/>
        <rFont val="Calibri"/>
        <family val="2"/>
        <scheme val="minor"/>
      </rPr>
      <t>(5759 Miles)</t>
    </r>
  </si>
  <si>
    <t>Swingarm Pivot</t>
  </si>
  <si>
    <t>399cc</t>
  </si>
  <si>
    <t>11.33:1</t>
  </si>
  <si>
    <t>59/42.2 @ 12500rpm</t>
  </si>
  <si>
    <t>39 @10000rpm</t>
  </si>
  <si>
    <t>3.307:1 (43/13)</t>
  </si>
  <si>
    <t>2.352:1 (40/17)</t>
  </si>
  <si>
    <t>1.875:1 (30/16)</t>
  </si>
  <si>
    <t>1.591:1 (35.22)</t>
  </si>
  <si>
    <t>1.435:1 (33/23)</t>
  </si>
  <si>
    <t>1.318:1 (29/22)</t>
  </si>
  <si>
    <t>2.6 (39/15)</t>
  </si>
  <si>
    <t>University of Wales Trinity Saint David</t>
  </si>
  <si>
    <t>Wales Institute of Science &amp; Art</t>
  </si>
  <si>
    <t xml:space="preserve">Lewis Cox </t>
  </si>
  <si>
    <t>(Motorcycle Engineering Y1)</t>
  </si>
  <si>
    <t xml:space="preserve"> Submission Deadline 07-Dec-2020</t>
  </si>
  <si>
    <t>Motorcycle Technology (ACHA4003)</t>
  </si>
  <si>
    <t>Motorcycle Geometry Analysis and Dyncamic Handling Investigation</t>
  </si>
  <si>
    <t>SwArm Length (mm)</t>
  </si>
  <si>
    <t>72.1/53 @ 8500 rpm</t>
  </si>
  <si>
    <t>63.5/47.35 @ 8937 rpm</t>
  </si>
  <si>
    <t>57 @ 7250 rpm</t>
  </si>
  <si>
    <t>66 @ 7000 rpm</t>
  </si>
  <si>
    <t>Top Speed (mph)</t>
  </si>
  <si>
    <t>Max Speed (mph)</t>
  </si>
  <si>
    <t>51 / 38.76 @ 13000 rpm</t>
  </si>
  <si>
    <t>Slip-on Aftermarket Termi</t>
  </si>
  <si>
    <t>PCV Fuel Mapping (not dyno'd)</t>
  </si>
  <si>
    <t>Hugger</t>
  </si>
  <si>
    <t>Crash Protection</t>
  </si>
  <si>
    <t>Heated Grips</t>
  </si>
  <si>
    <t>Switchback Indicators/DRL</t>
  </si>
  <si>
    <t>Tail Tidy</t>
  </si>
  <si>
    <t>Seat</t>
  </si>
  <si>
    <t>Quickshifter</t>
  </si>
  <si>
    <t>Braided Hoses</t>
  </si>
  <si>
    <t>Resistance to Motion in Each Gear (N)</t>
  </si>
  <si>
    <t>Resistance to Motion in Each Gear(N)</t>
  </si>
  <si>
    <t>Resistive Force at Speed (N)</t>
  </si>
  <si>
    <r>
      <t>V (ms</t>
    </r>
    <r>
      <rPr>
        <b/>
        <vertAlign val="superscript"/>
        <sz val="11"/>
        <color theme="1"/>
        <rFont val="Calibri"/>
        <family val="2"/>
        <scheme val="minor"/>
      </rPr>
      <t>-1</t>
    </r>
    <r>
      <rPr>
        <b/>
        <sz val="11"/>
        <color theme="1"/>
        <rFont val="Calibri"/>
        <family val="2"/>
        <scheme val="minor"/>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</si>
</sst>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0.0"/>
    <numFmt numFmtId="166" formatCode="0.0%"/>
  </numFmts>
  <fonts count="34"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u/>
      <sz val="14"/>
      <color theme="1"/>
      <name val="Calibri"/>
      <family val="2"/>
      <scheme val="minor"/>
    </font>
    <font>
      <b/>
      <sz val="12"/>
      <color theme="1"/>
      <name val="Calibri"/>
      <family val="2"/>
      <scheme val="minor"/>
    </font>
    <font>
      <i/>
      <sz val="8"/>
      <color theme="1"/>
      <name val="Calibri"/>
      <family val="2"/>
      <scheme val="minor"/>
    </font>
    <font>
      <sz val="8"/>
      <color theme="1"/>
      <name val="Calibri"/>
      <family val="2"/>
      <scheme val="minor"/>
    </font>
    <font>
      <b/>
      <u/>
      <sz val="11"/>
      <color theme="1"/>
      <name val="Calibri"/>
      <family val="2"/>
      <scheme val="minor"/>
    </font>
    <font>
      <b/>
      <vertAlign val="superscript"/>
      <sz val="11"/>
      <color theme="1"/>
      <name val="Calibri"/>
      <family val="2"/>
      <scheme val="minor"/>
    </font>
    <font>
      <sz val="11"/>
      <color theme="1"/>
      <name val="Calibri"/>
      <family val="2"/>
    </font>
    <font>
      <sz val="7.7"/>
      <color theme="1"/>
      <name val="Calibri"/>
      <family val="2"/>
    </font>
    <font>
      <b/>
      <sz val="14"/>
      <color theme="1"/>
      <name val="Calibri"/>
      <family val="2"/>
      <scheme val="minor"/>
    </font>
    <font>
      <b/>
      <vertAlign val="subscript"/>
      <sz val="11"/>
      <color theme="1"/>
      <name val="Calibri"/>
      <family val="2"/>
      <scheme val="minor"/>
    </font>
    <font>
      <b/>
      <sz val="16"/>
      <color rgb="FF00B050"/>
      <name val="Calibri"/>
      <family val="2"/>
      <scheme val="minor"/>
    </font>
    <font>
      <b/>
      <sz val="9"/>
      <color rgb="FF00B050"/>
      <name val="Calibri"/>
      <family val="2"/>
      <scheme val="minor"/>
    </font>
    <font>
      <b/>
      <sz val="16"/>
      <color rgb="FFFF0000"/>
      <name val="Calibri"/>
      <family val="2"/>
      <scheme val="minor"/>
    </font>
    <font>
      <b/>
      <u/>
      <sz val="12"/>
      <name val="Calibri"/>
      <family val="2"/>
      <scheme val="minor"/>
    </font>
    <font>
      <vertAlign val="subscript"/>
      <sz val="11"/>
      <color theme="1"/>
      <name val="Calibri"/>
      <family val="2"/>
      <scheme val="minor"/>
    </font>
    <font>
      <b/>
      <i/>
      <u/>
      <sz val="11"/>
      <color theme="1"/>
      <name val="Calibri"/>
      <family val="2"/>
      <scheme val="minor"/>
    </font>
    <font>
      <i/>
      <sz val="11"/>
      <color theme="1"/>
      <name val="Calibri"/>
      <family val="2"/>
      <scheme val="minor"/>
    </font>
    <font>
      <b/>
      <sz val="12"/>
      <color rgb="FF000000"/>
      <name val="Calibri"/>
      <family val="2"/>
      <scheme val="minor"/>
    </font>
    <font>
      <sz val="11"/>
      <color rgb="FF000000"/>
      <name val="Calibri"/>
      <family val="2"/>
      <scheme val="minor"/>
    </font>
    <font>
      <b/>
      <sz val="16"/>
      <color theme="1"/>
      <name val="Calibri"/>
      <family val="2"/>
      <scheme val="minor"/>
    </font>
    <font>
      <i/>
      <sz val="9"/>
      <color theme="1"/>
      <name val="Calibri"/>
      <family val="2"/>
      <scheme val="minor"/>
    </font>
    <font>
      <sz val="9"/>
      <color theme="1"/>
      <name val="Calibri"/>
      <family val="2"/>
      <scheme val="minor"/>
    </font>
    <font>
      <b/>
      <sz val="12"/>
      <color rgb="FF00B050"/>
      <name val="Calibri"/>
      <family val="2"/>
      <scheme val="minor"/>
    </font>
    <font>
      <b/>
      <sz val="12"/>
      <color rgb="FFFF0000"/>
      <name val="Calibri"/>
      <family val="2"/>
      <scheme val="minor"/>
    </font>
    <font>
      <b/>
      <sz val="9"/>
      <color rgb="FFFF0000"/>
      <name val="Calibri"/>
      <family val="2"/>
      <scheme val="minor"/>
    </font>
    <font>
      <b/>
      <sz val="8"/>
      <color theme="1"/>
      <name val="Calibri"/>
      <family val="2"/>
      <scheme val="minor"/>
    </font>
    <font>
      <b/>
      <i/>
      <sz val="22"/>
      <color theme="1"/>
      <name val="Calibri"/>
      <family val="2"/>
      <scheme val="minor"/>
    </font>
    <font>
      <sz val="18"/>
      <color theme="1"/>
      <name val="Calibri"/>
      <family val="2"/>
      <scheme val="minor"/>
    </font>
    <font>
      <i/>
      <sz val="18"/>
      <color theme="1"/>
      <name val="Calibri"/>
      <family val="2"/>
      <scheme val="minor"/>
    </font>
    <font>
      <b/>
      <u/>
      <sz val="16"/>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6" tint="0.79998168889431442"/>
        <bgColor indexed="64"/>
      </patternFill>
    </fill>
    <fill>
      <patternFill patternType="solid">
        <fgColor theme="0" tint="-4.9989318521683403E-2"/>
        <bgColor indexed="64"/>
      </patternFill>
    </fill>
  </fills>
  <borders count="71">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style="medium">
        <color auto="1"/>
      </left>
      <right/>
      <top/>
      <bottom/>
      <diagonal/>
    </border>
    <border>
      <left/>
      <right style="medium">
        <color auto="1"/>
      </right>
      <top/>
      <bottom/>
      <diagonal/>
    </border>
    <border>
      <left style="medium">
        <color auto="1"/>
      </left>
      <right/>
      <top style="medium">
        <color auto="1"/>
      </top>
      <bottom style="double">
        <color auto="1"/>
      </bottom>
      <diagonal/>
    </border>
    <border>
      <left/>
      <right/>
      <top style="medium">
        <color auto="1"/>
      </top>
      <bottom style="double">
        <color auto="1"/>
      </bottom>
      <diagonal/>
    </border>
    <border>
      <left/>
      <right style="thick">
        <color auto="1"/>
      </right>
      <top style="medium">
        <color auto="1"/>
      </top>
      <bottom style="double">
        <color auto="1"/>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double">
        <color auto="1"/>
      </right>
      <top style="medium">
        <color auto="1"/>
      </top>
      <bottom style="thin">
        <color auto="1"/>
      </bottom>
      <diagonal/>
    </border>
    <border>
      <left style="double">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thick">
        <color auto="1"/>
      </right>
      <top style="double">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ck">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double">
        <color auto="1"/>
      </right>
      <top style="thin">
        <color auto="1"/>
      </top>
      <bottom style="medium">
        <color auto="1"/>
      </bottom>
      <diagonal/>
    </border>
    <border>
      <left style="double">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ck">
        <color auto="1"/>
      </right>
      <top style="medium">
        <color auto="1"/>
      </top>
      <bottom/>
      <diagonal/>
    </border>
    <border>
      <left style="thick">
        <color auto="1"/>
      </left>
      <right/>
      <top style="medium">
        <color auto="1"/>
      </top>
      <bottom/>
      <diagonal/>
    </border>
    <border>
      <left style="medium">
        <color auto="1"/>
      </left>
      <right/>
      <top/>
      <bottom style="medium">
        <color auto="1"/>
      </bottom>
      <diagonal/>
    </border>
    <border>
      <left style="medium">
        <color auto="1"/>
      </left>
      <right style="thin">
        <color auto="1"/>
      </right>
      <top style="medium">
        <color auto="1"/>
      </top>
      <bottom style="thin">
        <color auto="1"/>
      </bottom>
      <diagonal/>
    </border>
    <border>
      <left style="double">
        <color auto="1"/>
      </left>
      <right style="double">
        <color auto="1"/>
      </right>
      <top style="medium">
        <color auto="1"/>
      </top>
      <bottom style="thin">
        <color auto="1"/>
      </bottom>
      <diagonal/>
    </border>
    <border>
      <left style="double">
        <color auto="1"/>
      </left>
      <right/>
      <top style="medium">
        <color auto="1"/>
      </top>
      <bottom style="thin">
        <color auto="1"/>
      </bottom>
      <diagonal/>
    </border>
    <border>
      <left/>
      <right style="medium">
        <color auto="1"/>
      </right>
      <top style="thick">
        <color auto="1"/>
      </top>
      <bottom/>
      <diagonal/>
    </border>
    <border>
      <left style="double">
        <color auto="1"/>
      </left>
      <right style="double">
        <color auto="1"/>
      </right>
      <top style="thin">
        <color auto="1"/>
      </top>
      <bottom style="thin">
        <color auto="1"/>
      </bottom>
      <diagonal/>
    </border>
    <border>
      <left style="double">
        <color auto="1"/>
      </left>
      <right/>
      <top style="thin">
        <color auto="1"/>
      </top>
      <bottom style="thin">
        <color auto="1"/>
      </bottom>
      <diagonal/>
    </border>
    <border>
      <left style="thick">
        <color auto="1"/>
      </left>
      <right/>
      <top/>
      <bottom/>
      <diagonal/>
    </border>
    <border>
      <left/>
      <right style="medium">
        <color auto="1"/>
      </right>
      <top/>
      <bottom style="medium">
        <color auto="1"/>
      </bottom>
      <diagonal/>
    </border>
    <border>
      <left style="double">
        <color auto="1"/>
      </left>
      <right style="double">
        <color auto="1"/>
      </right>
      <top style="thin">
        <color auto="1"/>
      </top>
      <bottom style="medium">
        <color auto="1"/>
      </bottom>
      <diagonal/>
    </border>
    <border>
      <left style="thick">
        <color auto="1"/>
      </left>
      <right/>
      <top/>
      <bottom style="medium">
        <color auto="1"/>
      </bottom>
      <diagonal/>
    </border>
    <border>
      <left style="medium">
        <color auto="1"/>
      </left>
      <right/>
      <top/>
      <bottom style="thin">
        <color auto="1"/>
      </bottom>
      <diagonal/>
    </border>
    <border>
      <left/>
      <right/>
      <top/>
      <bottom style="thin">
        <color auto="1"/>
      </bottom>
      <diagonal/>
    </border>
    <border>
      <left/>
      <right style="medium">
        <color auto="1"/>
      </right>
      <top/>
      <bottom style="thin">
        <color auto="1"/>
      </bottom>
      <diagonal/>
    </border>
    <border>
      <left style="medium">
        <color auto="1"/>
      </left>
      <right style="medium">
        <color auto="1"/>
      </right>
      <top/>
      <bottom style="medium">
        <color auto="1"/>
      </bottom>
      <diagonal/>
    </border>
    <border>
      <left style="medium">
        <color auto="1"/>
      </left>
      <right style="medium">
        <color auto="1"/>
      </right>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double">
        <color auto="1"/>
      </left>
      <right style="thin">
        <color auto="1"/>
      </right>
      <top/>
      <bottom style="thin">
        <color auto="1"/>
      </bottom>
      <diagonal/>
    </border>
    <border>
      <left/>
      <right style="thin">
        <color auto="1"/>
      </right>
      <top/>
      <bottom style="thin">
        <color auto="1"/>
      </bottom>
      <diagonal/>
    </border>
    <border>
      <left style="thin">
        <color auto="1"/>
      </left>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double">
        <color auto="1"/>
      </right>
      <top style="medium">
        <color auto="1"/>
      </top>
      <bottom style="medium">
        <color auto="1"/>
      </bottom>
      <diagonal/>
    </border>
    <border>
      <left style="double">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style="medium">
        <color auto="1"/>
      </right>
      <top/>
      <bottom style="thin">
        <color auto="1"/>
      </bottom>
      <diagonal/>
    </border>
    <border>
      <left style="thin">
        <color auto="1"/>
      </left>
      <right style="thin">
        <color auto="1"/>
      </right>
      <top style="thin">
        <color auto="1"/>
      </top>
      <bottom/>
      <diagonal/>
    </border>
    <border>
      <left/>
      <right style="medium">
        <color auto="1"/>
      </right>
      <top style="medium">
        <color auto="1"/>
      </top>
      <bottom style="medium">
        <color auto="1"/>
      </bottom>
      <diagonal/>
    </border>
  </borders>
  <cellStyleXfs count="2">
    <xf numFmtId="0" fontId="0" fillId="0" borderId="0"/>
    <xf numFmtId="9" fontId="1" fillId="0" borderId="0" applyFont="0" applyFill="0" applyBorder="0" applyAlignment="0" applyProtection="0"/>
  </cellStyleXfs>
  <cellXfs count="321">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5" xfId="0" applyFill="1" applyBorder="1"/>
    <xf numFmtId="0" fontId="0" fillId="2" borderId="6" xfId="0" applyFill="1" applyBorder="1"/>
    <xf numFmtId="0" fontId="0" fillId="2" borderId="0" xfId="0" applyFill="1"/>
    <xf numFmtId="0" fontId="3" fillId="0" borderId="15" xfId="0" applyFont="1" applyBorder="1" applyAlignment="1">
      <alignment horizontal="center"/>
    </xf>
    <xf numFmtId="0" fontId="3" fillId="0" borderId="16" xfId="0" applyFont="1" applyBorder="1" applyAlignment="1">
      <alignment horizontal="center"/>
    </xf>
    <xf numFmtId="0" fontId="3" fillId="0" borderId="17" xfId="0" applyFont="1" applyBorder="1" applyAlignment="1">
      <alignment horizontal="center"/>
    </xf>
    <xf numFmtId="0" fontId="3" fillId="0" borderId="18" xfId="0" applyFont="1" applyBorder="1" applyAlignment="1">
      <alignment horizontal="center"/>
    </xf>
    <xf numFmtId="0" fontId="3" fillId="0" borderId="19" xfId="0" applyFont="1" applyBorder="1" applyAlignment="1">
      <alignment horizontal="center"/>
    </xf>
    <xf numFmtId="0" fontId="3" fillId="0" borderId="20" xfId="0" applyFont="1" applyBorder="1" applyAlignment="1">
      <alignment horizontal="center"/>
    </xf>
    <xf numFmtId="0" fontId="3" fillId="0" borderId="21" xfId="0" applyFont="1" applyBorder="1" applyAlignment="1">
      <alignment horizontal="center"/>
    </xf>
    <xf numFmtId="0" fontId="3" fillId="0" borderId="22" xfId="0" applyFont="1" applyBorder="1" applyAlignment="1">
      <alignment horizontal="center"/>
    </xf>
    <xf numFmtId="0" fontId="0" fillId="0" borderId="19" xfId="0" applyBorder="1" applyAlignment="1">
      <alignment horizontal="center"/>
    </xf>
    <xf numFmtId="164" fontId="6" fillId="0" borderId="19" xfId="0" applyNumberFormat="1" applyFont="1" applyBorder="1" applyAlignment="1">
      <alignment horizontal="center" vertical="center"/>
    </xf>
    <xf numFmtId="2" fontId="0" fillId="0" borderId="23" xfId="0" applyNumberFormat="1" applyBorder="1"/>
    <xf numFmtId="0" fontId="6" fillId="0" borderId="24" xfId="0" applyFont="1" applyBorder="1"/>
    <xf numFmtId="0" fontId="0" fillId="0" borderId="25" xfId="0" applyBorder="1"/>
    <xf numFmtId="165" fontId="0" fillId="0" borderId="19" xfId="0" applyNumberFormat="1" applyBorder="1" applyAlignment="1">
      <alignment horizontal="center"/>
    </xf>
    <xf numFmtId="2" fontId="0" fillId="0" borderId="26" xfId="0" applyNumberFormat="1" applyBorder="1" applyAlignment="1">
      <alignment horizontal="center"/>
    </xf>
    <xf numFmtId="1" fontId="0" fillId="0" borderId="18" xfId="0" applyNumberFormat="1" applyBorder="1" applyAlignment="1">
      <alignment horizontal="center" vertical="center"/>
    </xf>
    <xf numFmtId="1" fontId="7" fillId="0" borderId="19" xfId="0" applyNumberFormat="1" applyFont="1" applyBorder="1" applyAlignment="1">
      <alignment horizontal="center" vertical="center"/>
    </xf>
    <xf numFmtId="1" fontId="7" fillId="0" borderId="20" xfId="0" applyNumberFormat="1" applyFont="1" applyBorder="1" applyAlignment="1">
      <alignment horizontal="center" vertical="center"/>
    </xf>
    <xf numFmtId="1" fontId="0" fillId="0" borderId="21" xfId="0" applyNumberFormat="1" applyBorder="1" applyAlignment="1">
      <alignment horizontal="center" vertical="center"/>
    </xf>
    <xf numFmtId="1" fontId="7" fillId="0" borderId="22" xfId="0" applyNumberFormat="1" applyFont="1" applyBorder="1" applyAlignment="1">
      <alignment horizontal="center" vertical="center"/>
    </xf>
    <xf numFmtId="1" fontId="0" fillId="0" borderId="18" xfId="0" applyNumberFormat="1" applyBorder="1" applyAlignment="1">
      <alignment horizontal="center"/>
    </xf>
    <xf numFmtId="1" fontId="7" fillId="0" borderId="19" xfId="0" applyNumberFormat="1" applyFont="1" applyBorder="1" applyAlignment="1">
      <alignment horizontal="center"/>
    </xf>
    <xf numFmtId="1" fontId="7" fillId="0" borderId="20" xfId="0" applyNumberFormat="1" applyFont="1" applyBorder="1" applyAlignment="1">
      <alignment horizontal="center"/>
    </xf>
    <xf numFmtId="1" fontId="0" fillId="0" borderId="21" xfId="0" applyNumberFormat="1" applyBorder="1" applyAlignment="1">
      <alignment horizontal="center"/>
    </xf>
    <xf numFmtId="1" fontId="7" fillId="0" borderId="22" xfId="0" applyNumberFormat="1" applyFont="1" applyBorder="1" applyAlignment="1">
      <alignment horizontal="center"/>
    </xf>
    <xf numFmtId="164" fontId="6" fillId="2" borderId="27" xfId="0" applyNumberFormat="1" applyFont="1" applyFill="1" applyBorder="1" applyAlignment="1">
      <alignment horizontal="center" vertical="center"/>
    </xf>
    <xf numFmtId="0" fontId="3" fillId="2" borderId="28" xfId="0" applyFont="1" applyFill="1" applyBorder="1" applyAlignment="1">
      <alignment horizontal="right"/>
    </xf>
    <xf numFmtId="0" fontId="0" fillId="2" borderId="28" xfId="0" applyFill="1" applyBorder="1" applyAlignment="1">
      <alignment horizontal="center"/>
    </xf>
    <xf numFmtId="0" fontId="3" fillId="2" borderId="0" xfId="0" applyFont="1" applyFill="1" applyAlignment="1">
      <alignment horizontal="right"/>
    </xf>
    <xf numFmtId="0" fontId="8" fillId="0" borderId="19" xfId="0" applyFont="1" applyBorder="1" applyAlignment="1">
      <alignment horizontal="center"/>
    </xf>
    <xf numFmtId="0" fontId="8" fillId="2" borderId="0" xfId="0" applyFont="1" applyFill="1" applyAlignment="1">
      <alignment horizontal="center"/>
    </xf>
    <xf numFmtId="164" fontId="6" fillId="0" borderId="19" xfId="0" applyNumberFormat="1" applyFont="1" applyBorder="1" applyAlignment="1">
      <alignment horizontal="center"/>
    </xf>
    <xf numFmtId="1" fontId="0" fillId="0" borderId="19" xfId="0" applyNumberFormat="1" applyBorder="1" applyAlignment="1">
      <alignment horizontal="center" vertical="center"/>
    </xf>
    <xf numFmtId="0" fontId="6" fillId="0" borderId="19" xfId="0" applyFont="1" applyBorder="1" applyAlignment="1">
      <alignment horizontal="left"/>
    </xf>
    <xf numFmtId="0" fontId="0" fillId="2" borderId="0" xfId="0" applyFill="1" applyAlignment="1">
      <alignment horizontal="center"/>
    </xf>
    <xf numFmtId="164" fontId="6" fillId="2" borderId="0" xfId="0" applyNumberFormat="1" applyFont="1" applyFill="1" applyAlignment="1">
      <alignment horizontal="center"/>
    </xf>
    <xf numFmtId="165" fontId="0" fillId="2" borderId="0" xfId="0" applyNumberFormat="1" applyFill="1" applyAlignment="1">
      <alignment horizontal="center"/>
    </xf>
    <xf numFmtId="0" fontId="0" fillId="2" borderId="0" xfId="0" applyFill="1" applyAlignment="1">
      <alignment horizontal="center" vertical="center"/>
    </xf>
    <xf numFmtId="1" fontId="0" fillId="2" borderId="0" xfId="0" applyNumberFormat="1" applyFill="1" applyAlignment="1">
      <alignment horizontal="center"/>
    </xf>
    <xf numFmtId="0" fontId="0" fillId="0" borderId="19" xfId="0" applyBorder="1"/>
    <xf numFmtId="0" fontId="7" fillId="0" borderId="19" xfId="0" applyFont="1" applyBorder="1" applyAlignment="1">
      <alignment horizontal="left"/>
    </xf>
    <xf numFmtId="0" fontId="0" fillId="0" borderId="29" xfId="0" applyBorder="1"/>
    <xf numFmtId="165" fontId="0" fillId="0" borderId="30" xfId="0" applyNumberFormat="1" applyBorder="1" applyAlignment="1">
      <alignment horizontal="center"/>
    </xf>
    <xf numFmtId="2" fontId="0" fillId="0" borderId="31" xfId="0" applyNumberFormat="1" applyBorder="1" applyAlignment="1">
      <alignment horizontal="center"/>
    </xf>
    <xf numFmtId="1" fontId="0" fillId="0" borderId="32" xfId="0" applyNumberFormat="1" applyBorder="1" applyAlignment="1">
      <alignment horizontal="center"/>
    </xf>
    <xf numFmtId="1" fontId="7" fillId="0" borderId="30" xfId="0" applyNumberFormat="1" applyFont="1" applyBorder="1" applyAlignment="1">
      <alignment horizontal="center"/>
    </xf>
    <xf numFmtId="1" fontId="7" fillId="0" borderId="33" xfId="0" applyNumberFormat="1" applyFont="1" applyBorder="1" applyAlignment="1">
      <alignment horizontal="center"/>
    </xf>
    <xf numFmtId="1" fontId="0" fillId="0" borderId="34" xfId="0" applyNumberFormat="1" applyBorder="1" applyAlignment="1">
      <alignment horizontal="center"/>
    </xf>
    <xf numFmtId="1" fontId="7" fillId="0" borderId="35" xfId="0" applyNumberFormat="1" applyFont="1" applyBorder="1" applyAlignment="1">
      <alignment horizontal="center"/>
    </xf>
    <xf numFmtId="0" fontId="0" fillId="0" borderId="19" xfId="0" applyBorder="1" applyAlignment="1">
      <alignment horizontal="right"/>
    </xf>
    <xf numFmtId="164" fontId="0" fillId="0" borderId="19" xfId="0" applyNumberFormat="1" applyBorder="1"/>
    <xf numFmtId="164" fontId="0" fillId="2" borderId="0" xfId="0" applyNumberFormat="1" applyFill="1" applyAlignment="1">
      <alignment horizont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41" xfId="0" applyFont="1" applyBorder="1" applyAlignment="1">
      <alignment horizontal="center"/>
    </xf>
    <xf numFmtId="0" fontId="0" fillId="0" borderId="37" xfId="0" applyBorder="1"/>
    <xf numFmtId="0" fontId="3" fillId="0" borderId="2" xfId="0" applyFont="1" applyBorder="1"/>
    <xf numFmtId="0" fontId="0" fillId="0" borderId="2" xfId="0" applyBorder="1"/>
    <xf numFmtId="0" fontId="3" fillId="0" borderId="3" xfId="0" applyFont="1" applyBorder="1"/>
    <xf numFmtId="0" fontId="3" fillId="0" borderId="42" xfId="0" applyFont="1" applyBorder="1"/>
    <xf numFmtId="0" fontId="3" fillId="0" borderId="25" xfId="0" applyFont="1" applyBorder="1" applyAlignment="1">
      <alignment horizontal="center"/>
    </xf>
    <xf numFmtId="0" fontId="3" fillId="0" borderId="43" xfId="0" applyFont="1" applyBorder="1" applyAlignment="1">
      <alignment horizontal="center"/>
    </xf>
    <xf numFmtId="0" fontId="3" fillId="0" borderId="44" xfId="0" applyFont="1" applyBorder="1" applyAlignment="1">
      <alignment horizontal="center"/>
    </xf>
    <xf numFmtId="0" fontId="0" fillId="0" borderId="45" xfId="0" applyBorder="1"/>
    <xf numFmtId="0" fontId="0" fillId="0" borderId="6" xfId="0" applyBorder="1"/>
    <xf numFmtId="0" fontId="3" fillId="0" borderId="25"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0" borderId="18" xfId="0" applyFont="1" applyBorder="1" applyAlignment="1">
      <alignment horizontal="center" vertical="center"/>
    </xf>
    <xf numFmtId="0" fontId="3" fillId="0" borderId="22" xfId="0" applyFont="1" applyBorder="1" applyAlignment="1">
      <alignment horizontal="center" vertical="center"/>
    </xf>
    <xf numFmtId="2" fontId="0" fillId="0" borderId="22" xfId="0" applyNumberFormat="1" applyBorder="1" applyAlignment="1">
      <alignment horizontal="center"/>
    </xf>
    <xf numFmtId="2" fontId="0" fillId="0" borderId="25" xfId="0" applyNumberFormat="1" applyBorder="1"/>
    <xf numFmtId="2" fontId="0" fillId="0" borderId="43" xfId="0" applyNumberFormat="1" applyBorder="1"/>
    <xf numFmtId="2" fontId="0" fillId="0" borderId="44" xfId="0" applyNumberFormat="1" applyBorder="1"/>
    <xf numFmtId="2" fontId="0" fillId="0" borderId="0" xfId="0" applyNumberFormat="1"/>
    <xf numFmtId="2" fontId="0" fillId="0" borderId="6" xfId="0" applyNumberFormat="1" applyBorder="1"/>
    <xf numFmtId="165" fontId="0" fillId="0" borderId="25" xfId="0" applyNumberFormat="1" applyBorder="1" applyAlignment="1">
      <alignment horizontal="center"/>
    </xf>
    <xf numFmtId="165" fontId="0" fillId="0" borderId="19" xfId="0" applyNumberFormat="1" applyBorder="1"/>
    <xf numFmtId="165" fontId="0" fillId="0" borderId="20" xfId="0" applyNumberFormat="1" applyBorder="1" applyAlignment="1">
      <alignment horizontal="center"/>
    </xf>
    <xf numFmtId="165" fontId="0" fillId="0" borderId="21" xfId="0" applyNumberFormat="1" applyBorder="1" applyAlignment="1">
      <alignment horizontal="center"/>
    </xf>
    <xf numFmtId="165" fontId="0" fillId="0" borderId="18" xfId="0" applyNumberFormat="1" applyBorder="1" applyAlignment="1">
      <alignment horizontal="center"/>
    </xf>
    <xf numFmtId="165" fontId="0" fillId="0" borderId="22" xfId="0" applyNumberFormat="1" applyBorder="1" applyAlignment="1">
      <alignment horizontal="center"/>
    </xf>
    <xf numFmtId="13" fontId="0" fillId="2" borderId="0" xfId="0" applyNumberFormat="1" applyFill="1" applyAlignment="1">
      <alignment horizontal="center"/>
    </xf>
    <xf numFmtId="2" fontId="0" fillId="0" borderId="35" xfId="0" applyNumberFormat="1" applyBorder="1" applyAlignment="1">
      <alignment horizontal="center"/>
    </xf>
    <xf numFmtId="2" fontId="0" fillId="0" borderId="29" xfId="0" applyNumberFormat="1" applyBorder="1"/>
    <xf numFmtId="2" fontId="0" fillId="0" borderId="47" xfId="0" applyNumberFormat="1" applyBorder="1"/>
    <xf numFmtId="0" fontId="0" fillId="0" borderId="48" xfId="0" applyBorder="1"/>
    <xf numFmtId="2" fontId="0" fillId="0" borderId="4" xfId="0" applyNumberFormat="1" applyBorder="1"/>
    <xf numFmtId="0" fontId="0" fillId="0" borderId="4" xfId="0" applyBorder="1"/>
    <xf numFmtId="2" fontId="0" fillId="0" borderId="46" xfId="0" applyNumberFormat="1" applyBorder="1"/>
    <xf numFmtId="2" fontId="0" fillId="2" borderId="0" xfId="0" applyNumberFormat="1" applyFill="1"/>
    <xf numFmtId="0" fontId="0" fillId="2" borderId="4" xfId="0" applyFill="1" applyBorder="1"/>
    <xf numFmtId="0" fontId="0" fillId="2" borderId="46" xfId="0" applyFill="1" applyBorder="1"/>
    <xf numFmtId="0" fontId="0" fillId="2" borderId="38" xfId="0" applyFill="1" applyBorder="1"/>
    <xf numFmtId="0" fontId="3" fillId="0" borderId="0" xfId="0" applyFont="1" applyAlignment="1">
      <alignment horizontal="center" vertical="center"/>
    </xf>
    <xf numFmtId="0" fontId="3" fillId="0" borderId="0" xfId="0" applyFont="1"/>
    <xf numFmtId="0" fontId="0" fillId="0" borderId="0" xfId="0" applyAlignment="1">
      <alignment horizontal="right"/>
    </xf>
    <xf numFmtId="165" fontId="0" fillId="0" borderId="0" xfId="0" applyNumberFormat="1"/>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0" borderId="23" xfId="0" applyBorder="1"/>
    <xf numFmtId="0" fontId="0" fillId="2" borderId="4" xfId="0" applyFill="1" applyBorder="1" applyAlignment="1">
      <alignment horizontal="center"/>
    </xf>
    <xf numFmtId="164" fontId="0" fillId="2" borderId="4" xfId="0" applyNumberFormat="1" applyFill="1" applyBorder="1" applyAlignment="1">
      <alignment horizontal="center"/>
    </xf>
    <xf numFmtId="0" fontId="0" fillId="3" borderId="0" xfId="0" applyFill="1"/>
    <xf numFmtId="0" fontId="16" fillId="3" borderId="0" xfId="0" applyFont="1" applyFill="1" applyAlignment="1">
      <alignment horizontal="center"/>
    </xf>
    <xf numFmtId="0" fontId="17" fillId="3" borderId="0" xfId="0" applyFont="1" applyFill="1" applyAlignment="1">
      <alignment horizontal="center"/>
    </xf>
    <xf numFmtId="0" fontId="12" fillId="0" borderId="5" xfId="0" applyFont="1" applyBorder="1" applyAlignment="1">
      <alignment horizontal="center"/>
    </xf>
    <xf numFmtId="0" fontId="12" fillId="0" borderId="0" xfId="0" applyFont="1" applyAlignment="1">
      <alignment horizontal="center"/>
    </xf>
    <xf numFmtId="0" fontId="12" fillId="0" borderId="6" xfId="0" applyFont="1" applyBorder="1" applyAlignment="1">
      <alignment horizontal="center"/>
    </xf>
    <xf numFmtId="0" fontId="12" fillId="3" borderId="0" xfId="0" applyFont="1" applyFill="1" applyAlignment="1">
      <alignment horizontal="center"/>
    </xf>
    <xf numFmtId="0" fontId="0" fillId="0" borderId="5" xfId="0" applyBorder="1" applyAlignment="1">
      <alignment horizontal="right" vertical="top"/>
    </xf>
    <xf numFmtId="164" fontId="0" fillId="0" borderId="0" xfId="0" applyNumberFormat="1" applyAlignment="1">
      <alignment horizontal="right"/>
    </xf>
    <xf numFmtId="0" fontId="0" fillId="0" borderId="0" xfId="0" applyAlignment="1">
      <alignment horizontal="center" vertical="center"/>
    </xf>
    <xf numFmtId="0" fontId="0" fillId="0" borderId="0" xfId="0" applyAlignment="1">
      <alignment horizontal="center"/>
    </xf>
    <xf numFmtId="164" fontId="0" fillId="0" borderId="0" xfId="0" applyNumberFormat="1"/>
    <xf numFmtId="164" fontId="0" fillId="4" borderId="0" xfId="0" applyNumberFormat="1" applyFill="1" applyAlignment="1">
      <alignment horizontal="right"/>
    </xf>
    <xf numFmtId="0" fontId="2" fillId="0" borderId="0" xfId="0" applyFont="1"/>
    <xf numFmtId="164" fontId="0" fillId="5" borderId="6" xfId="0" applyNumberFormat="1" applyFill="1" applyBorder="1"/>
    <xf numFmtId="0" fontId="0" fillId="0" borderId="5" xfId="0" applyBorder="1"/>
    <xf numFmtId="2" fontId="0" fillId="5" borderId="0" xfId="0" applyNumberFormat="1" applyFill="1" applyAlignment="1">
      <alignment horizontal="right"/>
    </xf>
    <xf numFmtId="164" fontId="0" fillId="4" borderId="0" xfId="0" applyNumberFormat="1" applyFill="1"/>
    <xf numFmtId="164" fontId="0" fillId="4" borderId="6" xfId="0" applyNumberFormat="1" applyFill="1" applyBorder="1"/>
    <xf numFmtId="166" fontId="0" fillId="0" borderId="0" xfId="1" applyNumberFormat="1" applyFont="1" applyFill="1" applyAlignment="1"/>
    <xf numFmtId="2" fontId="0" fillId="0" borderId="0" xfId="0" applyNumberFormat="1" applyAlignment="1">
      <alignment horizontal="right"/>
    </xf>
    <xf numFmtId="0" fontId="0" fillId="0" borderId="38" xfId="0" applyBorder="1" applyAlignment="1">
      <alignment horizontal="right" vertical="top"/>
    </xf>
    <xf numFmtId="0" fontId="0" fillId="0" borderId="4" xfId="0" applyBorder="1" applyAlignment="1">
      <alignment horizontal="right"/>
    </xf>
    <xf numFmtId="0" fontId="0" fillId="0" borderId="46" xfId="0" applyBorder="1"/>
    <xf numFmtId="0" fontId="21" fillId="0" borderId="0" xfId="0" applyFont="1" applyAlignment="1">
      <alignment horizontal="center"/>
    </xf>
    <xf numFmtId="0" fontId="21" fillId="0" borderId="0" xfId="0" applyFont="1"/>
    <xf numFmtId="0" fontId="22" fillId="0" borderId="0" xfId="0" applyFont="1" applyAlignment="1">
      <alignment horizontal="right"/>
    </xf>
    <xf numFmtId="0" fontId="22" fillId="0" borderId="0" xfId="0" applyFont="1"/>
    <xf numFmtId="0" fontId="23" fillId="3" borderId="0" xfId="0" applyFont="1" applyFill="1" applyAlignment="1">
      <alignment horizontal="center"/>
    </xf>
    <xf numFmtId="0" fontId="5" fillId="0" borderId="0" xfId="0" applyFont="1"/>
    <xf numFmtId="0" fontId="21" fillId="3" borderId="0" xfId="0" applyFont="1" applyFill="1" applyAlignment="1">
      <alignment horizontal="center"/>
    </xf>
    <xf numFmtId="0" fontId="22" fillId="0" borderId="5" xfId="0" applyFont="1" applyBorder="1" applyAlignment="1">
      <alignment horizontal="right"/>
    </xf>
    <xf numFmtId="0" fontId="22" fillId="4" borderId="0" xfId="0" applyFont="1" applyFill="1"/>
    <xf numFmtId="2" fontId="22" fillId="4" borderId="0" xfId="0" applyNumberFormat="1" applyFont="1" applyFill="1"/>
    <xf numFmtId="164" fontId="22" fillId="4" borderId="0" xfId="0" applyNumberFormat="1" applyFont="1" applyFill="1"/>
    <xf numFmtId="0" fontId="24" fillId="0" borderId="0" xfId="0" applyFont="1"/>
    <xf numFmtId="0" fontId="22" fillId="0" borderId="38" xfId="0" applyFont="1" applyBorder="1" applyAlignment="1">
      <alignment horizontal="right"/>
    </xf>
    <xf numFmtId="2" fontId="22" fillId="4" borderId="4" xfId="0" applyNumberFormat="1" applyFont="1" applyFill="1" applyBorder="1"/>
    <xf numFmtId="0" fontId="22" fillId="0" borderId="4" xfId="0" applyFont="1" applyBorder="1"/>
    <xf numFmtId="0" fontId="22" fillId="0" borderId="4" xfId="0" applyFont="1" applyBorder="1" applyAlignment="1">
      <alignment horizontal="right"/>
    </xf>
    <xf numFmtId="0" fontId="0" fillId="0" borderId="3" xfId="0" applyBorder="1"/>
    <xf numFmtId="2" fontId="22" fillId="0" borderId="0" xfId="0" applyNumberFormat="1" applyFont="1"/>
    <xf numFmtId="9" fontId="25" fillId="0" borderId="0" xfId="1" applyFont="1" applyBorder="1" applyAlignment="1">
      <alignment horizontal="left"/>
    </xf>
    <xf numFmtId="2" fontId="22" fillId="0" borderId="0" xfId="0" applyNumberFormat="1" applyFont="1" applyAlignment="1">
      <alignment horizontal="right"/>
    </xf>
    <xf numFmtId="0" fontId="0" fillId="0" borderId="5" xfId="0" applyBorder="1" applyAlignment="1">
      <alignment horizontal="right"/>
    </xf>
    <xf numFmtId="2" fontId="0" fillId="4" borderId="0" xfId="0" applyNumberFormat="1" applyFill="1"/>
    <xf numFmtId="0" fontId="0" fillId="4" borderId="0" xfId="0" applyFill="1"/>
    <xf numFmtId="0" fontId="10" fillId="0" borderId="0" xfId="0" applyFont="1" applyAlignment="1">
      <alignment horizontal="right"/>
    </xf>
    <xf numFmtId="0" fontId="3" fillId="0" borderId="5" xfId="0" applyFont="1" applyBorder="1" applyAlignment="1">
      <alignment horizontal="right"/>
    </xf>
    <xf numFmtId="0" fontId="3" fillId="0" borderId="0" xfId="0" applyFont="1" applyAlignment="1">
      <alignment horizontal="left" indent="4"/>
    </xf>
    <xf numFmtId="0" fontId="3" fillId="0" borderId="38" xfId="0" applyFont="1" applyBorder="1" applyAlignment="1">
      <alignment horizontal="right"/>
    </xf>
    <xf numFmtId="10" fontId="0" fillId="0" borderId="4" xfId="1" applyNumberFormat="1" applyFont="1" applyFill="1" applyBorder="1"/>
    <xf numFmtId="0" fontId="20" fillId="0" borderId="4" xfId="0" applyFont="1" applyBorder="1"/>
    <xf numFmtId="0" fontId="4" fillId="0" borderId="0" xfId="0" applyFont="1"/>
    <xf numFmtId="9" fontId="0" fillId="0" borderId="0" xfId="1" applyFont="1" applyBorder="1"/>
    <xf numFmtId="0" fontId="0" fillId="0" borderId="0" xfId="0"/>
    <xf numFmtId="0" fontId="0" fillId="0" borderId="0" xfId="0" applyAlignment="1">
      <alignment horizontal="left"/>
    </xf>
    <xf numFmtId="0" fontId="0" fillId="2" borderId="0" xfId="0" applyFill="1"/>
    <xf numFmtId="0" fontId="5" fillId="0" borderId="0" xfId="0" applyFont="1" applyAlignment="1">
      <alignment horizontal="center" vertical="center"/>
    </xf>
    <xf numFmtId="0" fontId="0" fillId="0" borderId="0" xfId="0" applyAlignment="1">
      <alignment vertical="center"/>
    </xf>
    <xf numFmtId="0" fontId="31" fillId="0" borderId="0" xfId="0" applyFont="1" applyAlignment="1">
      <alignment horizontal="center" vertical="center"/>
    </xf>
    <xf numFmtId="0" fontId="0" fillId="0" borderId="18" xfId="0" applyBorder="1"/>
    <xf numFmtId="0" fontId="0" fillId="2" borderId="0" xfId="0" applyFill="1" applyBorder="1"/>
    <xf numFmtId="0" fontId="0" fillId="2" borderId="53" xfId="0" applyFill="1" applyBorder="1"/>
    <xf numFmtId="0" fontId="0" fillId="2" borderId="52" xfId="0" applyFill="1" applyBorder="1"/>
    <xf numFmtId="0" fontId="0" fillId="0" borderId="19" xfId="0" applyNumberFormat="1" applyBorder="1"/>
    <xf numFmtId="0" fontId="0" fillId="0" borderId="19" xfId="0" applyBorder="1" applyAlignment="1">
      <alignment horizontal="center"/>
    </xf>
    <xf numFmtId="165" fontId="0" fillId="0" borderId="23" xfId="0" applyNumberFormat="1" applyBorder="1" applyAlignment="1">
      <alignment horizontal="center"/>
    </xf>
    <xf numFmtId="0" fontId="3" fillId="0" borderId="54" xfId="0" applyFont="1" applyBorder="1" applyAlignment="1">
      <alignment horizontal="center" vertical="center"/>
    </xf>
    <xf numFmtId="0" fontId="3" fillId="0" borderId="55" xfId="0" applyFont="1" applyBorder="1" applyAlignment="1">
      <alignment horizontal="center" vertical="center"/>
    </xf>
    <xf numFmtId="0" fontId="3" fillId="0" borderId="56" xfId="0" applyFont="1" applyBorder="1" applyAlignment="1">
      <alignment horizontal="center" vertical="center"/>
    </xf>
    <xf numFmtId="0" fontId="3" fillId="0" borderId="57" xfId="0" applyFont="1" applyBorder="1" applyAlignment="1">
      <alignment horizontal="center" vertical="center"/>
    </xf>
    <xf numFmtId="0" fontId="3" fillId="0" borderId="58" xfId="0" applyFont="1" applyBorder="1" applyAlignment="1">
      <alignment horizontal="center" vertical="center"/>
    </xf>
    <xf numFmtId="0" fontId="3" fillId="0" borderId="59" xfId="0" applyFont="1" applyBorder="1" applyAlignment="1">
      <alignment horizontal="center" vertical="center"/>
    </xf>
    <xf numFmtId="0" fontId="3" fillId="0" borderId="55" xfId="0" applyFont="1" applyFill="1" applyBorder="1" applyAlignment="1">
      <alignment horizontal="center" vertical="center"/>
    </xf>
    <xf numFmtId="0" fontId="3" fillId="0" borderId="39" xfId="0" applyFont="1" applyFill="1" applyBorder="1" applyAlignment="1">
      <alignment horizontal="center" vertical="center"/>
    </xf>
    <xf numFmtId="0" fontId="3" fillId="0" borderId="68" xfId="0" applyFont="1" applyBorder="1" applyAlignment="1">
      <alignment horizontal="center" vertical="center"/>
    </xf>
    <xf numFmtId="165" fontId="0" fillId="0" borderId="29" xfId="0" applyNumberFormat="1" applyBorder="1" applyAlignment="1">
      <alignment horizontal="center"/>
    </xf>
    <xf numFmtId="0" fontId="0" fillId="0" borderId="30" xfId="0" applyBorder="1" applyAlignment="1">
      <alignment horizontal="center"/>
    </xf>
    <xf numFmtId="165" fontId="0" fillId="0" borderId="35" xfId="0" applyNumberFormat="1" applyBorder="1" applyAlignment="1">
      <alignment horizontal="center"/>
    </xf>
    <xf numFmtId="0" fontId="0" fillId="0" borderId="69" xfId="0" applyBorder="1"/>
    <xf numFmtId="0" fontId="0" fillId="0" borderId="69" xfId="0" applyBorder="1" applyAlignment="1">
      <alignment horizontal="right"/>
    </xf>
    <xf numFmtId="164" fontId="0" fillId="0" borderId="69" xfId="0" applyNumberFormat="1" applyBorder="1"/>
    <xf numFmtId="0" fontId="0" fillId="0" borderId="0" xfId="0" applyAlignment="1">
      <alignment horizontal="center" vertical="center"/>
    </xf>
    <xf numFmtId="0" fontId="23" fillId="0" borderId="0" xfId="0" applyFont="1" applyAlignment="1">
      <alignment horizontal="center" vertical="center"/>
    </xf>
    <xf numFmtId="0" fontId="5" fillId="0" borderId="0" xfId="0" applyFont="1" applyAlignment="1">
      <alignment horizontal="center" vertical="center"/>
    </xf>
    <xf numFmtId="0" fontId="32" fillId="0" borderId="0" xfId="0" applyFont="1" applyAlignment="1">
      <alignment horizontal="center" vertical="center"/>
    </xf>
    <xf numFmtId="0" fontId="0" fillId="0" borderId="0" xfId="0" applyAlignment="1">
      <alignment horizontal="center"/>
    </xf>
    <xf numFmtId="0" fontId="30" fillId="0" borderId="0" xfId="0" applyFont="1" applyAlignment="1">
      <alignment horizontal="center" vertical="center" wrapText="1"/>
    </xf>
    <xf numFmtId="0" fontId="33" fillId="0" borderId="1" xfId="0" applyFont="1" applyBorder="1" applyAlignment="1">
      <alignment horizontal="center" vertical="center"/>
    </xf>
    <xf numFmtId="0" fontId="33" fillId="0" borderId="2" xfId="0" applyFont="1" applyBorder="1" applyAlignment="1">
      <alignment horizontal="center" vertical="center"/>
    </xf>
    <xf numFmtId="0" fontId="33" fillId="0" borderId="3" xfId="0" applyFont="1" applyBorder="1" applyAlignment="1">
      <alignment horizontal="center" vertical="center"/>
    </xf>
    <xf numFmtId="0" fontId="33" fillId="0" borderId="38" xfId="0" applyFont="1" applyBorder="1" applyAlignment="1">
      <alignment horizontal="center" vertical="center"/>
    </xf>
    <xf numFmtId="0" fontId="33" fillId="0" borderId="4" xfId="0" applyFont="1" applyBorder="1" applyAlignment="1">
      <alignment horizontal="center" vertical="center"/>
    </xf>
    <xf numFmtId="0" fontId="33" fillId="0" borderId="46" xfId="0" applyFont="1" applyBorder="1" applyAlignment="1">
      <alignment horizontal="center" vertical="center"/>
    </xf>
    <xf numFmtId="0" fontId="0" fillId="2" borderId="4" xfId="0" applyFill="1" applyBorder="1" applyAlignment="1">
      <alignment horizontal="center"/>
    </xf>
    <xf numFmtId="0" fontId="3" fillId="0" borderId="0" xfId="0" applyFont="1" applyAlignment="1">
      <alignment horizontal="center" vertical="center"/>
    </xf>
    <xf numFmtId="0" fontId="4" fillId="0" borderId="1"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9" xfId="0"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9" xfId="0" applyFont="1" applyBorder="1" applyAlignment="1">
      <alignment horizontal="right"/>
    </xf>
    <xf numFmtId="0" fontId="0" fillId="0" borderId="19" xfId="0" applyBorder="1" applyAlignment="1">
      <alignment horizontal="center"/>
    </xf>
    <xf numFmtId="0" fontId="3" fillId="0" borderId="69" xfId="0" applyFont="1" applyBorder="1" applyAlignment="1">
      <alignment horizontal="right"/>
    </xf>
    <xf numFmtId="0" fontId="8" fillId="0" borderId="19" xfId="0" applyFont="1" applyBorder="1" applyAlignment="1">
      <alignment horizontal="center"/>
    </xf>
    <xf numFmtId="0" fontId="3" fillId="0" borderId="23" xfId="0" applyFont="1" applyBorder="1" applyAlignment="1">
      <alignment horizontal="right"/>
    </xf>
    <xf numFmtId="0" fontId="3" fillId="0" borderId="18" xfId="0" applyFont="1" applyBorder="1" applyAlignment="1">
      <alignment horizontal="right"/>
    </xf>
    <xf numFmtId="0" fontId="4" fillId="0" borderId="36" xfId="0" applyFont="1" applyBorder="1" applyAlignment="1">
      <alignment horizontal="center"/>
    </xf>
    <xf numFmtId="0" fontId="4" fillId="0" borderId="37" xfId="0" applyFont="1" applyBorder="1" applyAlignment="1">
      <alignment horizontal="center"/>
    </xf>
    <xf numFmtId="0" fontId="4" fillId="0" borderId="60" xfId="0" applyFont="1" applyBorder="1" applyAlignment="1">
      <alignment horizontal="center"/>
    </xf>
    <xf numFmtId="0" fontId="4" fillId="0" borderId="61" xfId="0" applyFont="1" applyBorder="1" applyAlignment="1">
      <alignment horizontal="center"/>
    </xf>
    <xf numFmtId="0" fontId="4" fillId="0" borderId="70" xfId="0" applyFont="1" applyBorder="1" applyAlignment="1">
      <alignment horizontal="center"/>
    </xf>
    <xf numFmtId="0" fontId="3" fillId="2" borderId="0" xfId="0" applyFont="1" applyFill="1" applyAlignment="1">
      <alignment horizontal="right"/>
    </xf>
    <xf numFmtId="0" fontId="5" fillId="0" borderId="39" xfId="0" applyFont="1" applyBorder="1" applyAlignment="1">
      <alignment horizontal="center"/>
    </xf>
    <xf numFmtId="0" fontId="5" fillId="0" borderId="11" xfId="0" applyFont="1" applyBorder="1" applyAlignment="1">
      <alignment horizontal="center"/>
    </xf>
    <xf numFmtId="0" fontId="5" fillId="0" borderId="14" xfId="0" applyFont="1" applyBorder="1" applyAlignment="1">
      <alignment horizontal="center"/>
    </xf>
    <xf numFmtId="0" fontId="3" fillId="0" borderId="39"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165" fontId="0" fillId="0" borderId="23" xfId="0" applyNumberFormat="1" applyBorder="1" applyAlignment="1">
      <alignment horizontal="left"/>
    </xf>
    <xf numFmtId="165" fontId="0" fillId="0" borderId="18" xfId="0" applyNumberFormat="1" applyBorder="1" applyAlignment="1">
      <alignment horizontal="left"/>
    </xf>
    <xf numFmtId="0" fontId="3" fillId="0" borderId="10" xfId="0" applyFont="1" applyBorder="1" applyAlignment="1">
      <alignment horizontal="center" vertical="center"/>
    </xf>
    <xf numFmtId="0" fontId="3" fillId="0" borderId="14" xfId="0" applyFont="1" applyBorder="1" applyAlignment="1">
      <alignment horizontal="center"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12" fillId="0" borderId="38" xfId="0" applyFont="1" applyBorder="1" applyAlignment="1">
      <alignment horizontal="center" vertical="center"/>
    </xf>
    <xf numFmtId="0" fontId="12" fillId="0" borderId="4" xfId="0" applyFont="1" applyBorder="1" applyAlignment="1">
      <alignment horizontal="center" vertical="center"/>
    </xf>
    <xf numFmtId="0" fontId="12" fillId="0" borderId="46" xfId="0" applyFont="1" applyBorder="1" applyAlignment="1">
      <alignment horizontal="center" vertical="center"/>
    </xf>
    <xf numFmtId="0" fontId="3" fillId="0" borderId="19" xfId="0" applyFont="1" applyBorder="1" applyAlignment="1">
      <alignment horizontal="center" vertical="center" wrapText="1"/>
    </xf>
    <xf numFmtId="0" fontId="29" fillId="0" borderId="19" xfId="0" applyFont="1" applyBorder="1" applyAlignment="1">
      <alignment horizontal="center" wrapText="1"/>
    </xf>
    <xf numFmtId="2" fontId="0" fillId="0" borderId="19" xfId="0" applyNumberFormat="1" applyBorder="1" applyAlignment="1">
      <alignment horizontal="right"/>
    </xf>
    <xf numFmtId="2" fontId="0" fillId="0" borderId="44" xfId="0" applyNumberFormat="1" applyBorder="1" applyAlignment="1">
      <alignment horizontal="left"/>
    </xf>
    <xf numFmtId="2" fontId="0" fillId="0" borderId="18" xfId="0" applyNumberFormat="1" applyBorder="1" applyAlignment="1">
      <alignment horizontal="left"/>
    </xf>
    <xf numFmtId="0" fontId="0" fillId="0" borderId="19" xfId="0" applyBorder="1" applyAlignment="1">
      <alignment horizontal="right"/>
    </xf>
    <xf numFmtId="0" fontId="3" fillId="0" borderId="0" xfId="0" applyFont="1" applyAlignment="1">
      <alignment horizontal="center"/>
    </xf>
    <xf numFmtId="0" fontId="12" fillId="0" borderId="49" xfId="0" applyFont="1" applyBorder="1" applyAlignment="1">
      <alignment horizontal="center" vertical="center"/>
    </xf>
    <xf numFmtId="0" fontId="12" fillId="0" borderId="50" xfId="0" applyFont="1" applyBorder="1" applyAlignment="1">
      <alignment horizontal="center" vertical="center"/>
    </xf>
    <xf numFmtId="0" fontId="12" fillId="0" borderId="51" xfId="0" applyFont="1" applyBorder="1" applyAlignment="1">
      <alignment horizontal="center" vertical="center"/>
    </xf>
    <xf numFmtId="0" fontId="3" fillId="2" borderId="4" xfId="0" applyFont="1" applyFill="1" applyBorder="1" applyAlignment="1">
      <alignment horizontal="right"/>
    </xf>
    <xf numFmtId="0" fontId="14" fillId="0" borderId="1" xfId="0" applyFont="1" applyBorder="1" applyAlignment="1">
      <alignment horizontal="center"/>
    </xf>
    <xf numFmtId="0" fontId="14" fillId="0" borderId="2" xfId="0" applyFont="1" applyBorder="1" applyAlignment="1">
      <alignment horizontal="center"/>
    </xf>
    <xf numFmtId="0" fontId="14" fillId="0" borderId="3" xfId="0" applyFont="1" applyBorder="1" applyAlignment="1">
      <alignment horizontal="center"/>
    </xf>
    <xf numFmtId="0" fontId="14" fillId="0" borderId="0" xfId="0" applyFont="1" applyAlignment="1">
      <alignment horizontal="center"/>
    </xf>
    <xf numFmtId="0" fontId="17" fillId="0" borderId="5" xfId="0" applyFont="1" applyBorder="1" applyAlignment="1">
      <alignment horizontal="center"/>
    </xf>
    <xf numFmtId="0" fontId="17" fillId="0" borderId="0" xfId="0" applyFont="1" applyAlignment="1">
      <alignment horizontal="center"/>
    </xf>
    <xf numFmtId="0" fontId="17" fillId="0" borderId="6" xfId="0" applyFont="1" applyBorder="1" applyAlignment="1">
      <alignment horizontal="center"/>
    </xf>
    <xf numFmtId="0" fontId="6" fillId="4" borderId="0" xfId="0" applyFont="1" applyFill="1" applyAlignment="1">
      <alignment horizontal="center" vertical="center"/>
    </xf>
    <xf numFmtId="0" fontId="0" fillId="0" borderId="0" xfId="0" applyAlignment="1">
      <alignment horizontal="right"/>
    </xf>
    <xf numFmtId="0" fontId="0" fillId="0" borderId="0" xfId="0" applyAlignment="1">
      <alignment horizontal="right" vertical="top"/>
    </xf>
    <xf numFmtId="0" fontId="7" fillId="0" borderId="0" xfId="0" applyFont="1" applyAlignment="1">
      <alignment horizontal="right"/>
    </xf>
    <xf numFmtId="0" fontId="0" fillId="0" borderId="4" xfId="0" applyBorder="1" applyAlignment="1">
      <alignment horizontal="right"/>
    </xf>
    <xf numFmtId="0" fontId="23" fillId="0" borderId="1" xfId="0" applyFont="1" applyBorder="1" applyAlignment="1">
      <alignment horizontal="center"/>
    </xf>
    <xf numFmtId="0" fontId="23" fillId="0" borderId="2" xfId="0" applyFont="1" applyBorder="1" applyAlignment="1">
      <alignment horizontal="center"/>
    </xf>
    <xf numFmtId="0" fontId="23" fillId="0" borderId="3" xfId="0" applyFont="1" applyBorder="1" applyAlignment="1">
      <alignment horizontal="center"/>
    </xf>
    <xf numFmtId="0" fontId="21" fillId="0" borderId="5" xfId="0" applyFont="1" applyBorder="1" applyAlignment="1">
      <alignment horizontal="center"/>
    </xf>
    <xf numFmtId="0" fontId="21" fillId="0" borderId="0" xfId="0" applyFont="1" applyAlignment="1">
      <alignment horizontal="center"/>
    </xf>
    <xf numFmtId="0" fontId="21" fillId="0" borderId="6" xfId="0" applyFont="1" applyBorder="1" applyAlignment="1">
      <alignment horizontal="center"/>
    </xf>
    <xf numFmtId="0" fontId="22" fillId="0" borderId="0" xfId="0" applyFont="1" applyAlignment="1">
      <alignment horizontal="right"/>
    </xf>
    <xf numFmtId="0" fontId="19" fillId="0" borderId="5" xfId="0" applyFont="1" applyBorder="1" applyAlignment="1">
      <alignment horizontal="center"/>
    </xf>
    <xf numFmtId="0" fontId="19" fillId="0" borderId="0" xfId="0" applyFont="1" applyAlignment="1">
      <alignment horizontal="center"/>
    </xf>
    <xf numFmtId="0" fontId="20" fillId="0" borderId="0" xfId="0" applyFont="1" applyAlignment="1">
      <alignment horizontal="center"/>
    </xf>
    <xf numFmtId="0" fontId="20" fillId="0" borderId="6" xfId="0" applyFont="1" applyBorder="1" applyAlignment="1">
      <alignment horizontal="center"/>
    </xf>
    <xf numFmtId="2" fontId="22" fillId="0" borderId="5" xfId="0" applyNumberFormat="1" applyFont="1" applyBorder="1" applyAlignment="1">
      <alignment horizontal="right"/>
    </xf>
    <xf numFmtId="2" fontId="22" fillId="0" borderId="0" xfId="0" applyNumberFormat="1" applyFont="1" applyAlignment="1">
      <alignment horizontal="right"/>
    </xf>
    <xf numFmtId="2" fontId="21" fillId="0" borderId="5" xfId="0" applyNumberFormat="1" applyFont="1" applyBorder="1" applyAlignment="1">
      <alignment horizontal="center"/>
    </xf>
    <xf numFmtId="2" fontId="21" fillId="0" borderId="0" xfId="0" applyNumberFormat="1" applyFont="1" applyAlignment="1">
      <alignment horizontal="center"/>
    </xf>
    <xf numFmtId="0" fontId="21" fillId="0" borderId="1" xfId="0" applyFont="1" applyBorder="1" applyAlignment="1">
      <alignment horizontal="center"/>
    </xf>
    <xf numFmtId="0" fontId="21" fillId="0" borderId="2" xfId="0" applyFont="1" applyBorder="1" applyAlignment="1">
      <alignment horizontal="center"/>
    </xf>
    <xf numFmtId="2" fontId="21" fillId="0" borderId="2" xfId="0" applyNumberFormat="1" applyFont="1" applyBorder="1" applyAlignment="1">
      <alignment horizontal="center"/>
    </xf>
    <xf numFmtId="0" fontId="0" fillId="5" borderId="0" xfId="0" applyFill="1" applyAlignment="1">
      <alignment horizontal="center"/>
    </xf>
    <xf numFmtId="164" fontId="0" fillId="5" borderId="0" xfId="0" applyNumberFormat="1" applyFill="1" applyAlignment="1">
      <alignment horizontal="center"/>
    </xf>
    <xf numFmtId="0" fontId="26" fillId="0" borderId="5" xfId="0" applyFont="1" applyBorder="1" applyAlignment="1">
      <alignment horizontal="center"/>
    </xf>
    <xf numFmtId="0" fontId="26" fillId="0" borderId="0" xfId="0" applyFont="1" applyAlignment="1">
      <alignment horizontal="center"/>
    </xf>
    <xf numFmtId="0" fontId="26" fillId="0" borderId="6" xfId="0" applyFont="1" applyBorder="1" applyAlignment="1">
      <alignment horizontal="center"/>
    </xf>
    <xf numFmtId="0" fontId="27" fillId="0" borderId="5" xfId="0" applyFont="1" applyBorder="1" applyAlignment="1">
      <alignment horizontal="center"/>
    </xf>
    <xf numFmtId="0" fontId="27" fillId="0" borderId="0" xfId="0" applyFont="1" applyAlignment="1">
      <alignment horizontal="center"/>
    </xf>
    <xf numFmtId="0" fontId="27" fillId="0" borderId="6" xfId="0" applyFont="1" applyBorder="1" applyAlignment="1">
      <alignment horizontal="center"/>
    </xf>
    <xf numFmtId="0" fontId="4" fillId="0" borderId="0" xfId="0" applyFont="1" applyAlignment="1">
      <alignment horizontal="center"/>
    </xf>
    <xf numFmtId="0" fontId="8" fillId="0" borderId="0" xfId="0" applyFont="1" applyAlignment="1">
      <alignment horizontal="center"/>
    </xf>
    <xf numFmtId="2" fontId="0" fillId="5" borderId="0" xfId="0" applyNumberFormat="1" applyFill="1" applyAlignment="1">
      <alignment horizontal="center"/>
    </xf>
    <xf numFmtId="2" fontId="0" fillId="0" borderId="0" xfId="0" applyNumberFormat="1" applyAlignment="1">
      <alignment horizontal="center"/>
    </xf>
    <xf numFmtId="0" fontId="0" fillId="0" borderId="0" xfId="0" applyFill="1" applyAlignment="1">
      <alignment horizontal="center"/>
    </xf>
    <xf numFmtId="13" fontId="0" fillId="0" borderId="0" xfId="0" applyNumberFormat="1" applyAlignment="1">
      <alignment horizontal="center"/>
    </xf>
    <xf numFmtId="0" fontId="0" fillId="0" borderId="0" xfId="0" applyAlignment="1">
      <alignment horizontal="right" vertical="center"/>
    </xf>
    <xf numFmtId="0" fontId="12" fillId="0" borderId="5" xfId="0" applyFont="1" applyBorder="1" applyAlignment="1">
      <alignment horizontal="center" vertical="center"/>
    </xf>
    <xf numFmtId="0" fontId="12" fillId="0" borderId="0" xfId="0" applyFont="1" applyBorder="1" applyAlignment="1">
      <alignment horizontal="center" vertical="center"/>
    </xf>
    <xf numFmtId="0" fontId="12" fillId="0" borderId="6" xfId="0" applyFont="1" applyBorder="1" applyAlignment="1">
      <alignment horizontal="center" vertical="center"/>
    </xf>
    <xf numFmtId="0" fontId="33" fillId="0" borderId="60" xfId="0" applyFont="1" applyBorder="1" applyAlignment="1">
      <alignment horizontal="center"/>
    </xf>
    <xf numFmtId="0" fontId="33" fillId="0" borderId="61" xfId="0" applyFont="1" applyBorder="1" applyAlignment="1">
      <alignment horizontal="center"/>
    </xf>
    <xf numFmtId="0" fontId="3" fillId="0" borderId="66" xfId="0" applyFont="1" applyBorder="1" applyAlignment="1">
      <alignment horizontal="center" vertical="center"/>
    </xf>
    <xf numFmtId="0" fontId="3" fillId="0" borderId="63" xfId="0" applyFont="1" applyBorder="1" applyAlignment="1">
      <alignment horizontal="center" vertical="center"/>
    </xf>
    <xf numFmtId="0" fontId="3" fillId="0" borderId="67" xfId="0" applyFont="1" applyBorder="1" applyAlignment="1">
      <alignment horizontal="center" vertical="center"/>
    </xf>
    <xf numFmtId="0" fontId="3" fillId="0" borderId="62" xfId="0" applyFont="1" applyBorder="1" applyAlignment="1">
      <alignment horizontal="center" vertical="center"/>
    </xf>
    <xf numFmtId="0" fontId="3" fillId="0" borderId="64" xfId="0" applyFont="1" applyBorder="1" applyAlignment="1">
      <alignment horizontal="center" vertical="center"/>
    </xf>
    <xf numFmtId="0" fontId="3" fillId="0" borderId="65" xfId="0" applyFont="1" applyBorder="1" applyAlignment="1">
      <alignment horizontal="center" vertical="center"/>
    </xf>
    <xf numFmtId="0" fontId="8" fillId="0" borderId="18" xfId="0" applyFont="1" applyBorder="1" applyAlignment="1">
      <alignment horizontal="center"/>
    </xf>
    <xf numFmtId="0" fontId="0" fillId="0" borderId="18" xfId="0" applyBorder="1" applyAlignment="1">
      <alignment horizontal="right"/>
    </xf>
    <xf numFmtId="0" fontId="16" fillId="0" borderId="1" xfId="0" applyFont="1" applyBorder="1" applyAlignment="1">
      <alignment horizontal="center"/>
    </xf>
    <xf numFmtId="0" fontId="16" fillId="0" borderId="2" xfId="0" applyFont="1" applyBorder="1" applyAlignment="1">
      <alignment horizontal="center"/>
    </xf>
    <xf numFmtId="0" fontId="16" fillId="0" borderId="3" xfId="0" applyFont="1" applyBorder="1" applyAlignment="1">
      <alignment horizontal="center"/>
    </xf>
    <xf numFmtId="0" fontId="0" fillId="0" borderId="0" xfId="0" applyAlignment="1">
      <alignment horizontal="left"/>
    </xf>
  </cellXfs>
  <cellStyles count="2">
    <cellStyle name="Normal" xfId="0" builtinId="0"/>
    <cellStyle name="Percent" xfId="1" builtinId="5"/>
  </cellStyles>
  <dxfs count="26">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00B050"/>
      </font>
    </dxf>
    <dxf>
      <font>
        <color rgb="FF00B050"/>
      </font>
    </dxf>
    <dxf>
      <font>
        <color rgb="FF00B050"/>
      </font>
    </dxf>
    <dxf>
      <font>
        <color rgb="FF00B050"/>
      </font>
    </dxf>
    <dxf>
      <font>
        <color rgb="FF00B050"/>
      </font>
    </dxf>
    <dxf>
      <font>
        <color rgb="FF00B050"/>
      </font>
    </dxf>
    <dxf>
      <font>
        <color rgb="FF00B050"/>
      </font>
    </dxf>
    <dxf>
      <font>
        <color rgb="FF00B050"/>
      </font>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00B050"/>
      </font>
    </dxf>
    <dxf>
      <font>
        <color rgb="FF00B050"/>
      </font>
    </dxf>
    <dxf>
      <font>
        <color rgb="FF00B050"/>
      </font>
    </dxf>
    <dxf>
      <font>
        <color rgb="FF00B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eetMetadata" Target="metadata.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sng" strike="noStrike" kern="1200" spc="0" baseline="0">
                <a:solidFill>
                  <a:sysClr val="windowText" lastClr="000000"/>
                </a:solidFill>
                <a:latin typeface="+mn-lt"/>
                <a:ea typeface="+mn-ea"/>
                <a:cs typeface="+mn-cs"/>
              </a:defRPr>
            </a:pPr>
            <a:r>
              <a:rPr lang="en-GB" b="1" u="sng">
                <a:solidFill>
                  <a:sysClr val="windowText" lastClr="000000"/>
                </a:solidFill>
              </a:rPr>
              <a:t>Speed VS Driving Force for All Gears</a:t>
            </a:r>
          </a:p>
        </c:rich>
      </c:tx>
      <c:layout>
        <c:manualLayout>
          <c:xMode val="edge"/>
          <c:yMode val="edge"/>
          <c:x val="0.31671874999999999"/>
          <c:y val="2.3890779632640073E-2"/>
        </c:manualLayout>
      </c:layout>
      <c:overlay val="0"/>
      <c:spPr>
        <a:noFill/>
        <a:ln>
          <a:noFill/>
        </a:ln>
        <a:effectLst/>
      </c:spPr>
      <c:txPr>
        <a:bodyPr rot="0" spcFirstLastPara="1" vertOverflow="ellipsis" vert="horz" wrap="square" anchor="ctr" anchorCtr="1"/>
        <a:lstStyle/>
        <a:p>
          <a:pPr>
            <a:defRPr sz="1400" b="1" i="0" u="sng" strike="noStrike" kern="1200" spc="0" baseline="0">
              <a:solidFill>
                <a:sysClr val="windowText" lastClr="000000"/>
              </a:solidFill>
              <a:latin typeface="+mn-lt"/>
              <a:ea typeface="+mn-ea"/>
              <a:cs typeface="+mn-cs"/>
            </a:defRPr>
          </a:pPr>
          <a:endParaRPr lang="en-US"/>
        </a:p>
      </c:txPr>
    </c:title>
    <c:autoTitleDeleted val="0"/>
    <c:plotArea>
      <c:layout>
        <c:manualLayout>
          <c:layoutTarget val="inner"/>
          <c:xMode val="edge"/>
          <c:yMode val="edge"/>
          <c:x val="0.13380097959726647"/>
          <c:y val="0.11159259259259259"/>
          <c:w val="0.82689129483814527"/>
          <c:h val="0.77871186934966463"/>
        </c:manualLayout>
      </c:layout>
      <c:scatterChart>
        <c:scatterStyle val="lineMarker"/>
        <c:varyColors val="0"/>
        <c:ser>
          <c:idx val="0"/>
          <c:order val="0"/>
          <c:tx>
            <c:v>1st</c:v>
          </c:tx>
          <c:spPr>
            <a:ln w="19050" cap="rnd">
              <a:solidFill>
                <a:schemeClr val="accent6">
                  <a:lumMod val="60000"/>
                  <a:lumOff val="40000"/>
                </a:schemeClr>
              </a:solidFill>
              <a:round/>
            </a:ln>
            <a:effectLst/>
          </c:spPr>
          <c:marker>
            <c:symbol val="none"/>
          </c:marker>
          <c:xVal>
            <c:numRef>
              <c:f>'[1]ER6n 11'!$Q$5:$Q$19</c:f>
              <c:numCache>
                <c:formatCode>General</c:formatCode>
                <c:ptCount val="15"/>
                <c:pt idx="0">
                  <c:v>17.832274930709882</c:v>
                </c:pt>
                <c:pt idx="1">
                  <c:v>20.061309297048616</c:v>
                </c:pt>
                <c:pt idx="2">
                  <c:v>22.290343663387358</c:v>
                </c:pt>
                <c:pt idx="3">
                  <c:v>24.519378029726088</c:v>
                </c:pt>
                <c:pt idx="4">
                  <c:v>26.748412396064825</c:v>
                </c:pt>
                <c:pt idx="5">
                  <c:v>28.977446762403559</c:v>
                </c:pt>
                <c:pt idx="6">
                  <c:v>31.206481128742304</c:v>
                </c:pt>
                <c:pt idx="7">
                  <c:v>33.435515495081034</c:v>
                </c:pt>
                <c:pt idx="8">
                  <c:v>35.664549861419765</c:v>
                </c:pt>
                <c:pt idx="9">
                  <c:v>37.893584227758495</c:v>
                </c:pt>
                <c:pt idx="10">
                  <c:v>40.122618594097233</c:v>
                </c:pt>
                <c:pt idx="11">
                  <c:v>42.351652960435977</c:v>
                </c:pt>
                <c:pt idx="12">
                  <c:v>44.580687326774715</c:v>
                </c:pt>
                <c:pt idx="13">
                  <c:v>46.809721693113438</c:v>
                </c:pt>
                <c:pt idx="14">
                  <c:v>49.038756059452176</c:v>
                </c:pt>
              </c:numCache>
            </c:numRef>
          </c:xVal>
          <c:yVal>
            <c:numRef>
              <c:f>'[1]ER6n 11'!$R$23:$R$37</c:f>
              <c:numCache>
                <c:formatCode>General</c:formatCode>
                <c:ptCount val="15"/>
                <c:pt idx="0">
                  <c:v>603.57937185456615</c:v>
                </c:pt>
                <c:pt idx="1">
                  <c:v>1937.4152676813237</c:v>
                </c:pt>
                <c:pt idx="2">
                  <c:v>1770.4994907733944</c:v>
                </c:pt>
                <c:pt idx="3">
                  <c:v>1804.6413542318344</c:v>
                </c:pt>
                <c:pt idx="4">
                  <c:v>1900.1572817643751</c:v>
                </c:pt>
                <c:pt idx="5">
                  <c:v>1980.978451214987</c:v>
                </c:pt>
                <c:pt idx="6">
                  <c:v>2031.0924894153652</c:v>
                </c:pt>
                <c:pt idx="7">
                  <c:v>2074.5246558556942</c:v>
                </c:pt>
                <c:pt idx="8">
                  <c:v>2011.9312395152206</c:v>
                </c:pt>
                <c:pt idx="9">
                  <c:v>1956.7017545089204</c:v>
                </c:pt>
                <c:pt idx="10">
                  <c:v>1892.7056845809855</c:v>
                </c:pt>
                <c:pt idx="11">
                  <c:v>1750.7331487711394</c:v>
                </c:pt>
                <c:pt idx="12">
                  <c:v>1569.306366821872</c:v>
                </c:pt>
                <c:pt idx="13">
                  <c:v>1328.5133264100505</c:v>
                </c:pt>
                <c:pt idx="14">
                  <c:v>1024.2559037532033</c:v>
                </c:pt>
              </c:numCache>
            </c:numRef>
          </c:yVal>
          <c:smooth val="0"/>
          <c:extLst>
            <c:ext xmlns:c16="http://schemas.microsoft.com/office/drawing/2014/chart" uri="{C3380CC4-5D6E-409C-BE32-E72D297353CC}">
              <c16:uniqueId val="{00000000-2D19-4B6E-9A70-612FE4D19212}"/>
            </c:ext>
          </c:extLst>
        </c:ser>
        <c:ser>
          <c:idx val="1"/>
          <c:order val="1"/>
          <c:tx>
            <c:v>2nd</c:v>
          </c:tx>
          <c:spPr>
            <a:ln w="19050" cap="rnd">
              <a:solidFill>
                <a:schemeClr val="accent6">
                  <a:lumMod val="75000"/>
                </a:schemeClr>
              </a:solidFill>
              <a:round/>
            </a:ln>
            <a:effectLst/>
          </c:spPr>
          <c:marker>
            <c:symbol val="none"/>
          </c:marker>
          <c:xVal>
            <c:numRef>
              <c:f>'[1]ER6n 11'!$T$5:$T$19</c:f>
              <c:numCache>
                <c:formatCode>General</c:formatCode>
                <c:ptCount val="15"/>
                <c:pt idx="0">
                  <c:v>25.355265917103118</c:v>
                </c:pt>
                <c:pt idx="1">
                  <c:v>28.524674156741003</c:v>
                </c:pt>
                <c:pt idx="2">
                  <c:v>31.694082396378899</c:v>
                </c:pt>
                <c:pt idx="3">
                  <c:v>34.863490636016785</c:v>
                </c:pt>
                <c:pt idx="4">
                  <c:v>38.032898875654674</c:v>
                </c:pt>
                <c:pt idx="5">
                  <c:v>41.202307115292562</c:v>
                </c:pt>
                <c:pt idx="6">
                  <c:v>44.371715354930465</c:v>
                </c:pt>
                <c:pt idx="7">
                  <c:v>47.54112359456834</c:v>
                </c:pt>
                <c:pt idx="8">
                  <c:v>50.710531834206236</c:v>
                </c:pt>
                <c:pt idx="9">
                  <c:v>53.879940073844132</c:v>
                </c:pt>
                <c:pt idx="10">
                  <c:v>57.049348313482007</c:v>
                </c:pt>
                <c:pt idx="11">
                  <c:v>60.218756553119903</c:v>
                </c:pt>
                <c:pt idx="12">
                  <c:v>63.388164792757799</c:v>
                </c:pt>
                <c:pt idx="13">
                  <c:v>66.55757303239568</c:v>
                </c:pt>
                <c:pt idx="14">
                  <c:v>69.726981272033569</c:v>
                </c:pt>
              </c:numCache>
            </c:numRef>
          </c:xVal>
          <c:yVal>
            <c:numRef>
              <c:f>'[1]ER6n 11'!$R$23:$R$37</c:f>
              <c:numCache>
                <c:formatCode>General</c:formatCode>
                <c:ptCount val="15"/>
                <c:pt idx="0">
                  <c:v>603.57937185456615</c:v>
                </c:pt>
                <c:pt idx="1">
                  <c:v>1937.4152676813237</c:v>
                </c:pt>
                <c:pt idx="2">
                  <c:v>1770.4994907733944</c:v>
                </c:pt>
                <c:pt idx="3">
                  <c:v>1804.6413542318344</c:v>
                </c:pt>
                <c:pt idx="4">
                  <c:v>1900.1572817643751</c:v>
                </c:pt>
                <c:pt idx="5">
                  <c:v>1980.978451214987</c:v>
                </c:pt>
                <c:pt idx="6">
                  <c:v>2031.0924894153652</c:v>
                </c:pt>
                <c:pt idx="7">
                  <c:v>2074.5246558556942</c:v>
                </c:pt>
                <c:pt idx="8">
                  <c:v>2011.9312395152206</c:v>
                </c:pt>
                <c:pt idx="9">
                  <c:v>1956.7017545089204</c:v>
                </c:pt>
                <c:pt idx="10">
                  <c:v>1892.7056845809855</c:v>
                </c:pt>
                <c:pt idx="11">
                  <c:v>1750.7331487711394</c:v>
                </c:pt>
                <c:pt idx="12">
                  <c:v>1569.306366821872</c:v>
                </c:pt>
                <c:pt idx="13">
                  <c:v>1328.5133264100505</c:v>
                </c:pt>
                <c:pt idx="14">
                  <c:v>1024.2559037532033</c:v>
                </c:pt>
              </c:numCache>
            </c:numRef>
          </c:yVal>
          <c:smooth val="0"/>
          <c:extLst>
            <c:ext xmlns:c16="http://schemas.microsoft.com/office/drawing/2014/chart" uri="{C3380CC4-5D6E-409C-BE32-E72D297353CC}">
              <c16:uniqueId val="{00000001-2D19-4B6E-9A70-612FE4D19212}"/>
            </c:ext>
          </c:extLst>
        </c:ser>
        <c:ser>
          <c:idx val="2"/>
          <c:order val="2"/>
          <c:tx>
            <c:v>3rd</c:v>
          </c:tx>
          <c:spPr>
            <a:ln w="19050" cap="rnd">
              <a:solidFill>
                <a:schemeClr val="accent4"/>
              </a:solidFill>
              <a:round/>
            </a:ln>
            <a:effectLst/>
          </c:spPr>
          <c:marker>
            <c:symbol val="none"/>
          </c:marker>
          <c:xVal>
            <c:numRef>
              <c:f>'[1]ER6n 11'!$W$5:$W$19</c:f>
              <c:numCache>
                <c:formatCode>General</c:formatCode>
                <c:ptCount val="15"/>
                <c:pt idx="0">
                  <c:v>32.599627607704008</c:v>
                </c:pt>
                <c:pt idx="1">
                  <c:v>36.674581058667009</c:v>
                </c:pt>
                <c:pt idx="2">
                  <c:v>40.749534509630017</c:v>
                </c:pt>
                <c:pt idx="3">
                  <c:v>44.824487960593011</c:v>
                </c:pt>
                <c:pt idx="4">
                  <c:v>48.899441411556005</c:v>
                </c:pt>
                <c:pt idx="5">
                  <c:v>52.97439486251902</c:v>
                </c:pt>
                <c:pt idx="6">
                  <c:v>57.049348313482007</c:v>
                </c:pt>
                <c:pt idx="7">
                  <c:v>61.124301764445029</c:v>
                </c:pt>
                <c:pt idx="8">
                  <c:v>65.199255215408016</c:v>
                </c:pt>
                <c:pt idx="9">
                  <c:v>69.27420866637101</c:v>
                </c:pt>
                <c:pt idx="10">
                  <c:v>73.349162117334018</c:v>
                </c:pt>
                <c:pt idx="11">
                  <c:v>77.424115568297012</c:v>
                </c:pt>
                <c:pt idx="12">
                  <c:v>81.499069019260034</c:v>
                </c:pt>
                <c:pt idx="13">
                  <c:v>85.574022470223042</c:v>
                </c:pt>
                <c:pt idx="14">
                  <c:v>89.648975921186022</c:v>
                </c:pt>
              </c:numCache>
            </c:numRef>
          </c:xVal>
          <c:yVal>
            <c:numRef>
              <c:f>'[1]ER6n 11'!$S$23:$S$37</c:f>
              <c:numCache>
                <c:formatCode>General</c:formatCode>
                <c:ptCount val="15"/>
                <c:pt idx="0">
                  <c:v>469.45062255355145</c:v>
                </c:pt>
                <c:pt idx="1">
                  <c:v>1506.8785415299185</c:v>
                </c:pt>
                <c:pt idx="2">
                  <c:v>1377.0551594904175</c:v>
                </c:pt>
                <c:pt idx="3">
                  <c:v>1403.6099421803153</c:v>
                </c:pt>
                <c:pt idx="4">
                  <c:v>1477.9001080389583</c:v>
                </c:pt>
                <c:pt idx="5">
                  <c:v>1540.7610176116561</c:v>
                </c:pt>
                <c:pt idx="6">
                  <c:v>1579.7386028786177</c:v>
                </c:pt>
                <c:pt idx="7">
                  <c:v>1613.5191767766505</c:v>
                </c:pt>
                <c:pt idx="8">
                  <c:v>1564.8354085118381</c:v>
                </c:pt>
                <c:pt idx="9">
                  <c:v>1521.8791423958271</c:v>
                </c:pt>
                <c:pt idx="10">
                  <c:v>1472.1044213407665</c:v>
                </c:pt>
                <c:pt idx="11">
                  <c:v>1361.6813379331086</c:v>
                </c:pt>
                <c:pt idx="12">
                  <c:v>1220.5716186392335</c:v>
                </c:pt>
                <c:pt idx="13">
                  <c:v>1033.2881427633724</c:v>
                </c:pt>
                <c:pt idx="14">
                  <c:v>796.64348069693574</c:v>
                </c:pt>
              </c:numCache>
            </c:numRef>
          </c:yVal>
          <c:smooth val="0"/>
          <c:extLst>
            <c:ext xmlns:c16="http://schemas.microsoft.com/office/drawing/2014/chart" uri="{C3380CC4-5D6E-409C-BE32-E72D297353CC}">
              <c16:uniqueId val="{00000002-2D19-4B6E-9A70-612FE4D19212}"/>
            </c:ext>
          </c:extLst>
        </c:ser>
        <c:ser>
          <c:idx val="3"/>
          <c:order val="3"/>
          <c:tx>
            <c:v>4th</c:v>
          </c:tx>
          <c:spPr>
            <a:ln w="19050" cap="rnd">
              <a:solidFill>
                <a:schemeClr val="accent2"/>
              </a:solidFill>
              <a:round/>
            </a:ln>
            <a:effectLst/>
          </c:spPr>
          <c:marker>
            <c:symbol val="none"/>
          </c:marker>
          <c:xVal>
            <c:numRef>
              <c:f>'[1]ER6n 11'!$Z$5:$Z$19</c:f>
              <c:numCache>
                <c:formatCode>General</c:formatCode>
                <c:ptCount val="15"/>
                <c:pt idx="0">
                  <c:v>39.119553129244814</c:v>
                </c:pt>
                <c:pt idx="1">
                  <c:v>44.009497270400409</c:v>
                </c:pt>
                <c:pt idx="2">
                  <c:v>48.899441411556005</c:v>
                </c:pt>
                <c:pt idx="3">
                  <c:v>53.789385552711614</c:v>
                </c:pt>
                <c:pt idx="4">
                  <c:v>58.679329693867217</c:v>
                </c:pt>
                <c:pt idx="5">
                  <c:v>63.56927383502282</c:v>
                </c:pt>
                <c:pt idx="6">
                  <c:v>68.459217976178422</c:v>
                </c:pt>
                <c:pt idx="7">
                  <c:v>73.349162117334018</c:v>
                </c:pt>
                <c:pt idx="8">
                  <c:v>78.239106258489628</c:v>
                </c:pt>
                <c:pt idx="9">
                  <c:v>83.129050399645223</c:v>
                </c:pt>
                <c:pt idx="10">
                  <c:v>88.018994540800819</c:v>
                </c:pt>
                <c:pt idx="11">
                  <c:v>92.908938681956428</c:v>
                </c:pt>
                <c:pt idx="12">
                  <c:v>97.79888282311201</c:v>
                </c:pt>
                <c:pt idx="13">
                  <c:v>102.68882696426762</c:v>
                </c:pt>
                <c:pt idx="14">
                  <c:v>107.57877110542323</c:v>
                </c:pt>
              </c:numCache>
            </c:numRef>
          </c:xVal>
          <c:yVal>
            <c:numRef>
              <c:f>'[1]ER6n 11'!$T$23:$T$37</c:f>
              <c:numCache>
                <c:formatCode>General</c:formatCode>
                <c:ptCount val="15"/>
                <c:pt idx="0">
                  <c:v>391.20885212795952</c:v>
                </c:pt>
                <c:pt idx="1">
                  <c:v>1255.7321179415987</c:v>
                </c:pt>
                <c:pt idx="2">
                  <c:v>1147.5459662420149</c:v>
                </c:pt>
                <c:pt idx="3">
                  <c:v>1169.6749518169295</c:v>
                </c:pt>
                <c:pt idx="4">
                  <c:v>1231.5834233657984</c:v>
                </c:pt>
                <c:pt idx="5">
                  <c:v>1283.9675146763802</c:v>
                </c:pt>
                <c:pt idx="6">
                  <c:v>1316.4488357321814</c:v>
                </c:pt>
                <c:pt idx="7">
                  <c:v>1344.5993139805425</c:v>
                </c:pt>
                <c:pt idx="8">
                  <c:v>1304.0295070931984</c:v>
                </c:pt>
                <c:pt idx="9">
                  <c:v>1268.2326186631892</c:v>
                </c:pt>
                <c:pt idx="10">
                  <c:v>1226.7536844506387</c:v>
                </c:pt>
                <c:pt idx="11">
                  <c:v>1134.7344482775902</c:v>
                </c:pt>
                <c:pt idx="12">
                  <c:v>1017.1430155326949</c:v>
                </c:pt>
                <c:pt idx="13">
                  <c:v>861.07345230281055</c:v>
                </c:pt>
                <c:pt idx="14">
                  <c:v>663.86956724744653</c:v>
                </c:pt>
              </c:numCache>
            </c:numRef>
          </c:yVal>
          <c:smooth val="0"/>
          <c:extLst>
            <c:ext xmlns:c16="http://schemas.microsoft.com/office/drawing/2014/chart" uri="{C3380CC4-5D6E-409C-BE32-E72D297353CC}">
              <c16:uniqueId val="{00000003-2D19-4B6E-9A70-612FE4D19212}"/>
            </c:ext>
          </c:extLst>
        </c:ser>
        <c:ser>
          <c:idx val="4"/>
          <c:order val="4"/>
          <c:tx>
            <c:v>5th</c:v>
          </c:tx>
          <c:spPr>
            <a:ln w="19050" cap="rnd">
              <a:solidFill>
                <a:srgbClr val="C00000"/>
              </a:solidFill>
              <a:round/>
            </a:ln>
            <a:effectLst/>
          </c:spPr>
          <c:marker>
            <c:symbol val="none"/>
          </c:marker>
          <c:xVal>
            <c:numRef>
              <c:f>'[1]ER6n 11'!$AC$5:$AC$19</c:f>
              <c:numCache>
                <c:formatCode>General</c:formatCode>
                <c:ptCount val="15"/>
                <c:pt idx="0">
                  <c:v>45.018533363019827</c:v>
                </c:pt>
                <c:pt idx="1">
                  <c:v>50.645850033397302</c:v>
                </c:pt>
                <c:pt idx="2">
                  <c:v>56.273166703774777</c:v>
                </c:pt>
                <c:pt idx="3">
                  <c:v>61.900483374152273</c:v>
                </c:pt>
                <c:pt idx="4">
                  <c:v>67.527800044529755</c:v>
                </c:pt>
                <c:pt idx="5">
                  <c:v>73.155116714907223</c:v>
                </c:pt>
                <c:pt idx="6">
                  <c:v>78.782433385284705</c:v>
                </c:pt>
                <c:pt idx="7">
                  <c:v>84.409750055662172</c:v>
                </c:pt>
                <c:pt idx="8">
                  <c:v>90.037066726039654</c:v>
                </c:pt>
                <c:pt idx="9">
                  <c:v>95.664383396417136</c:v>
                </c:pt>
                <c:pt idx="10">
                  <c:v>101.2917000667946</c:v>
                </c:pt>
                <c:pt idx="11">
                  <c:v>106.9190167371721</c:v>
                </c:pt>
                <c:pt idx="12">
                  <c:v>112.54633340754955</c:v>
                </c:pt>
                <c:pt idx="13">
                  <c:v>118.17365007792708</c:v>
                </c:pt>
                <c:pt idx="14">
                  <c:v>123.80096674830455</c:v>
                </c:pt>
              </c:numCache>
            </c:numRef>
          </c:xVal>
          <c:yVal>
            <c:numRef>
              <c:f>'[1]ER6n 11'!$U$23:$U$37</c:f>
              <c:numCache>
                <c:formatCode>General</c:formatCode>
                <c:ptCount val="15"/>
                <c:pt idx="0">
                  <c:v>339.94700253877863</c:v>
                </c:pt>
                <c:pt idx="1">
                  <c:v>1091.187909383734</c:v>
                </c:pt>
                <c:pt idx="2">
                  <c:v>997.17787411375082</c:v>
                </c:pt>
                <c:pt idx="3">
                  <c:v>1016.4071995098833</c:v>
                </c:pt>
                <c:pt idx="4">
                  <c:v>1070.2035265109694</c:v>
                </c:pt>
                <c:pt idx="5">
                  <c:v>1115.7234955118888</c:v>
                </c:pt>
                <c:pt idx="6">
                  <c:v>1143.9486434638263</c:v>
                </c:pt>
                <c:pt idx="7">
                  <c:v>1168.4104383555059</c:v>
                </c:pt>
                <c:pt idx="8">
                  <c:v>1133.1566751292621</c:v>
                </c:pt>
                <c:pt idx="9">
                  <c:v>1102.0504134590469</c:v>
                </c:pt>
                <c:pt idx="10">
                  <c:v>1066.006649936417</c:v>
                </c:pt>
                <c:pt idx="11">
                  <c:v>986.04510677914709</c:v>
                </c:pt>
                <c:pt idx="12">
                  <c:v>883.86220660082449</c:v>
                </c:pt>
                <c:pt idx="13">
                  <c:v>748.24313786313166</c:v>
                </c:pt>
                <c:pt idx="14">
                  <c:v>576.87976188398784</c:v>
                </c:pt>
              </c:numCache>
            </c:numRef>
          </c:yVal>
          <c:smooth val="0"/>
          <c:extLst>
            <c:ext xmlns:c16="http://schemas.microsoft.com/office/drawing/2014/chart" uri="{C3380CC4-5D6E-409C-BE32-E72D297353CC}">
              <c16:uniqueId val="{00000004-2D19-4B6E-9A70-612FE4D19212}"/>
            </c:ext>
          </c:extLst>
        </c:ser>
        <c:ser>
          <c:idx val="5"/>
          <c:order val="5"/>
          <c:tx>
            <c:v>6th</c:v>
          </c:tx>
          <c:spPr>
            <a:ln w="19050" cap="rnd">
              <a:solidFill>
                <a:srgbClr val="FF0000"/>
              </a:solidFill>
              <a:round/>
            </a:ln>
            <a:effectLst/>
          </c:spPr>
          <c:marker>
            <c:symbol val="none"/>
          </c:marker>
          <c:xVal>
            <c:numRef>
              <c:f>'[1]ER6n 11'!$AF$5:$AF$19</c:f>
              <c:numCache>
                <c:formatCode>General</c:formatCode>
                <c:ptCount val="15"/>
                <c:pt idx="0">
                  <c:v>51.025504081623666</c:v>
                </c:pt>
                <c:pt idx="1">
                  <c:v>57.403692091826635</c:v>
                </c:pt>
                <c:pt idx="2">
                  <c:v>63.781880102029589</c:v>
                </c:pt>
                <c:pt idx="3">
                  <c:v>70.160068112232537</c:v>
                </c:pt>
                <c:pt idx="4">
                  <c:v>76.538256122435513</c:v>
                </c:pt>
                <c:pt idx="5">
                  <c:v>82.91644413263846</c:v>
                </c:pt>
                <c:pt idx="6">
                  <c:v>89.294632142841422</c:v>
                </c:pt>
                <c:pt idx="7">
                  <c:v>95.672820153044384</c:v>
                </c:pt>
                <c:pt idx="8">
                  <c:v>102.05100816324733</c:v>
                </c:pt>
                <c:pt idx="9">
                  <c:v>108.42919617345029</c:v>
                </c:pt>
                <c:pt idx="10">
                  <c:v>114.80738418365327</c:v>
                </c:pt>
                <c:pt idx="11">
                  <c:v>121.18557219385625</c:v>
                </c:pt>
                <c:pt idx="12">
                  <c:v>127.56376020405918</c:v>
                </c:pt>
                <c:pt idx="13">
                  <c:v>133.94194821426214</c:v>
                </c:pt>
                <c:pt idx="14">
                  <c:v>140.32013622446507</c:v>
                </c:pt>
              </c:numCache>
            </c:numRef>
          </c:xVal>
          <c:yVal>
            <c:numRef>
              <c:f>'[1]ER6n 11'!$V$23:$V$37</c:f>
              <c:numCache>
                <c:formatCode>General</c:formatCode>
                <c:ptCount val="15"/>
                <c:pt idx="0">
                  <c:v>299.92678663143562</c:v>
                </c:pt>
                <c:pt idx="1">
                  <c:v>962.72795708855881</c:v>
                </c:pt>
                <c:pt idx="2">
                  <c:v>879.78524078554472</c:v>
                </c:pt>
                <c:pt idx="3">
                  <c:v>896.75079639297928</c:v>
                </c:pt>
                <c:pt idx="4">
                  <c:v>944.2139579137787</c:v>
                </c:pt>
                <c:pt idx="5">
                  <c:v>984.37509458522504</c:v>
                </c:pt>
                <c:pt idx="6">
                  <c:v>1009.2774407280056</c:v>
                </c:pt>
                <c:pt idx="7">
                  <c:v>1030.8594740517492</c:v>
                </c:pt>
                <c:pt idx="8">
                  <c:v>999.7559554381188</c:v>
                </c:pt>
                <c:pt idx="9">
                  <c:v>972.31167430844494</c:v>
                </c:pt>
                <c:pt idx="10">
                  <c:v>940.51115807882286</c:v>
                </c:pt>
                <c:pt idx="11">
                  <c:v>869.96307701281899</c:v>
                </c:pt>
                <c:pt idx="12">
                  <c:v>779.80964524173271</c:v>
                </c:pt>
                <c:pt idx="13">
                  <c:v>660.15631343215455</c:v>
                </c:pt>
                <c:pt idx="14">
                  <c:v>508.96666822304229</c:v>
                </c:pt>
              </c:numCache>
            </c:numRef>
          </c:yVal>
          <c:smooth val="0"/>
          <c:extLst>
            <c:ext xmlns:c16="http://schemas.microsoft.com/office/drawing/2014/chart" uri="{C3380CC4-5D6E-409C-BE32-E72D297353CC}">
              <c16:uniqueId val="{00000005-2D19-4B6E-9A70-612FE4D19212}"/>
            </c:ext>
          </c:extLst>
        </c:ser>
        <c:ser>
          <c:idx val="6"/>
          <c:order val="6"/>
          <c:tx>
            <c:v>Resistive Force</c:v>
          </c:tx>
          <c:spPr>
            <a:ln w="19050" cap="rnd">
              <a:solidFill>
                <a:schemeClr val="accent1">
                  <a:lumMod val="60000"/>
                </a:schemeClr>
              </a:solidFill>
              <a:round/>
            </a:ln>
            <a:effectLst/>
          </c:spPr>
          <c:marker>
            <c:symbol val="none"/>
          </c:marker>
          <c:xVal>
            <c:numRef>
              <c:f>'Kawasaki Gears+Power'!$BH$23:$BH$51</c:f>
              <c:numCache>
                <c:formatCode>General</c:formatCode>
                <c:ptCount val="29"/>
                <c:pt idx="0">
                  <c:v>10</c:v>
                </c:pt>
                <c:pt idx="1">
                  <c:v>15</c:v>
                </c:pt>
                <c:pt idx="2">
                  <c:v>20</c:v>
                </c:pt>
                <c:pt idx="3">
                  <c:v>25</c:v>
                </c:pt>
                <c:pt idx="4">
                  <c:v>30</c:v>
                </c:pt>
                <c:pt idx="5">
                  <c:v>35</c:v>
                </c:pt>
                <c:pt idx="6">
                  <c:v>40</c:v>
                </c:pt>
                <c:pt idx="7">
                  <c:v>45</c:v>
                </c:pt>
                <c:pt idx="8">
                  <c:v>50</c:v>
                </c:pt>
                <c:pt idx="9">
                  <c:v>55</c:v>
                </c:pt>
                <c:pt idx="10">
                  <c:v>60</c:v>
                </c:pt>
                <c:pt idx="11">
                  <c:v>65</c:v>
                </c:pt>
                <c:pt idx="12">
                  <c:v>70</c:v>
                </c:pt>
                <c:pt idx="13">
                  <c:v>75</c:v>
                </c:pt>
                <c:pt idx="14">
                  <c:v>80</c:v>
                </c:pt>
                <c:pt idx="15">
                  <c:v>85</c:v>
                </c:pt>
                <c:pt idx="16">
                  <c:v>90</c:v>
                </c:pt>
                <c:pt idx="17">
                  <c:v>95</c:v>
                </c:pt>
                <c:pt idx="18">
                  <c:v>100</c:v>
                </c:pt>
                <c:pt idx="19">
                  <c:v>105</c:v>
                </c:pt>
                <c:pt idx="20">
                  <c:v>110</c:v>
                </c:pt>
                <c:pt idx="21">
                  <c:v>115</c:v>
                </c:pt>
                <c:pt idx="22">
                  <c:v>120</c:v>
                </c:pt>
                <c:pt idx="23">
                  <c:v>125</c:v>
                </c:pt>
                <c:pt idx="24">
                  <c:v>130</c:v>
                </c:pt>
                <c:pt idx="25">
                  <c:v>135</c:v>
                </c:pt>
                <c:pt idx="26">
                  <c:v>140</c:v>
                </c:pt>
                <c:pt idx="27">
                  <c:v>145</c:v>
                </c:pt>
                <c:pt idx="28">
                  <c:v>150</c:v>
                </c:pt>
              </c:numCache>
            </c:numRef>
          </c:xVal>
          <c:yVal>
            <c:numRef>
              <c:f>'Kawasaki Gears+Power'!$BL$23:$BL$51</c:f>
              <c:numCache>
                <c:formatCode>0.0</c:formatCode>
                <c:ptCount val="29"/>
                <c:pt idx="0">
                  <c:v>48.999063449643693</c:v>
                </c:pt>
                <c:pt idx="1">
                  <c:v>51.804817761698303</c:v>
                </c:pt>
                <c:pt idx="2">
                  <c:v>55.732873798574758</c:v>
                </c:pt>
                <c:pt idx="3">
                  <c:v>60.783231560273052</c:v>
                </c:pt>
                <c:pt idx="4">
                  <c:v>66.955891046793198</c:v>
                </c:pt>
                <c:pt idx="5">
                  <c:v>74.250852258135183</c:v>
                </c:pt>
                <c:pt idx="6">
                  <c:v>82.668115194298991</c:v>
                </c:pt>
                <c:pt idx="7">
                  <c:v>92.207679855284667</c:v>
                </c:pt>
                <c:pt idx="8">
                  <c:v>102.86954624109217</c:v>
                </c:pt>
                <c:pt idx="9">
                  <c:v>114.65371435172153</c:v>
                </c:pt>
                <c:pt idx="10">
                  <c:v>127.56018418717274</c:v>
                </c:pt>
                <c:pt idx="11">
                  <c:v>141.58895574744577</c:v>
                </c:pt>
                <c:pt idx="12">
                  <c:v>156.74002903254069</c:v>
                </c:pt>
                <c:pt idx="13">
                  <c:v>173.01340404245735</c:v>
                </c:pt>
                <c:pt idx="14">
                  <c:v>190.40908077719598</c:v>
                </c:pt>
                <c:pt idx="15">
                  <c:v>208.92705923675641</c:v>
                </c:pt>
                <c:pt idx="16">
                  <c:v>228.56733942113863</c:v>
                </c:pt>
                <c:pt idx="17">
                  <c:v>249.32992133034276</c:v>
                </c:pt>
                <c:pt idx="18">
                  <c:v>271.21480496436868</c:v>
                </c:pt>
                <c:pt idx="19">
                  <c:v>294.22199032321652</c:v>
                </c:pt>
                <c:pt idx="20">
                  <c:v>318.35147740688609</c:v>
                </c:pt>
                <c:pt idx="21">
                  <c:v>343.60326621537757</c:v>
                </c:pt>
                <c:pt idx="22">
                  <c:v>369.97735674869091</c:v>
                </c:pt>
                <c:pt idx="23">
                  <c:v>397.47374900682604</c:v>
                </c:pt>
                <c:pt idx="24">
                  <c:v>426.09244298978308</c:v>
                </c:pt>
                <c:pt idx="25">
                  <c:v>455.83343869756192</c:v>
                </c:pt>
                <c:pt idx="26">
                  <c:v>486.69673613016266</c:v>
                </c:pt>
                <c:pt idx="27">
                  <c:v>518.68233528758515</c:v>
                </c:pt>
                <c:pt idx="28">
                  <c:v>551.79023616982943</c:v>
                </c:pt>
              </c:numCache>
            </c:numRef>
          </c:yVal>
          <c:smooth val="0"/>
          <c:extLst>
            <c:ext xmlns:c16="http://schemas.microsoft.com/office/drawing/2014/chart" uri="{C3380CC4-5D6E-409C-BE32-E72D297353CC}">
              <c16:uniqueId val="{00000001-369D-4C1E-9EFB-078EBAF6435D}"/>
            </c:ext>
          </c:extLst>
        </c:ser>
        <c:dLbls>
          <c:showLegendKey val="0"/>
          <c:showVal val="0"/>
          <c:showCatName val="0"/>
          <c:showSerName val="0"/>
          <c:showPercent val="0"/>
          <c:showBubbleSize val="0"/>
        </c:dLbls>
        <c:axId val="679892304"/>
        <c:axId val="680795824"/>
      </c:scatterChart>
      <c:valAx>
        <c:axId val="679892304"/>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Speed (mph)</a:t>
                </a:r>
              </a:p>
            </c:rich>
          </c:tx>
          <c:layout>
            <c:manualLayout>
              <c:xMode val="edge"/>
              <c:yMode val="edge"/>
              <c:x val="0.50034051198688578"/>
              <c:y val="0.93829839377845969"/>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80795824"/>
        <c:crosses val="autoZero"/>
        <c:crossBetween val="midCat"/>
        <c:majorUnit val="10"/>
        <c:minorUnit val="5"/>
      </c:valAx>
      <c:valAx>
        <c:axId val="68079582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D(riving &amp; Resistive)  Force (N)</a:t>
                </a:r>
              </a:p>
            </c:rich>
          </c:tx>
          <c:layout>
            <c:manualLayout>
              <c:xMode val="edge"/>
              <c:yMode val="edge"/>
              <c:x val="3.5097208734053628E-2"/>
              <c:y val="0.32594676133987166"/>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79892304"/>
        <c:crosses val="autoZero"/>
        <c:crossBetween val="midCat"/>
      </c:valAx>
      <c:spPr>
        <a:noFill/>
        <a:ln>
          <a:noFill/>
        </a:ln>
        <a:effectLst/>
      </c:spPr>
    </c:plotArea>
    <c:legend>
      <c:legendPos val="r"/>
      <c:layout>
        <c:manualLayout>
          <c:xMode val="edge"/>
          <c:yMode val="edge"/>
          <c:x val="0.7723137255437249"/>
          <c:y val="5.5861771198584688E-2"/>
          <c:w val="0.21828712061080371"/>
          <c:h val="0.45106446183385818"/>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1">
                <a:solidFill>
                  <a:sysClr val="windowText" lastClr="000000"/>
                </a:solidFill>
              </a:rPr>
              <a:t>KAWASAKI ER6n (2011)</a:t>
            </a:r>
          </a:p>
          <a:p>
            <a:pPr>
              <a:defRPr/>
            </a:pPr>
            <a:endParaRPr lang="en-GB" b="1" baseline="0">
              <a:solidFill>
                <a:sysClr val="windowText" lastClr="000000"/>
              </a:solidFill>
            </a:endParaRPr>
          </a:p>
          <a:p>
            <a:pPr>
              <a:defRPr/>
            </a:pPr>
            <a:r>
              <a:rPr lang="en-GB" b="1" baseline="0">
                <a:solidFill>
                  <a:sysClr val="windowText" lastClr="000000"/>
                </a:solidFill>
              </a:rPr>
              <a:t>Schematic </a:t>
            </a:r>
          </a:p>
        </c:rich>
      </c:tx>
      <c:layout>
        <c:manualLayout>
          <c:xMode val="edge"/>
          <c:yMode val="edge"/>
          <c:x val="1.7621474782646342E-2"/>
          <c:y val="5.06056935190793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6.4536985693689708E-2"/>
          <c:y val="0.29570809144123528"/>
          <c:w val="0.90704422510566451"/>
          <c:h val="0.56124958673224978"/>
        </c:manualLayout>
      </c:layout>
      <c:scatterChart>
        <c:scatterStyle val="lineMarker"/>
        <c:varyColors val="0"/>
        <c:ser>
          <c:idx val="0"/>
          <c:order val="0"/>
          <c:tx>
            <c:v>Rear Wheel</c:v>
          </c:tx>
          <c:spPr>
            <a:ln w="28575" cap="rnd">
              <a:solidFill>
                <a:schemeClr val="tx1"/>
              </a:solidFill>
              <a:round/>
            </a:ln>
            <a:effectLst/>
          </c:spPr>
          <c:marker>
            <c:symbol val="circle"/>
            <c:size val="7"/>
            <c:spPr>
              <a:noFill/>
              <a:ln w="9525">
                <a:noFill/>
              </a:ln>
              <a:effectLst/>
            </c:spPr>
          </c:marker>
          <c:xVal>
            <c:numRef>
              <c:f>'[2]ER6n 11'!$P$7:$P$366</c:f>
              <c:numCache>
                <c:formatCode>General</c:formatCode>
                <c:ptCount val="360"/>
                <c:pt idx="0">
                  <c:v>1.7049546131566047</c:v>
                </c:pt>
                <c:pt idx="1">
                  <c:v>1.7048184664516906</c:v>
                </c:pt>
                <c:pt idx="2">
                  <c:v>1.7045916013568629</c:v>
                </c:pt>
                <c:pt idx="3">
                  <c:v>1.7042740869774275</c:v>
                </c:pt>
                <c:pt idx="4">
                  <c:v>1.7038660200313402</c:v>
                </c:pt>
                <c:pt idx="5">
                  <c:v>1.7033675248197455</c:v>
                </c:pt>
                <c:pt idx="6">
                  <c:v>1.7027787531891141</c:v>
                </c:pt>
                <c:pt idx="7">
                  <c:v>1.7020998844849879</c:v>
                </c:pt>
                <c:pt idx="8">
                  <c:v>1.7013311254973511</c:v>
                </c:pt>
                <c:pt idx="9">
                  <c:v>1.700472710397638</c:v>
                </c:pt>
                <c:pt idx="10">
                  <c:v>1.6995249006674038</c:v>
                </c:pt>
                <c:pt idx="11">
                  <c:v>1.698487985018674</c:v>
                </c:pt>
                <c:pt idx="12">
                  <c:v>1.6973622793060001</c:v>
                </c:pt>
                <c:pt idx="13">
                  <c:v>1.6961481264302469</c:v>
                </c:pt>
                <c:pt idx="14">
                  <c:v>1.6948458962341424</c:v>
                </c:pt>
                <c:pt idx="15">
                  <c:v>1.6934559853896189</c:v>
                </c:pt>
                <c:pt idx="16">
                  <c:v>1.6919788172769845</c:v>
                </c:pt>
                <c:pt idx="17">
                  <c:v>1.6904148418559557</c:v>
                </c:pt>
                <c:pt idx="18">
                  <c:v>1.6887645355285965</c:v>
                </c:pt>
                <c:pt idx="19">
                  <c:v>1.6870284009942007</c:v>
                </c:pt>
                <c:pt idx="20">
                  <c:v>1.6852069670961662</c:v>
                </c:pt>
                <c:pt idx="21">
                  <c:v>1.6833007886609026</c:v>
                </c:pt>
                <c:pt idx="22">
                  <c:v>1.6813104463288273</c:v>
                </c:pt>
                <c:pt idx="23">
                  <c:v>1.6792365463774952</c:v>
                </c:pt>
                <c:pt idx="24">
                  <c:v>1.6770797205369217</c:v>
                </c:pt>
                <c:pt idx="25">
                  <c:v>1.6748406257971518</c:v>
                </c:pt>
                <c:pt idx="26">
                  <c:v>1.6725199442081338</c:v>
                </c:pt>
                <c:pt idx="27">
                  <c:v>1.6701183826719603</c:v>
                </c:pt>
                <c:pt idx="28">
                  <c:v>1.66763667272754</c:v>
                </c:pt>
                <c:pt idx="29">
                  <c:v>1.6650755703277627</c:v>
                </c:pt>
                <c:pt idx="30">
                  <c:v>1.6624358556092296</c:v>
                </c:pt>
                <c:pt idx="31">
                  <c:v>1.659718332654615</c:v>
                </c:pt>
                <c:pt idx="32">
                  <c:v>1.6569238292477364</c:v>
                </c:pt>
                <c:pt idx="33">
                  <c:v>1.6540531966214025</c:v>
                </c:pt>
                <c:pt idx="34">
                  <c:v>1.6511073091981197</c:v>
                </c:pt>
                <c:pt idx="35">
                  <c:v>1.6480870643237344</c:v>
                </c:pt>
                <c:pt idx="36">
                  <c:v>1.6449933819940932</c:v>
                </c:pt>
                <c:pt idx="37">
                  <c:v>1.641827204574803</c:v>
                </c:pt>
                <c:pt idx="38">
                  <c:v>1.6385894965141774</c:v>
                </c:pt>
                <c:pt idx="39">
                  <c:v>1.6352812440494555</c:v>
                </c:pt>
                <c:pt idx="40">
                  <c:v>1.631903454906386</c:v>
                </c:pt>
                <c:pt idx="41">
                  <c:v>1.6284571579922635</c:v>
                </c:pt>
                <c:pt idx="42">
                  <c:v>1.6249434030825127</c:v>
                </c:pt>
                <c:pt idx="43">
                  <c:v>1.6213632605009181</c:v>
                </c:pt>
                <c:pt idx="44">
                  <c:v>1.6177178207935912</c:v>
                </c:pt>
                <c:pt idx="45">
                  <c:v>1.6140081943967812</c:v>
                </c:pt>
                <c:pt idx="46">
                  <c:v>1.6102355112986246</c:v>
                </c:pt>
                <c:pt idx="47">
                  <c:v>1.6064009206949397</c:v>
                </c:pt>
                <c:pt idx="48">
                  <c:v>1.6025055906391712</c:v>
                </c:pt>
                <c:pt idx="49">
                  <c:v>1.5985507076865888</c:v>
                </c:pt>
                <c:pt idx="50">
                  <c:v>1.5945374765328517</c:v>
                </c:pt>
                <c:pt idx="51">
                  <c:v>1.5904671196470461</c:v>
                </c:pt>
                <c:pt idx="52">
                  <c:v>1.5863408768993104</c:v>
                </c:pt>
                <c:pt idx="53">
                  <c:v>1.582160005183157</c:v>
                </c:pt>
                <c:pt idx="54">
                  <c:v>1.5779257780326117</c:v>
                </c:pt>
                <c:pt idx="55">
                  <c:v>1.5736394852342825</c:v>
                </c:pt>
                <c:pt idx="56">
                  <c:v>1.569302432434478</c:v>
                </c:pt>
                <c:pt idx="57">
                  <c:v>1.564915940741495</c:v>
                </c:pt>
                <c:pt idx="58">
                  <c:v>1.5604813463231961</c:v>
                </c:pt>
                <c:pt idx="59">
                  <c:v>1.556</c:v>
                </c:pt>
                <c:pt idx="60">
                  <c:v>1.5514732668334084</c:v>
                </c:pt>
                <c:pt idx="61">
                  <c:v>1.5469025257101956</c:v>
                </c:pt>
                <c:pt idx="62">
                  <c:v>1.542289168922385</c:v>
                </c:pt>
                <c:pt idx="63">
                  <c:v>1.537634601743145</c:v>
                </c:pt>
                <c:pt idx="64">
                  <c:v>1.5329402419987286</c:v>
                </c:pt>
                <c:pt idx="65">
                  <c:v>1.5282075196365885</c:v>
                </c:pt>
                <c:pt idx="66">
                  <c:v>1.5234378762898035</c:v>
                </c:pt>
                <c:pt idx="67">
                  <c:v>1.5186327648379419</c:v>
                </c:pt>
                <c:pt idx="68">
                  <c:v>1.5137936489644996</c:v>
                </c:pt>
                <c:pt idx="69">
                  <c:v>1.5089220027110493</c:v>
                </c:pt>
                <c:pt idx="70">
                  <c:v>1.5040193100282326</c:v>
                </c:pt>
                <c:pt idx="71">
                  <c:v>1.4990870643237344</c:v>
                </c:pt>
                <c:pt idx="72">
                  <c:v>1.4941267680073755</c:v>
                </c:pt>
                <c:pt idx="73">
                  <c:v>1.4891399320334657</c:v>
                </c:pt>
                <c:pt idx="74">
                  <c:v>1.4841280754405513</c:v>
                </c:pt>
                <c:pt idx="75">
                  <c:v>1.4790927248887009</c:v>
                </c:pt>
                <c:pt idx="76">
                  <c:v>1.4740354141944718</c:v>
                </c:pt>
                <c:pt idx="77">
                  <c:v>1.4689576838636924</c:v>
                </c:pt>
                <c:pt idx="78">
                  <c:v>1.4638610806222103</c:v>
                </c:pt>
                <c:pt idx="79">
                  <c:v>1.4587471569447452</c:v>
                </c:pt>
                <c:pt idx="80">
                  <c:v>1.4536174705819889</c:v>
                </c:pt>
                <c:pt idx="81">
                  <c:v>1.4484735840860996</c:v>
                </c:pt>
                <c:pt idx="82">
                  <c:v>1.4433170643347339</c:v>
                </c:pt>
                <c:pt idx="83">
                  <c:v>1.4381494820537608</c:v>
                </c:pt>
                <c:pt idx="84">
                  <c:v>1.432972411338802</c:v>
                </c:pt>
                <c:pt idx="85">
                  <c:v>1.4277874291757493</c:v>
                </c:pt>
                <c:pt idx="86">
                  <c:v>1.4225961149603974</c:v>
                </c:pt>
                <c:pt idx="87">
                  <c:v>1.4174000500173454</c:v>
                </c:pt>
                <c:pt idx="88">
                  <c:v>1.4122008171183105</c:v>
                </c:pt>
                <c:pt idx="89">
                  <c:v>1.407</c:v>
                </c:pt>
                <c:pt idx="90">
                  <c:v>1.4017991828816896</c:v>
                </c:pt>
                <c:pt idx="91">
                  <c:v>1.3965999499826547</c:v>
                </c:pt>
                <c:pt idx="92">
                  <c:v>1.3914038850396027</c:v>
                </c:pt>
                <c:pt idx="93">
                  <c:v>1.3862125708242508</c:v>
                </c:pt>
                <c:pt idx="94">
                  <c:v>1.3810275886611978</c:v>
                </c:pt>
                <c:pt idx="95">
                  <c:v>1.3758505179462392</c:v>
                </c:pt>
                <c:pt idx="96">
                  <c:v>1.3706829356652661</c:v>
                </c:pt>
                <c:pt idx="97">
                  <c:v>1.3655264159139004</c:v>
                </c:pt>
                <c:pt idx="98">
                  <c:v>1.3603825294180112</c:v>
                </c:pt>
                <c:pt idx="99">
                  <c:v>1.3552528430552548</c:v>
                </c:pt>
                <c:pt idx="100">
                  <c:v>1.3501389193777897</c:v>
                </c:pt>
                <c:pt idx="101">
                  <c:v>1.3450423161363076</c:v>
                </c:pt>
                <c:pt idx="102">
                  <c:v>1.3399645858055282</c:v>
                </c:pt>
                <c:pt idx="103">
                  <c:v>1.3349072751112989</c:v>
                </c:pt>
                <c:pt idx="104">
                  <c:v>1.3298719245594488</c:v>
                </c:pt>
                <c:pt idx="105">
                  <c:v>1.3248600679665343</c:v>
                </c:pt>
                <c:pt idx="106">
                  <c:v>1.3198732319926245</c:v>
                </c:pt>
                <c:pt idx="107">
                  <c:v>1.3149129356762657</c:v>
                </c:pt>
                <c:pt idx="108">
                  <c:v>1.3099806899717674</c:v>
                </c:pt>
                <c:pt idx="109">
                  <c:v>1.3050779972889508</c:v>
                </c:pt>
                <c:pt idx="110">
                  <c:v>1.3002063510355006</c:v>
                </c:pt>
                <c:pt idx="111">
                  <c:v>1.2953672351620582</c:v>
                </c:pt>
                <c:pt idx="112">
                  <c:v>1.2905621237101965</c:v>
                </c:pt>
                <c:pt idx="113">
                  <c:v>1.2857924803634115</c:v>
                </c:pt>
                <c:pt idx="114">
                  <c:v>1.2810597580012717</c:v>
                </c:pt>
                <c:pt idx="115">
                  <c:v>1.276365398256855</c:v>
                </c:pt>
                <c:pt idx="116">
                  <c:v>1.2717108310776151</c:v>
                </c:pt>
                <c:pt idx="117">
                  <c:v>1.2670974742898045</c:v>
                </c:pt>
                <c:pt idx="118">
                  <c:v>1.2625267331665917</c:v>
                </c:pt>
                <c:pt idx="119">
                  <c:v>1.258</c:v>
                </c:pt>
                <c:pt idx="120">
                  <c:v>1.2535186536768039</c:v>
                </c:pt>
                <c:pt idx="121">
                  <c:v>1.2490840592585051</c:v>
                </c:pt>
                <c:pt idx="122">
                  <c:v>1.2446975675655221</c:v>
                </c:pt>
                <c:pt idx="123">
                  <c:v>1.2403605147657175</c:v>
                </c:pt>
                <c:pt idx="124">
                  <c:v>1.2360742219673884</c:v>
                </c:pt>
                <c:pt idx="125">
                  <c:v>1.231839994816843</c:v>
                </c:pt>
                <c:pt idx="126">
                  <c:v>1.2276591231006897</c:v>
                </c:pt>
                <c:pt idx="127">
                  <c:v>1.2235328803529539</c:v>
                </c:pt>
                <c:pt idx="128">
                  <c:v>1.2194625234671486</c:v>
                </c:pt>
                <c:pt idx="129">
                  <c:v>1.2154492923134113</c:v>
                </c:pt>
                <c:pt idx="130">
                  <c:v>1.2114944093608289</c:v>
                </c:pt>
                <c:pt idx="131">
                  <c:v>1.2075990793050604</c:v>
                </c:pt>
                <c:pt idx="132">
                  <c:v>1.2037644887013754</c:v>
                </c:pt>
                <c:pt idx="133">
                  <c:v>1.1999918056032188</c:v>
                </c:pt>
                <c:pt idx="134">
                  <c:v>1.1962821792064089</c:v>
                </c:pt>
                <c:pt idx="135">
                  <c:v>1.192636739499082</c:v>
                </c:pt>
                <c:pt idx="136">
                  <c:v>1.1890565969174873</c:v>
                </c:pt>
                <c:pt idx="137">
                  <c:v>1.1855428420077367</c:v>
                </c:pt>
                <c:pt idx="138">
                  <c:v>1.1820965450936141</c:v>
                </c:pt>
                <c:pt idx="139">
                  <c:v>1.1787187559505445</c:v>
                </c:pt>
                <c:pt idx="140">
                  <c:v>1.1754105034858227</c:v>
                </c:pt>
                <c:pt idx="141">
                  <c:v>1.172172795425197</c:v>
                </c:pt>
                <c:pt idx="142">
                  <c:v>1.1690066180059067</c:v>
                </c:pt>
                <c:pt idx="143">
                  <c:v>1.1659129356762656</c:v>
                </c:pt>
                <c:pt idx="144">
                  <c:v>1.1628926908018804</c:v>
                </c:pt>
                <c:pt idx="145">
                  <c:v>1.1599468033785976</c:v>
                </c:pt>
                <c:pt idx="146">
                  <c:v>1.1570761707522637</c:v>
                </c:pt>
                <c:pt idx="147">
                  <c:v>1.1542816673453851</c:v>
                </c:pt>
                <c:pt idx="148">
                  <c:v>1.1515641443907705</c:v>
                </c:pt>
                <c:pt idx="149">
                  <c:v>1.1489244296722374</c:v>
                </c:pt>
                <c:pt idx="150">
                  <c:v>1.14636332727246</c:v>
                </c:pt>
                <c:pt idx="151">
                  <c:v>1.1438816173280397</c:v>
                </c:pt>
                <c:pt idx="152">
                  <c:v>1.1414800557918665</c:v>
                </c:pt>
                <c:pt idx="153">
                  <c:v>1.1391593742028483</c:v>
                </c:pt>
                <c:pt idx="154">
                  <c:v>1.1369202794630784</c:v>
                </c:pt>
                <c:pt idx="155">
                  <c:v>1.1347634536225051</c:v>
                </c:pt>
                <c:pt idx="156">
                  <c:v>1.1326895536711727</c:v>
                </c:pt>
                <c:pt idx="157">
                  <c:v>1.1306992113390975</c:v>
                </c:pt>
                <c:pt idx="158">
                  <c:v>1.1287930329038338</c:v>
                </c:pt>
                <c:pt idx="159">
                  <c:v>1.1269715990057994</c:v>
                </c:pt>
                <c:pt idx="160">
                  <c:v>1.1252354644714035</c:v>
                </c:pt>
                <c:pt idx="161">
                  <c:v>1.1235851581440444</c:v>
                </c:pt>
                <c:pt idx="162">
                  <c:v>1.1220211827230155</c:v>
                </c:pt>
                <c:pt idx="163">
                  <c:v>1.1205440146103811</c:v>
                </c:pt>
                <c:pt idx="164">
                  <c:v>1.1191541037658577</c:v>
                </c:pt>
                <c:pt idx="165">
                  <c:v>1.1178518735697531</c:v>
                </c:pt>
                <c:pt idx="166">
                  <c:v>1.1166377206939999</c:v>
                </c:pt>
                <c:pt idx="167">
                  <c:v>1.115512014981326</c:v>
                </c:pt>
                <c:pt idx="168">
                  <c:v>1.1144750993325963</c:v>
                </c:pt>
                <c:pt idx="169">
                  <c:v>1.113527289602362</c:v>
                </c:pt>
                <c:pt idx="170">
                  <c:v>1.112668874502649</c:v>
                </c:pt>
                <c:pt idx="171">
                  <c:v>1.1119001155150121</c:v>
                </c:pt>
                <c:pt idx="172">
                  <c:v>1.111221246810886</c:v>
                </c:pt>
                <c:pt idx="173">
                  <c:v>1.1106324751802545</c:v>
                </c:pt>
                <c:pt idx="174">
                  <c:v>1.1101339799686598</c:v>
                </c:pt>
                <c:pt idx="175">
                  <c:v>1.1097259130225725</c:v>
                </c:pt>
                <c:pt idx="176">
                  <c:v>1.1094083986431371</c:v>
                </c:pt>
                <c:pt idx="177">
                  <c:v>1.1091815335483095</c:v>
                </c:pt>
                <c:pt idx="178">
                  <c:v>1.1090453868433954</c:v>
                </c:pt>
                <c:pt idx="179">
                  <c:v>1.109</c:v>
                </c:pt>
                <c:pt idx="180">
                  <c:v>1.1090453868433954</c:v>
                </c:pt>
                <c:pt idx="181">
                  <c:v>1.1091815335483095</c:v>
                </c:pt>
                <c:pt idx="182">
                  <c:v>1.1094083986431371</c:v>
                </c:pt>
                <c:pt idx="183">
                  <c:v>1.1097259130225725</c:v>
                </c:pt>
                <c:pt idx="184">
                  <c:v>1.1101339799686598</c:v>
                </c:pt>
                <c:pt idx="185">
                  <c:v>1.1106324751802545</c:v>
                </c:pt>
                <c:pt idx="186">
                  <c:v>1.111221246810886</c:v>
                </c:pt>
                <c:pt idx="187">
                  <c:v>1.1119001155150121</c:v>
                </c:pt>
                <c:pt idx="188">
                  <c:v>1.112668874502649</c:v>
                </c:pt>
                <c:pt idx="189">
                  <c:v>1.113527289602362</c:v>
                </c:pt>
                <c:pt idx="190">
                  <c:v>1.1144750993325963</c:v>
                </c:pt>
                <c:pt idx="191">
                  <c:v>1.115512014981326</c:v>
                </c:pt>
                <c:pt idx="192">
                  <c:v>1.1166377206939999</c:v>
                </c:pt>
                <c:pt idx="193">
                  <c:v>1.1178518735697531</c:v>
                </c:pt>
                <c:pt idx="194">
                  <c:v>1.1191541037658577</c:v>
                </c:pt>
                <c:pt idx="195">
                  <c:v>1.1205440146103811</c:v>
                </c:pt>
                <c:pt idx="196">
                  <c:v>1.1220211827230155</c:v>
                </c:pt>
                <c:pt idx="197">
                  <c:v>1.1235851581440444</c:v>
                </c:pt>
                <c:pt idx="198">
                  <c:v>1.1252354644714035</c:v>
                </c:pt>
                <c:pt idx="199">
                  <c:v>1.1269715990057994</c:v>
                </c:pt>
                <c:pt idx="200">
                  <c:v>1.1287930329038338</c:v>
                </c:pt>
                <c:pt idx="201">
                  <c:v>1.1306992113390975</c:v>
                </c:pt>
                <c:pt idx="202">
                  <c:v>1.1326895536711727</c:v>
                </c:pt>
                <c:pt idx="203">
                  <c:v>1.1347634536225049</c:v>
                </c:pt>
                <c:pt idx="204">
                  <c:v>1.1369202794630784</c:v>
                </c:pt>
                <c:pt idx="205">
                  <c:v>1.1391593742028483</c:v>
                </c:pt>
                <c:pt idx="206">
                  <c:v>1.1414800557918663</c:v>
                </c:pt>
                <c:pt idx="207">
                  <c:v>1.1438816173280397</c:v>
                </c:pt>
                <c:pt idx="208">
                  <c:v>1.14636332727246</c:v>
                </c:pt>
                <c:pt idx="209">
                  <c:v>1.1489244296722374</c:v>
                </c:pt>
                <c:pt idx="210">
                  <c:v>1.1515641443907705</c:v>
                </c:pt>
                <c:pt idx="211">
                  <c:v>1.1542816673453851</c:v>
                </c:pt>
                <c:pt idx="212">
                  <c:v>1.1570761707522637</c:v>
                </c:pt>
                <c:pt idx="213">
                  <c:v>1.1599468033785976</c:v>
                </c:pt>
                <c:pt idx="214">
                  <c:v>1.1628926908018804</c:v>
                </c:pt>
                <c:pt idx="215">
                  <c:v>1.1659129356762656</c:v>
                </c:pt>
                <c:pt idx="216">
                  <c:v>1.1690066180059069</c:v>
                </c:pt>
                <c:pt idx="217">
                  <c:v>1.1721727954251968</c:v>
                </c:pt>
                <c:pt idx="218">
                  <c:v>1.1754105034858227</c:v>
                </c:pt>
                <c:pt idx="219">
                  <c:v>1.1787187559505445</c:v>
                </c:pt>
                <c:pt idx="220">
                  <c:v>1.1820965450936138</c:v>
                </c:pt>
                <c:pt idx="221">
                  <c:v>1.1855428420077365</c:v>
                </c:pt>
                <c:pt idx="222">
                  <c:v>1.1890565969174873</c:v>
                </c:pt>
                <c:pt idx="223">
                  <c:v>1.192636739499082</c:v>
                </c:pt>
                <c:pt idx="224">
                  <c:v>1.1962821792064089</c:v>
                </c:pt>
                <c:pt idx="225">
                  <c:v>1.1999918056032188</c:v>
                </c:pt>
                <c:pt idx="226">
                  <c:v>1.2037644887013754</c:v>
                </c:pt>
                <c:pt idx="227">
                  <c:v>1.2075990793050604</c:v>
                </c:pt>
                <c:pt idx="228">
                  <c:v>1.2114944093608289</c:v>
                </c:pt>
                <c:pt idx="229">
                  <c:v>1.2154492923134113</c:v>
                </c:pt>
                <c:pt idx="230">
                  <c:v>1.2194625234671483</c:v>
                </c:pt>
                <c:pt idx="231">
                  <c:v>1.2235328803529539</c:v>
                </c:pt>
                <c:pt idx="232">
                  <c:v>1.2276591231006897</c:v>
                </c:pt>
                <c:pt idx="233">
                  <c:v>1.231839994816843</c:v>
                </c:pt>
                <c:pt idx="234">
                  <c:v>1.2360742219673881</c:v>
                </c:pt>
                <c:pt idx="235">
                  <c:v>1.2403605147657175</c:v>
                </c:pt>
                <c:pt idx="236">
                  <c:v>1.2446975675655221</c:v>
                </c:pt>
                <c:pt idx="237">
                  <c:v>1.2490840592585049</c:v>
                </c:pt>
                <c:pt idx="238">
                  <c:v>1.2535186536768037</c:v>
                </c:pt>
                <c:pt idx="239">
                  <c:v>1.258</c:v>
                </c:pt>
                <c:pt idx="240">
                  <c:v>1.2625267331665917</c:v>
                </c:pt>
                <c:pt idx="241">
                  <c:v>1.2670974742898047</c:v>
                </c:pt>
                <c:pt idx="242">
                  <c:v>1.2717108310776151</c:v>
                </c:pt>
                <c:pt idx="243">
                  <c:v>1.2763653982568548</c:v>
                </c:pt>
                <c:pt idx="244">
                  <c:v>1.2810597580012717</c:v>
                </c:pt>
                <c:pt idx="245">
                  <c:v>1.2857924803634115</c:v>
                </c:pt>
                <c:pt idx="246">
                  <c:v>1.2905621237101965</c:v>
                </c:pt>
                <c:pt idx="247">
                  <c:v>1.2953672351620582</c:v>
                </c:pt>
                <c:pt idx="248">
                  <c:v>1.3002063510355004</c:v>
                </c:pt>
                <c:pt idx="249">
                  <c:v>1.3050779972889508</c:v>
                </c:pt>
                <c:pt idx="250">
                  <c:v>1.3099806899717674</c:v>
                </c:pt>
                <c:pt idx="251">
                  <c:v>1.3149129356762657</c:v>
                </c:pt>
                <c:pt idx="252">
                  <c:v>1.3198732319926243</c:v>
                </c:pt>
                <c:pt idx="253">
                  <c:v>1.3248600679665343</c:v>
                </c:pt>
                <c:pt idx="254">
                  <c:v>1.3298719245594488</c:v>
                </c:pt>
                <c:pt idx="255">
                  <c:v>1.3349072751112989</c:v>
                </c:pt>
                <c:pt idx="256">
                  <c:v>1.3399645858055282</c:v>
                </c:pt>
                <c:pt idx="257">
                  <c:v>1.3450423161363076</c:v>
                </c:pt>
                <c:pt idx="258">
                  <c:v>1.3501389193777897</c:v>
                </c:pt>
                <c:pt idx="259">
                  <c:v>1.3552528430552548</c:v>
                </c:pt>
                <c:pt idx="260">
                  <c:v>1.3603825294180112</c:v>
                </c:pt>
                <c:pt idx="261">
                  <c:v>1.3655264159139004</c:v>
                </c:pt>
                <c:pt idx="262">
                  <c:v>1.3706829356652661</c:v>
                </c:pt>
                <c:pt idx="263">
                  <c:v>1.3758505179462392</c:v>
                </c:pt>
                <c:pt idx="264">
                  <c:v>1.3810275886611978</c:v>
                </c:pt>
                <c:pt idx="265">
                  <c:v>1.3862125708242505</c:v>
                </c:pt>
                <c:pt idx="266">
                  <c:v>1.3914038850396027</c:v>
                </c:pt>
                <c:pt idx="267">
                  <c:v>1.3965999499826549</c:v>
                </c:pt>
                <c:pt idx="268">
                  <c:v>1.4017991828816896</c:v>
                </c:pt>
                <c:pt idx="269">
                  <c:v>1.407</c:v>
                </c:pt>
                <c:pt idx="270">
                  <c:v>1.4122008171183105</c:v>
                </c:pt>
                <c:pt idx="271">
                  <c:v>1.4174000500173454</c:v>
                </c:pt>
                <c:pt idx="272">
                  <c:v>1.4225961149603974</c:v>
                </c:pt>
                <c:pt idx="273">
                  <c:v>1.4277874291757493</c:v>
                </c:pt>
                <c:pt idx="274">
                  <c:v>1.432972411338802</c:v>
                </c:pt>
                <c:pt idx="275">
                  <c:v>1.4381494820537606</c:v>
                </c:pt>
                <c:pt idx="276">
                  <c:v>1.4433170643347339</c:v>
                </c:pt>
                <c:pt idx="277">
                  <c:v>1.4484735840860996</c:v>
                </c:pt>
                <c:pt idx="278">
                  <c:v>1.4536174705819889</c:v>
                </c:pt>
                <c:pt idx="279">
                  <c:v>1.4587471569447452</c:v>
                </c:pt>
                <c:pt idx="280">
                  <c:v>1.4638610806222105</c:v>
                </c:pt>
                <c:pt idx="281">
                  <c:v>1.4689576838636924</c:v>
                </c:pt>
                <c:pt idx="282">
                  <c:v>1.4740354141944718</c:v>
                </c:pt>
                <c:pt idx="283">
                  <c:v>1.4790927248887009</c:v>
                </c:pt>
                <c:pt idx="284">
                  <c:v>1.484128075440551</c:v>
                </c:pt>
                <c:pt idx="285">
                  <c:v>1.4891399320334657</c:v>
                </c:pt>
                <c:pt idx="286">
                  <c:v>1.4941267680073755</c:v>
                </c:pt>
                <c:pt idx="287">
                  <c:v>1.4990870643237344</c:v>
                </c:pt>
                <c:pt idx="288">
                  <c:v>1.5040193100282326</c:v>
                </c:pt>
                <c:pt idx="289">
                  <c:v>1.5089220027110495</c:v>
                </c:pt>
                <c:pt idx="290">
                  <c:v>1.5137936489644996</c:v>
                </c:pt>
                <c:pt idx="291">
                  <c:v>1.5186327648379419</c:v>
                </c:pt>
                <c:pt idx="292">
                  <c:v>1.5234378762898035</c:v>
                </c:pt>
                <c:pt idx="293">
                  <c:v>1.5282075196365883</c:v>
                </c:pt>
                <c:pt idx="294">
                  <c:v>1.5329402419987286</c:v>
                </c:pt>
                <c:pt idx="295">
                  <c:v>1.537634601743145</c:v>
                </c:pt>
                <c:pt idx="296">
                  <c:v>1.542289168922385</c:v>
                </c:pt>
                <c:pt idx="297">
                  <c:v>1.5469025257101954</c:v>
                </c:pt>
                <c:pt idx="298">
                  <c:v>1.5514732668334086</c:v>
                </c:pt>
                <c:pt idx="299">
                  <c:v>1.556</c:v>
                </c:pt>
                <c:pt idx="300">
                  <c:v>1.5604813463231961</c:v>
                </c:pt>
                <c:pt idx="301">
                  <c:v>1.564915940741495</c:v>
                </c:pt>
                <c:pt idx="302">
                  <c:v>1.569302432434478</c:v>
                </c:pt>
                <c:pt idx="303">
                  <c:v>1.5736394852342825</c:v>
                </c:pt>
                <c:pt idx="304">
                  <c:v>1.5779257780326117</c:v>
                </c:pt>
                <c:pt idx="305">
                  <c:v>1.582160005183157</c:v>
                </c:pt>
                <c:pt idx="306">
                  <c:v>1.5863408768993104</c:v>
                </c:pt>
                <c:pt idx="307">
                  <c:v>1.5904671196470463</c:v>
                </c:pt>
                <c:pt idx="308">
                  <c:v>1.5945374765328517</c:v>
                </c:pt>
                <c:pt idx="309">
                  <c:v>1.5985507076865888</c:v>
                </c:pt>
                <c:pt idx="310">
                  <c:v>1.6025055906391712</c:v>
                </c:pt>
                <c:pt idx="311">
                  <c:v>1.6064009206949397</c:v>
                </c:pt>
                <c:pt idx="312">
                  <c:v>1.6102355112986246</c:v>
                </c:pt>
                <c:pt idx="313">
                  <c:v>1.6140081943967812</c:v>
                </c:pt>
                <c:pt idx="314">
                  <c:v>1.6177178207935912</c:v>
                </c:pt>
                <c:pt idx="315">
                  <c:v>1.6213632605009181</c:v>
                </c:pt>
                <c:pt idx="316">
                  <c:v>1.6249434030825129</c:v>
                </c:pt>
                <c:pt idx="317">
                  <c:v>1.6284571579922635</c:v>
                </c:pt>
                <c:pt idx="318">
                  <c:v>1.631903454906386</c:v>
                </c:pt>
                <c:pt idx="319">
                  <c:v>1.6352812440494553</c:v>
                </c:pt>
                <c:pt idx="320">
                  <c:v>1.6385894965141772</c:v>
                </c:pt>
                <c:pt idx="321">
                  <c:v>1.6418272045748032</c:v>
                </c:pt>
                <c:pt idx="322">
                  <c:v>1.6449933819940932</c:v>
                </c:pt>
                <c:pt idx="323">
                  <c:v>1.6480870643237344</c:v>
                </c:pt>
                <c:pt idx="324">
                  <c:v>1.6511073091981194</c:v>
                </c:pt>
                <c:pt idx="325">
                  <c:v>1.6540531966214025</c:v>
                </c:pt>
                <c:pt idx="326">
                  <c:v>1.6569238292477364</c:v>
                </c:pt>
                <c:pt idx="327">
                  <c:v>1.659718332654615</c:v>
                </c:pt>
                <c:pt idx="328">
                  <c:v>1.6624358556092294</c:v>
                </c:pt>
                <c:pt idx="329">
                  <c:v>1.6650755703277627</c:v>
                </c:pt>
                <c:pt idx="330">
                  <c:v>1.66763667272754</c:v>
                </c:pt>
                <c:pt idx="331">
                  <c:v>1.6701183826719603</c:v>
                </c:pt>
                <c:pt idx="332">
                  <c:v>1.6725199442081335</c:v>
                </c:pt>
                <c:pt idx="333">
                  <c:v>1.6748406257971518</c:v>
                </c:pt>
                <c:pt idx="334">
                  <c:v>1.6770797205369217</c:v>
                </c:pt>
                <c:pt idx="335">
                  <c:v>1.6792365463774952</c:v>
                </c:pt>
                <c:pt idx="336">
                  <c:v>1.6813104463288271</c:v>
                </c:pt>
                <c:pt idx="337">
                  <c:v>1.6833007886609026</c:v>
                </c:pt>
                <c:pt idx="338">
                  <c:v>1.685206967096166</c:v>
                </c:pt>
                <c:pt idx="339">
                  <c:v>1.6870284009942007</c:v>
                </c:pt>
                <c:pt idx="340">
                  <c:v>1.6887645355285965</c:v>
                </c:pt>
                <c:pt idx="341">
                  <c:v>1.6904148418559557</c:v>
                </c:pt>
                <c:pt idx="342">
                  <c:v>1.6919788172769845</c:v>
                </c:pt>
                <c:pt idx="343">
                  <c:v>1.6934559853896189</c:v>
                </c:pt>
                <c:pt idx="344">
                  <c:v>1.6948458962341424</c:v>
                </c:pt>
                <c:pt idx="345">
                  <c:v>1.6961481264302469</c:v>
                </c:pt>
                <c:pt idx="346">
                  <c:v>1.6973622793060001</c:v>
                </c:pt>
                <c:pt idx="347">
                  <c:v>1.698487985018674</c:v>
                </c:pt>
                <c:pt idx="348">
                  <c:v>1.6995249006674038</c:v>
                </c:pt>
                <c:pt idx="349">
                  <c:v>1.700472710397638</c:v>
                </c:pt>
                <c:pt idx="350">
                  <c:v>1.7013311254973511</c:v>
                </c:pt>
                <c:pt idx="351">
                  <c:v>1.7020998844849879</c:v>
                </c:pt>
                <c:pt idx="352">
                  <c:v>1.7027787531891141</c:v>
                </c:pt>
                <c:pt idx="353">
                  <c:v>1.7033675248197455</c:v>
                </c:pt>
                <c:pt idx="354">
                  <c:v>1.7038660200313402</c:v>
                </c:pt>
                <c:pt idx="355">
                  <c:v>1.7042740869774275</c:v>
                </c:pt>
                <c:pt idx="356">
                  <c:v>1.7045916013568629</c:v>
                </c:pt>
                <c:pt idx="357">
                  <c:v>1.7048184664516906</c:v>
                </c:pt>
                <c:pt idx="358">
                  <c:v>1.7049546131566047</c:v>
                </c:pt>
                <c:pt idx="359">
                  <c:v>1.7050000000000001</c:v>
                </c:pt>
              </c:numCache>
            </c:numRef>
          </c:xVal>
          <c:yVal>
            <c:numRef>
              <c:f>'[2]ER6n 11'!$Q$7:$Q$366</c:f>
              <c:numCache>
                <c:formatCode>General</c:formatCode>
                <c:ptCount val="360"/>
                <c:pt idx="0">
                  <c:v>0.30320081711831048</c:v>
                </c:pt>
                <c:pt idx="1">
                  <c:v>0.30840005001734527</c:v>
                </c:pt>
                <c:pt idx="2">
                  <c:v>0.31359611496039724</c:v>
                </c:pt>
                <c:pt idx="3">
                  <c:v>0.31878742917574932</c:v>
                </c:pt>
                <c:pt idx="4">
                  <c:v>0.32397241133880211</c:v>
                </c:pt>
                <c:pt idx="5">
                  <c:v>0.32914948205376071</c:v>
                </c:pt>
                <c:pt idx="6">
                  <c:v>0.33431706433473396</c:v>
                </c:pt>
                <c:pt idx="7">
                  <c:v>0.33947358408609951</c:v>
                </c:pt>
                <c:pt idx="8">
                  <c:v>0.34461747058198877</c:v>
                </c:pt>
                <c:pt idx="9">
                  <c:v>0.34974715694474523</c:v>
                </c:pt>
                <c:pt idx="10">
                  <c:v>0.35486108062221033</c:v>
                </c:pt>
                <c:pt idx="11">
                  <c:v>0.35995768386369226</c:v>
                </c:pt>
                <c:pt idx="12">
                  <c:v>0.36503541419447177</c:v>
                </c:pt>
                <c:pt idx="13">
                  <c:v>0.37009272488870099</c:v>
                </c:pt>
                <c:pt idx="14">
                  <c:v>0.37512807544055116</c:v>
                </c:pt>
                <c:pt idx="15">
                  <c:v>0.38013993203346574</c:v>
                </c:pt>
                <c:pt idx="16">
                  <c:v>0.38512676800737555</c:v>
                </c:pt>
                <c:pt idx="17">
                  <c:v>0.3900870643237343</c:v>
                </c:pt>
                <c:pt idx="18">
                  <c:v>0.39501931002823265</c:v>
                </c:pt>
                <c:pt idx="19">
                  <c:v>0.39992200271104927</c:v>
                </c:pt>
                <c:pt idx="20">
                  <c:v>0.40479364896449943</c:v>
                </c:pt>
                <c:pt idx="21">
                  <c:v>0.40963276483794175</c:v>
                </c:pt>
                <c:pt idx="22">
                  <c:v>0.41443787628980355</c:v>
                </c:pt>
                <c:pt idx="23">
                  <c:v>0.41920751963658842</c:v>
                </c:pt>
                <c:pt idx="24">
                  <c:v>0.42394024199872843</c:v>
                </c:pt>
                <c:pt idx="25">
                  <c:v>0.42863460174314505</c:v>
                </c:pt>
                <c:pt idx="26">
                  <c:v>0.43328916892238489</c:v>
                </c:pt>
                <c:pt idx="27">
                  <c:v>0.43790252571019544</c:v>
                </c:pt>
                <c:pt idx="28">
                  <c:v>0.44247326683340843</c:v>
                </c:pt>
                <c:pt idx="29">
                  <c:v>0.44699999999999995</c:v>
                </c:pt>
                <c:pt idx="30">
                  <c:v>0.45148134632319614</c:v>
                </c:pt>
                <c:pt idx="31">
                  <c:v>0.45591594074149505</c:v>
                </c:pt>
                <c:pt idx="32">
                  <c:v>0.46030243243447805</c:v>
                </c:pt>
                <c:pt idx="33">
                  <c:v>0.46463948523428256</c:v>
                </c:pt>
                <c:pt idx="34">
                  <c:v>0.46892577803261171</c:v>
                </c:pt>
                <c:pt idx="35">
                  <c:v>0.47316000518315698</c:v>
                </c:pt>
                <c:pt idx="36">
                  <c:v>0.47734087689931037</c:v>
                </c:pt>
                <c:pt idx="37">
                  <c:v>0.48146711964704614</c:v>
                </c:pt>
                <c:pt idx="38">
                  <c:v>0.48553747653285151</c:v>
                </c:pt>
                <c:pt idx="39">
                  <c:v>0.4895507076865887</c:v>
                </c:pt>
                <c:pt idx="40">
                  <c:v>0.49350559063917115</c:v>
                </c:pt>
                <c:pt idx="41">
                  <c:v>0.49740092069493974</c:v>
                </c:pt>
                <c:pt idx="42">
                  <c:v>0.50123551129862454</c:v>
                </c:pt>
                <c:pt idx="43">
                  <c:v>0.50500819439678113</c:v>
                </c:pt>
                <c:pt idx="44">
                  <c:v>0.50871782079359118</c:v>
                </c:pt>
                <c:pt idx="45">
                  <c:v>0.51236326050091796</c:v>
                </c:pt>
                <c:pt idx="46">
                  <c:v>0.51594340308251274</c:v>
                </c:pt>
                <c:pt idx="47">
                  <c:v>0.51945715799226344</c:v>
                </c:pt>
                <c:pt idx="48">
                  <c:v>0.52290345490638601</c:v>
                </c:pt>
                <c:pt idx="49">
                  <c:v>0.52628124404945542</c:v>
                </c:pt>
                <c:pt idx="50">
                  <c:v>0.5295894965141773</c:v>
                </c:pt>
                <c:pt idx="51">
                  <c:v>0.53282720457480315</c:v>
                </c:pt>
                <c:pt idx="52">
                  <c:v>0.53599338199409319</c:v>
                </c:pt>
                <c:pt idx="53">
                  <c:v>0.53908706432373432</c:v>
                </c:pt>
                <c:pt idx="54">
                  <c:v>0.54210730919811956</c:v>
                </c:pt>
                <c:pt idx="55">
                  <c:v>0.54505319662140239</c:v>
                </c:pt>
                <c:pt idx="56">
                  <c:v>0.5479238292477363</c:v>
                </c:pt>
                <c:pt idx="57">
                  <c:v>0.55071833265461489</c:v>
                </c:pt>
                <c:pt idx="58">
                  <c:v>0.55343585560922948</c:v>
                </c:pt>
                <c:pt idx="59">
                  <c:v>0.55607557032776267</c:v>
                </c:pt>
                <c:pt idx="60">
                  <c:v>0.55863667272753992</c:v>
                </c:pt>
                <c:pt idx="61">
                  <c:v>0.56111838267196013</c:v>
                </c:pt>
                <c:pt idx="62">
                  <c:v>0.56351994420813356</c:v>
                </c:pt>
                <c:pt idx="63">
                  <c:v>0.56584062579715177</c:v>
                </c:pt>
                <c:pt idx="64">
                  <c:v>0.56807972053692168</c:v>
                </c:pt>
                <c:pt idx="65">
                  <c:v>0.57023654637749499</c:v>
                </c:pt>
                <c:pt idx="66">
                  <c:v>0.57231044632882722</c:v>
                </c:pt>
                <c:pt idx="67">
                  <c:v>0.57430078866090262</c:v>
                </c:pt>
                <c:pt idx="68">
                  <c:v>0.57620696709616603</c:v>
                </c:pt>
                <c:pt idx="69">
                  <c:v>0.57802840099420072</c:v>
                </c:pt>
                <c:pt idx="70">
                  <c:v>0.5797645355285963</c:v>
                </c:pt>
                <c:pt idx="71">
                  <c:v>0.58141484185595571</c:v>
                </c:pt>
                <c:pt idx="72">
                  <c:v>0.58297881727698453</c:v>
                </c:pt>
                <c:pt idx="73">
                  <c:v>0.58445598538961896</c:v>
                </c:pt>
                <c:pt idx="74">
                  <c:v>0.5858458962341424</c:v>
                </c:pt>
                <c:pt idx="75">
                  <c:v>0.58714812643024694</c:v>
                </c:pt>
                <c:pt idx="76">
                  <c:v>0.58836227930600016</c:v>
                </c:pt>
                <c:pt idx="77">
                  <c:v>0.58948798501867405</c:v>
                </c:pt>
                <c:pt idx="78">
                  <c:v>0.59052490066740382</c:v>
                </c:pt>
                <c:pt idx="79">
                  <c:v>0.59147271039763805</c:v>
                </c:pt>
                <c:pt idx="80">
                  <c:v>0.59233112549735101</c:v>
                </c:pt>
                <c:pt idx="81">
                  <c:v>0.59309988448498796</c:v>
                </c:pt>
                <c:pt idx="82">
                  <c:v>0.59377875318911388</c:v>
                </c:pt>
                <c:pt idx="83">
                  <c:v>0.59436752481974542</c:v>
                </c:pt>
                <c:pt idx="84">
                  <c:v>0.59486602003134015</c:v>
                </c:pt>
                <c:pt idx="85">
                  <c:v>0.59527408697742756</c:v>
                </c:pt>
                <c:pt idx="86">
                  <c:v>0.59559160135686295</c:v>
                </c:pt>
                <c:pt idx="87">
                  <c:v>0.59581846645169056</c:v>
                </c:pt>
                <c:pt idx="88">
                  <c:v>0.59595461315660458</c:v>
                </c:pt>
                <c:pt idx="89">
                  <c:v>0.59599999999999997</c:v>
                </c:pt>
                <c:pt idx="90">
                  <c:v>0.59595461315660458</c:v>
                </c:pt>
                <c:pt idx="91">
                  <c:v>0.59581846645169056</c:v>
                </c:pt>
                <c:pt idx="92">
                  <c:v>0.59559160135686295</c:v>
                </c:pt>
                <c:pt idx="93">
                  <c:v>0.59527408697742756</c:v>
                </c:pt>
                <c:pt idx="94">
                  <c:v>0.59486602003134015</c:v>
                </c:pt>
                <c:pt idx="95">
                  <c:v>0.59436752481974542</c:v>
                </c:pt>
                <c:pt idx="96">
                  <c:v>0.59377875318911388</c:v>
                </c:pt>
                <c:pt idx="97">
                  <c:v>0.59309988448498796</c:v>
                </c:pt>
                <c:pt idx="98">
                  <c:v>0.59233112549735101</c:v>
                </c:pt>
                <c:pt idx="99">
                  <c:v>0.59147271039763805</c:v>
                </c:pt>
                <c:pt idx="100">
                  <c:v>0.59052490066740382</c:v>
                </c:pt>
                <c:pt idx="101">
                  <c:v>0.58948798501867405</c:v>
                </c:pt>
                <c:pt idx="102">
                  <c:v>0.58836227930600016</c:v>
                </c:pt>
                <c:pt idx="103">
                  <c:v>0.58714812643024694</c:v>
                </c:pt>
                <c:pt idx="104">
                  <c:v>0.5858458962341424</c:v>
                </c:pt>
                <c:pt idx="105">
                  <c:v>0.58445598538961896</c:v>
                </c:pt>
                <c:pt idx="106">
                  <c:v>0.58297881727698453</c:v>
                </c:pt>
                <c:pt idx="107">
                  <c:v>0.58141484185595571</c:v>
                </c:pt>
                <c:pt idx="108">
                  <c:v>0.57976453552859641</c:v>
                </c:pt>
                <c:pt idx="109">
                  <c:v>0.57802840099420072</c:v>
                </c:pt>
                <c:pt idx="110">
                  <c:v>0.57620696709616603</c:v>
                </c:pt>
                <c:pt idx="111">
                  <c:v>0.57430078866090262</c:v>
                </c:pt>
                <c:pt idx="112">
                  <c:v>0.5723104463288271</c:v>
                </c:pt>
                <c:pt idx="113">
                  <c:v>0.57023654637749499</c:v>
                </c:pt>
                <c:pt idx="114">
                  <c:v>0.56807972053692168</c:v>
                </c:pt>
                <c:pt idx="115">
                  <c:v>0.56584062579715177</c:v>
                </c:pt>
                <c:pt idx="116">
                  <c:v>0.56351994420813356</c:v>
                </c:pt>
                <c:pt idx="117">
                  <c:v>0.56111838267196013</c:v>
                </c:pt>
                <c:pt idx="118">
                  <c:v>0.55863667272753992</c:v>
                </c:pt>
                <c:pt idx="119">
                  <c:v>0.55607557032776267</c:v>
                </c:pt>
                <c:pt idx="120">
                  <c:v>0.55343585560922948</c:v>
                </c:pt>
                <c:pt idx="121">
                  <c:v>0.55071833265461501</c:v>
                </c:pt>
                <c:pt idx="122">
                  <c:v>0.5479238292477363</c:v>
                </c:pt>
                <c:pt idx="123">
                  <c:v>0.54505319662140239</c:v>
                </c:pt>
                <c:pt idx="124">
                  <c:v>0.54210730919811945</c:v>
                </c:pt>
                <c:pt idx="125">
                  <c:v>0.53908706432373432</c:v>
                </c:pt>
                <c:pt idx="126">
                  <c:v>0.53599338199409319</c:v>
                </c:pt>
                <c:pt idx="127">
                  <c:v>0.53282720457480315</c:v>
                </c:pt>
                <c:pt idx="128">
                  <c:v>0.5295894965141773</c:v>
                </c:pt>
                <c:pt idx="129">
                  <c:v>0.52628124404945542</c:v>
                </c:pt>
                <c:pt idx="130">
                  <c:v>0.52290345490638601</c:v>
                </c:pt>
                <c:pt idx="131">
                  <c:v>0.51945715799226344</c:v>
                </c:pt>
                <c:pt idx="132">
                  <c:v>0.51594340308251274</c:v>
                </c:pt>
                <c:pt idx="133">
                  <c:v>0.51236326050091796</c:v>
                </c:pt>
                <c:pt idx="134">
                  <c:v>0.50871782079359118</c:v>
                </c:pt>
                <c:pt idx="135">
                  <c:v>0.50500819439678113</c:v>
                </c:pt>
                <c:pt idx="136">
                  <c:v>0.50123551129862454</c:v>
                </c:pt>
                <c:pt idx="137">
                  <c:v>0.4974009206949398</c:v>
                </c:pt>
                <c:pt idx="138">
                  <c:v>0.49350559063917115</c:v>
                </c:pt>
                <c:pt idx="139">
                  <c:v>0.4895507076865887</c:v>
                </c:pt>
                <c:pt idx="140">
                  <c:v>0.48553747653285151</c:v>
                </c:pt>
                <c:pt idx="141">
                  <c:v>0.48146711964704619</c:v>
                </c:pt>
                <c:pt idx="142">
                  <c:v>0.47734087689931032</c:v>
                </c:pt>
                <c:pt idx="143">
                  <c:v>0.47316000518315704</c:v>
                </c:pt>
                <c:pt idx="144">
                  <c:v>0.46892577803261171</c:v>
                </c:pt>
                <c:pt idx="145">
                  <c:v>0.46463948523428256</c:v>
                </c:pt>
                <c:pt idx="146">
                  <c:v>0.4603024324344781</c:v>
                </c:pt>
                <c:pt idx="147">
                  <c:v>0.45591594074149505</c:v>
                </c:pt>
                <c:pt idx="148">
                  <c:v>0.4514813463231962</c:v>
                </c:pt>
                <c:pt idx="149">
                  <c:v>0.44699999999999995</c:v>
                </c:pt>
                <c:pt idx="150">
                  <c:v>0.44247326683340849</c:v>
                </c:pt>
                <c:pt idx="151">
                  <c:v>0.43790252571019539</c:v>
                </c:pt>
                <c:pt idx="152">
                  <c:v>0.43328916892238495</c:v>
                </c:pt>
                <c:pt idx="153">
                  <c:v>0.42863460174314505</c:v>
                </c:pt>
                <c:pt idx="154">
                  <c:v>0.42394024199872843</c:v>
                </c:pt>
                <c:pt idx="155">
                  <c:v>0.41920751963658853</c:v>
                </c:pt>
                <c:pt idx="156">
                  <c:v>0.41443787628980355</c:v>
                </c:pt>
                <c:pt idx="157">
                  <c:v>0.40963276483794181</c:v>
                </c:pt>
                <c:pt idx="158">
                  <c:v>0.40479364896449943</c:v>
                </c:pt>
                <c:pt idx="159">
                  <c:v>0.39992200271104933</c:v>
                </c:pt>
                <c:pt idx="160">
                  <c:v>0.39501931002823265</c:v>
                </c:pt>
                <c:pt idx="161">
                  <c:v>0.39008706432373436</c:v>
                </c:pt>
                <c:pt idx="162">
                  <c:v>0.3851267680073755</c:v>
                </c:pt>
                <c:pt idx="163">
                  <c:v>0.38013993203346574</c:v>
                </c:pt>
                <c:pt idx="164">
                  <c:v>0.37512807544055127</c:v>
                </c:pt>
                <c:pt idx="165">
                  <c:v>0.37009272488870099</c:v>
                </c:pt>
                <c:pt idx="166">
                  <c:v>0.36503541419447183</c:v>
                </c:pt>
                <c:pt idx="167">
                  <c:v>0.35995768386369226</c:v>
                </c:pt>
                <c:pt idx="168">
                  <c:v>0.35486108062221039</c:v>
                </c:pt>
                <c:pt idx="169">
                  <c:v>0.34974715694474523</c:v>
                </c:pt>
                <c:pt idx="170">
                  <c:v>0.34461747058198883</c:v>
                </c:pt>
                <c:pt idx="171">
                  <c:v>0.33947358408609946</c:v>
                </c:pt>
                <c:pt idx="172">
                  <c:v>0.33431706433473396</c:v>
                </c:pt>
                <c:pt idx="173">
                  <c:v>0.32914948205376082</c:v>
                </c:pt>
                <c:pt idx="174">
                  <c:v>0.32397241133880211</c:v>
                </c:pt>
                <c:pt idx="175">
                  <c:v>0.31878742917574937</c:v>
                </c:pt>
                <c:pt idx="176">
                  <c:v>0.31359611496039724</c:v>
                </c:pt>
                <c:pt idx="177">
                  <c:v>0.30840005001734533</c:v>
                </c:pt>
                <c:pt idx="178">
                  <c:v>0.30320081711831043</c:v>
                </c:pt>
                <c:pt idx="179">
                  <c:v>0.29800000000000004</c:v>
                </c:pt>
                <c:pt idx="180">
                  <c:v>0.29279918288168949</c:v>
                </c:pt>
                <c:pt idx="181">
                  <c:v>0.2875999499826547</c:v>
                </c:pt>
                <c:pt idx="182">
                  <c:v>0.28240388503960279</c:v>
                </c:pt>
                <c:pt idx="183">
                  <c:v>0.27721257082425066</c:v>
                </c:pt>
                <c:pt idx="184">
                  <c:v>0.27202758866119792</c:v>
                </c:pt>
                <c:pt idx="185">
                  <c:v>0.26685051794623926</c:v>
                </c:pt>
                <c:pt idx="186">
                  <c:v>0.26168293566526607</c:v>
                </c:pt>
                <c:pt idx="187">
                  <c:v>0.25652641591390046</c:v>
                </c:pt>
                <c:pt idx="188">
                  <c:v>0.2513825294180112</c:v>
                </c:pt>
                <c:pt idx="189">
                  <c:v>0.24625284305525472</c:v>
                </c:pt>
                <c:pt idx="190">
                  <c:v>0.24113891937778967</c:v>
                </c:pt>
                <c:pt idx="191">
                  <c:v>0.23604231613630766</c:v>
                </c:pt>
                <c:pt idx="192">
                  <c:v>0.23096458580552823</c:v>
                </c:pt>
                <c:pt idx="193">
                  <c:v>0.22590727511129907</c:v>
                </c:pt>
                <c:pt idx="194">
                  <c:v>0.22087192455944879</c:v>
                </c:pt>
                <c:pt idx="195">
                  <c:v>0.21586006796653429</c:v>
                </c:pt>
                <c:pt idx="196">
                  <c:v>0.21087323199262442</c:v>
                </c:pt>
                <c:pt idx="197">
                  <c:v>0.2059129356762657</c:v>
                </c:pt>
                <c:pt idx="198">
                  <c:v>0.20098068997176727</c:v>
                </c:pt>
                <c:pt idx="199">
                  <c:v>0.19607799728895073</c:v>
                </c:pt>
                <c:pt idx="200">
                  <c:v>0.19120635103550046</c:v>
                </c:pt>
                <c:pt idx="201">
                  <c:v>0.18636723516205822</c:v>
                </c:pt>
                <c:pt idx="202">
                  <c:v>0.18156212371019648</c:v>
                </c:pt>
                <c:pt idx="203">
                  <c:v>0.17679248036341152</c:v>
                </c:pt>
                <c:pt idx="204">
                  <c:v>0.1720597580012716</c:v>
                </c:pt>
                <c:pt idx="205">
                  <c:v>0.1673653982568549</c:v>
                </c:pt>
                <c:pt idx="206">
                  <c:v>0.16271083107761508</c:v>
                </c:pt>
                <c:pt idx="207">
                  <c:v>0.15809747428980453</c:v>
                </c:pt>
                <c:pt idx="208">
                  <c:v>0.15352673316659157</c:v>
                </c:pt>
                <c:pt idx="209">
                  <c:v>0.14899999999999997</c:v>
                </c:pt>
                <c:pt idx="210">
                  <c:v>0.14451865367680386</c:v>
                </c:pt>
                <c:pt idx="211">
                  <c:v>0.14008405925850498</c:v>
                </c:pt>
                <c:pt idx="212">
                  <c:v>0.13569756756552193</c:v>
                </c:pt>
                <c:pt idx="213">
                  <c:v>0.13136051476571747</c:v>
                </c:pt>
                <c:pt idx="214">
                  <c:v>0.12707422196738824</c:v>
                </c:pt>
                <c:pt idx="215">
                  <c:v>0.12283999481684305</c:v>
                </c:pt>
                <c:pt idx="216">
                  <c:v>0.11865912310068957</c:v>
                </c:pt>
                <c:pt idx="217">
                  <c:v>0.11453288035295386</c:v>
                </c:pt>
                <c:pt idx="218">
                  <c:v>0.11046252346714838</c:v>
                </c:pt>
                <c:pt idx="219">
                  <c:v>0.1064492923134113</c:v>
                </c:pt>
                <c:pt idx="220">
                  <c:v>0.1024944093608289</c:v>
                </c:pt>
                <c:pt idx="221">
                  <c:v>9.8599079305060233E-2</c:v>
                </c:pt>
                <c:pt idx="222">
                  <c:v>9.4764488701375493E-2</c:v>
                </c:pt>
                <c:pt idx="223">
                  <c:v>9.0991805603218789E-2</c:v>
                </c:pt>
                <c:pt idx="224">
                  <c:v>8.728217920640885E-2</c:v>
                </c:pt>
                <c:pt idx="225">
                  <c:v>8.363673949908193E-2</c:v>
                </c:pt>
                <c:pt idx="226">
                  <c:v>8.0056596917487205E-2</c:v>
                </c:pt>
                <c:pt idx="227">
                  <c:v>7.6542842007736478E-2</c:v>
                </c:pt>
                <c:pt idx="228">
                  <c:v>7.3096545093613935E-2</c:v>
                </c:pt>
                <c:pt idx="229">
                  <c:v>6.9718755950544581E-2</c:v>
                </c:pt>
                <c:pt idx="230">
                  <c:v>6.6410503485822781E-2</c:v>
                </c:pt>
                <c:pt idx="231">
                  <c:v>6.3172795425196798E-2</c:v>
                </c:pt>
                <c:pt idx="232">
                  <c:v>6.0006618005906731E-2</c:v>
                </c:pt>
                <c:pt idx="233">
                  <c:v>5.691293567626568E-2</c:v>
                </c:pt>
                <c:pt idx="234">
                  <c:v>5.38926908018805E-2</c:v>
                </c:pt>
                <c:pt idx="235">
                  <c:v>5.0946803378597527E-2</c:v>
                </c:pt>
                <c:pt idx="236">
                  <c:v>4.8076170752263642E-2</c:v>
                </c:pt>
                <c:pt idx="237">
                  <c:v>4.5281667345385079E-2</c:v>
                </c:pt>
                <c:pt idx="238">
                  <c:v>4.2564144390770609E-2</c:v>
                </c:pt>
                <c:pt idx="239">
                  <c:v>3.992442967223736E-2</c:v>
                </c:pt>
                <c:pt idx="240">
                  <c:v>3.7363327272460001E-2</c:v>
                </c:pt>
                <c:pt idx="241">
                  <c:v>3.4881617328039738E-2</c:v>
                </c:pt>
                <c:pt idx="242">
                  <c:v>3.2480055791866413E-2</c:v>
                </c:pt>
                <c:pt idx="243">
                  <c:v>3.015937420284831E-2</c:v>
                </c:pt>
                <c:pt idx="244">
                  <c:v>2.792027946307829E-2</c:v>
                </c:pt>
                <c:pt idx="245">
                  <c:v>2.5763453622504928E-2</c:v>
                </c:pt>
                <c:pt idx="246">
                  <c:v>2.3689553671172814E-2</c:v>
                </c:pt>
                <c:pt idx="247">
                  <c:v>2.1699211339097357E-2</c:v>
                </c:pt>
                <c:pt idx="248">
                  <c:v>1.979303290383394E-2</c:v>
                </c:pt>
                <c:pt idx="249">
                  <c:v>1.797159900579931E-2</c:v>
                </c:pt>
                <c:pt idx="250">
                  <c:v>1.623546447140356E-2</c:v>
                </c:pt>
                <c:pt idx="251">
                  <c:v>1.4585158144044263E-2</c:v>
                </c:pt>
                <c:pt idx="252">
                  <c:v>1.3021182723015445E-2</c:v>
                </c:pt>
                <c:pt idx="253">
                  <c:v>1.1544014610380959E-2</c:v>
                </c:pt>
                <c:pt idx="254">
                  <c:v>1.0154103765857625E-2</c:v>
                </c:pt>
                <c:pt idx="255">
                  <c:v>8.8518735697530326E-3</c:v>
                </c:pt>
                <c:pt idx="256">
                  <c:v>7.6377206939999276E-3</c:v>
                </c:pt>
                <c:pt idx="257">
                  <c:v>6.5120149813259198E-3</c:v>
                </c:pt>
                <c:pt idx="258">
                  <c:v>5.4750993325961561E-3</c:v>
                </c:pt>
                <c:pt idx="259">
                  <c:v>4.5272896023619835E-3</c:v>
                </c:pt>
                <c:pt idx="260">
                  <c:v>3.6688745026489666E-3</c:v>
                </c:pt>
                <c:pt idx="261">
                  <c:v>2.9001155150120694E-3</c:v>
                </c:pt>
                <c:pt idx="262">
                  <c:v>2.221246810886035E-3</c:v>
                </c:pt>
                <c:pt idx="263">
                  <c:v>1.6324751802545001E-3</c:v>
                </c:pt>
                <c:pt idx="264">
                  <c:v>1.1339799686598262E-3</c:v>
                </c:pt>
                <c:pt idx="265">
                  <c:v>7.2591302257241086E-4</c:v>
                </c:pt>
                <c:pt idx="266">
                  <c:v>4.0839864313702012E-4</c:v>
                </c:pt>
                <c:pt idx="267">
                  <c:v>1.8153354830946489E-4</c:v>
                </c:pt>
                <c:pt idx="268">
                  <c:v>4.5386843395389675E-5</c:v>
                </c:pt>
                <c:pt idx="269">
                  <c:v>0</c:v>
                </c:pt>
                <c:pt idx="270">
                  <c:v>4.5386843395389675E-5</c:v>
                </c:pt>
                <c:pt idx="271">
                  <c:v>1.8153354830946489E-4</c:v>
                </c:pt>
                <c:pt idx="272">
                  <c:v>4.0839864313702012E-4</c:v>
                </c:pt>
                <c:pt idx="273">
                  <c:v>7.2591302257235535E-4</c:v>
                </c:pt>
                <c:pt idx="274">
                  <c:v>1.1339799686598262E-3</c:v>
                </c:pt>
                <c:pt idx="275">
                  <c:v>1.6324751802545001E-3</c:v>
                </c:pt>
                <c:pt idx="276">
                  <c:v>2.221246810886035E-3</c:v>
                </c:pt>
                <c:pt idx="277">
                  <c:v>2.9001155150120139E-3</c:v>
                </c:pt>
                <c:pt idx="278">
                  <c:v>3.6688745026489666E-3</c:v>
                </c:pt>
                <c:pt idx="279">
                  <c:v>4.5272896023619835E-3</c:v>
                </c:pt>
                <c:pt idx="280">
                  <c:v>5.4750993325961561E-3</c:v>
                </c:pt>
                <c:pt idx="281">
                  <c:v>6.5120149813259198E-3</c:v>
                </c:pt>
                <c:pt idx="282">
                  <c:v>7.6377206939998721E-3</c:v>
                </c:pt>
                <c:pt idx="283">
                  <c:v>8.8518735697530326E-3</c:v>
                </c:pt>
                <c:pt idx="284">
                  <c:v>1.0154103765857625E-2</c:v>
                </c:pt>
                <c:pt idx="285">
                  <c:v>1.1544014610381015E-2</c:v>
                </c:pt>
                <c:pt idx="286">
                  <c:v>1.3021182723015445E-2</c:v>
                </c:pt>
                <c:pt idx="287">
                  <c:v>1.4585158144044208E-2</c:v>
                </c:pt>
                <c:pt idx="288">
                  <c:v>1.623546447140356E-2</c:v>
                </c:pt>
                <c:pt idx="289">
                  <c:v>1.797159900579931E-2</c:v>
                </c:pt>
                <c:pt idx="290">
                  <c:v>1.9793032903833885E-2</c:v>
                </c:pt>
                <c:pt idx="291">
                  <c:v>2.1699211339097357E-2</c:v>
                </c:pt>
                <c:pt idx="292">
                  <c:v>2.3689553671172758E-2</c:v>
                </c:pt>
                <c:pt idx="293">
                  <c:v>2.5763453622504873E-2</c:v>
                </c:pt>
                <c:pt idx="294">
                  <c:v>2.792027946307829E-2</c:v>
                </c:pt>
                <c:pt idx="295">
                  <c:v>3.0159374202848199E-2</c:v>
                </c:pt>
                <c:pt idx="296">
                  <c:v>3.2480055791866358E-2</c:v>
                </c:pt>
                <c:pt idx="297">
                  <c:v>3.4881617328039738E-2</c:v>
                </c:pt>
                <c:pt idx="298">
                  <c:v>3.7363327272460112E-2</c:v>
                </c:pt>
                <c:pt idx="299">
                  <c:v>3.9924429672237305E-2</c:v>
                </c:pt>
                <c:pt idx="300">
                  <c:v>4.2564144390770497E-2</c:v>
                </c:pt>
                <c:pt idx="301">
                  <c:v>4.5281667345385024E-2</c:v>
                </c:pt>
                <c:pt idx="302">
                  <c:v>4.8076170752263558E-2</c:v>
                </c:pt>
                <c:pt idx="303">
                  <c:v>5.0946803378597583E-2</c:v>
                </c:pt>
                <c:pt idx="304">
                  <c:v>5.3892690801880444E-2</c:v>
                </c:pt>
                <c:pt idx="305">
                  <c:v>5.6912935676265625E-2</c:v>
                </c:pt>
                <c:pt idx="306">
                  <c:v>6.0006618005906676E-2</c:v>
                </c:pt>
                <c:pt idx="307">
                  <c:v>6.3172795425196909E-2</c:v>
                </c:pt>
                <c:pt idx="308">
                  <c:v>6.6410503485822697E-2</c:v>
                </c:pt>
                <c:pt idx="309">
                  <c:v>6.9718755950544525E-2</c:v>
                </c:pt>
                <c:pt idx="310">
                  <c:v>7.3096545093613879E-2</c:v>
                </c:pt>
                <c:pt idx="311">
                  <c:v>7.6542842007736422E-2</c:v>
                </c:pt>
                <c:pt idx="312">
                  <c:v>8.0056596917487233E-2</c:v>
                </c:pt>
                <c:pt idx="313">
                  <c:v>8.363673949908193E-2</c:v>
                </c:pt>
                <c:pt idx="314">
                  <c:v>8.7282179206408794E-2</c:v>
                </c:pt>
                <c:pt idx="315">
                  <c:v>9.0991805603218706E-2</c:v>
                </c:pt>
                <c:pt idx="316">
                  <c:v>9.4764488701375521E-2</c:v>
                </c:pt>
                <c:pt idx="317">
                  <c:v>9.8599079305060261E-2</c:v>
                </c:pt>
                <c:pt idx="318">
                  <c:v>0.10249440936082879</c:v>
                </c:pt>
                <c:pt idx="319">
                  <c:v>0.10644929231341119</c:v>
                </c:pt>
                <c:pt idx="320">
                  <c:v>0.11046252346714833</c:v>
                </c:pt>
                <c:pt idx="321">
                  <c:v>0.11453288035295386</c:v>
                </c:pt>
                <c:pt idx="322">
                  <c:v>0.1186591231006896</c:v>
                </c:pt>
                <c:pt idx="323">
                  <c:v>0.12283999481684293</c:v>
                </c:pt>
                <c:pt idx="324">
                  <c:v>0.12707422196738813</c:v>
                </c:pt>
                <c:pt idx="325">
                  <c:v>0.13136051476571753</c:v>
                </c:pt>
                <c:pt idx="326">
                  <c:v>0.13569756756552195</c:v>
                </c:pt>
                <c:pt idx="327">
                  <c:v>0.14008405925850489</c:v>
                </c:pt>
                <c:pt idx="328">
                  <c:v>0.14451865367680375</c:v>
                </c:pt>
                <c:pt idx="329">
                  <c:v>0.14899999999999985</c:v>
                </c:pt>
                <c:pt idx="330">
                  <c:v>0.1535267331665916</c:v>
                </c:pt>
                <c:pt idx="331">
                  <c:v>0.15809747428980453</c:v>
                </c:pt>
                <c:pt idx="332">
                  <c:v>0.162710831077615</c:v>
                </c:pt>
                <c:pt idx="333">
                  <c:v>0.16736539825685481</c:v>
                </c:pt>
                <c:pt idx="334">
                  <c:v>0.17205975800127163</c:v>
                </c:pt>
                <c:pt idx="335">
                  <c:v>0.17679248036341155</c:v>
                </c:pt>
                <c:pt idx="336">
                  <c:v>0.18156212371019637</c:v>
                </c:pt>
                <c:pt idx="337">
                  <c:v>0.18636723516205811</c:v>
                </c:pt>
                <c:pt idx="338">
                  <c:v>0.19120635103550038</c:v>
                </c:pt>
                <c:pt idx="339">
                  <c:v>0.19607799728895076</c:v>
                </c:pt>
                <c:pt idx="340">
                  <c:v>0.2009806899717673</c:v>
                </c:pt>
                <c:pt idx="341">
                  <c:v>0.20591293567626562</c:v>
                </c:pt>
                <c:pt idx="342">
                  <c:v>0.21087323199262431</c:v>
                </c:pt>
                <c:pt idx="343">
                  <c:v>0.21586006796653429</c:v>
                </c:pt>
                <c:pt idx="344">
                  <c:v>0.22087192455944882</c:v>
                </c:pt>
                <c:pt idx="345">
                  <c:v>0.22590727511129896</c:v>
                </c:pt>
                <c:pt idx="346">
                  <c:v>0.23096458580552812</c:v>
                </c:pt>
                <c:pt idx="347">
                  <c:v>0.23604231613630755</c:v>
                </c:pt>
                <c:pt idx="348">
                  <c:v>0.2411389193777897</c:v>
                </c:pt>
                <c:pt idx="349">
                  <c:v>0.24625284305525474</c:v>
                </c:pt>
                <c:pt idx="350">
                  <c:v>0.25138252941801109</c:v>
                </c:pt>
                <c:pt idx="351">
                  <c:v>0.25652641591390035</c:v>
                </c:pt>
                <c:pt idx="352">
                  <c:v>0.26168293566526613</c:v>
                </c:pt>
                <c:pt idx="353">
                  <c:v>0.26685051794623926</c:v>
                </c:pt>
                <c:pt idx="354">
                  <c:v>0.27202758866119781</c:v>
                </c:pt>
                <c:pt idx="355">
                  <c:v>0.27721257082425055</c:v>
                </c:pt>
                <c:pt idx="356">
                  <c:v>0.28240388503960256</c:v>
                </c:pt>
                <c:pt idx="357">
                  <c:v>0.28759994998265476</c:v>
                </c:pt>
                <c:pt idx="358">
                  <c:v>0.29279918288168949</c:v>
                </c:pt>
                <c:pt idx="359">
                  <c:v>0.29799999999999993</c:v>
                </c:pt>
              </c:numCache>
            </c:numRef>
          </c:yVal>
          <c:smooth val="0"/>
          <c:extLst>
            <c:ext xmlns:c16="http://schemas.microsoft.com/office/drawing/2014/chart" uri="{C3380CC4-5D6E-409C-BE32-E72D297353CC}">
              <c16:uniqueId val="{00000000-AE96-4E40-AB09-48AED2A43A74}"/>
            </c:ext>
          </c:extLst>
        </c:ser>
        <c:ser>
          <c:idx val="1"/>
          <c:order val="1"/>
          <c:tx>
            <c:v>Front Wheel</c:v>
          </c:tx>
          <c:spPr>
            <a:ln w="28575" cap="rnd">
              <a:solidFill>
                <a:schemeClr val="tx1"/>
              </a:solidFill>
              <a:round/>
            </a:ln>
            <a:effectLst/>
          </c:spPr>
          <c:marker>
            <c:symbol val="circle"/>
            <c:size val="5"/>
            <c:spPr>
              <a:noFill/>
              <a:ln w="9525">
                <a:noFill/>
              </a:ln>
              <a:effectLst/>
            </c:spPr>
          </c:marker>
          <c:xVal>
            <c:numRef>
              <c:f>'[2]ER6n 11'!$T$7:$T$366</c:f>
              <c:numCache>
                <c:formatCode>General</c:formatCode>
                <c:ptCount val="360"/>
                <c:pt idx="0">
                  <c:v>0.28395674542441507</c:v>
                </c:pt>
                <c:pt idx="1">
                  <c:v>0.28382699487342317</c:v>
                </c:pt>
                <c:pt idx="2">
                  <c:v>0.28361078787029892</c:v>
                </c:pt>
                <c:pt idx="3">
                  <c:v>0.28330819027379006</c:v>
                </c:pt>
                <c:pt idx="4">
                  <c:v>0.28291929425805573</c:v>
                </c:pt>
                <c:pt idx="5">
                  <c:v>0.2824442182845896</c:v>
                </c:pt>
                <c:pt idx="6">
                  <c:v>0.2818831070661354</c:v>
                </c:pt>
                <c:pt idx="7">
                  <c:v>0.28123613152260596</c:v>
                </c:pt>
                <c:pt idx="8">
                  <c:v>0.28050348872901909</c:v>
                </c:pt>
                <c:pt idx="9">
                  <c:v>0.27968540185546703</c:v>
                </c:pt>
                <c:pt idx="10">
                  <c:v>0.27878212009913655</c:v>
                </c:pt>
                <c:pt idx="11">
                  <c:v>0.2777939186084008</c:v>
                </c:pt>
                <c:pt idx="12">
                  <c:v>0.27672109839900677</c:v>
                </c:pt>
                <c:pt idx="13">
                  <c:v>0.27556398626238299</c:v>
                </c:pt>
                <c:pt idx="14">
                  <c:v>0.27432293466609536</c:v>
                </c:pt>
                <c:pt idx="15">
                  <c:v>0.27299832164648252</c:v>
                </c:pt>
                <c:pt idx="16">
                  <c:v>0.27159055069350202</c:v>
                </c:pt>
                <c:pt idx="17">
                  <c:v>0.27010005062782355</c:v>
                </c:pt>
                <c:pt idx="18">
                  <c:v>0.26852727547020594</c:v>
                </c:pt>
                <c:pt idx="19">
                  <c:v>0.26687270430319798</c:v>
                </c:pt>
                <c:pt idx="20">
                  <c:v>0.26513684112520525</c:v>
                </c:pt>
                <c:pt idx="21">
                  <c:v>0.26332021469696759</c:v>
                </c:pt>
                <c:pt idx="22">
                  <c:v>0.26142337838049307</c:v>
                </c:pt>
                <c:pt idx="23">
                  <c:v>0.25944690997049863</c:v>
                </c:pt>
                <c:pt idx="24">
                  <c:v>0.25739141151840855</c:v>
                </c:pt>
                <c:pt idx="25">
                  <c:v>0.25525750914896339</c:v>
                </c:pt>
                <c:pt idx="26">
                  <c:v>0.25304585286949643</c:v>
                </c:pt>
                <c:pt idx="27">
                  <c:v>0.25075711637193526</c:v>
                </c:pt>
                <c:pt idx="28">
                  <c:v>0.24839199682758836</c:v>
                </c:pt>
                <c:pt idx="29">
                  <c:v>0.24595121467478057</c:v>
                </c:pt>
                <c:pt idx="30">
                  <c:v>0.24343551339939989</c:v>
                </c:pt>
                <c:pt idx="31">
                  <c:v>0.24084565930842494</c:v>
                </c:pt>
                <c:pt idx="32">
                  <c:v>0.2381824412965004</c:v>
                </c:pt>
                <c:pt idx="33">
                  <c:v>0.23544667060563179</c:v>
                </c:pt>
                <c:pt idx="34">
                  <c:v>0.23263918057807365</c:v>
                </c:pt>
                <c:pt idx="35">
                  <c:v>0.22976082640248505</c:v>
                </c:pt>
                <c:pt idx="36">
                  <c:v>0.22681248485343114</c:v>
                </c:pt>
                <c:pt idx="37">
                  <c:v>0.22379505402430899</c:v>
                </c:pt>
                <c:pt idx="38">
                  <c:v>0.2207094530537797</c:v>
                </c:pt>
                <c:pt idx="39">
                  <c:v>0.21755662184578975</c:v>
                </c:pt>
                <c:pt idx="40">
                  <c:v>0.21433752078326723</c:v>
                </c:pt>
                <c:pt idx="41">
                  <c:v>0.21105313043557994</c:v>
                </c:pt>
                <c:pt idx="42">
                  <c:v>0.20770445125984438</c:v>
                </c:pt>
                <c:pt idx="43">
                  <c:v>0.20429250329617693</c:v>
                </c:pt>
                <c:pt idx="44">
                  <c:v>0.20081832585697948</c:v>
                </c:pt>
                <c:pt idx="45">
                  <c:v>0.1972829772103552</c:v>
                </c:pt>
                <c:pt idx="46">
                  <c:v>0.19368753425774954</c:v>
                </c:pt>
                <c:pt idx="47">
                  <c:v>0.19003309220591572</c:v>
                </c:pt>
                <c:pt idx="48">
                  <c:v>0.18632076423330404</c:v>
                </c:pt>
                <c:pt idx="49">
                  <c:v>0.18255168115097717</c:v>
                </c:pt>
                <c:pt idx="50">
                  <c:v>0.17872699105815384</c:v>
                </c:pt>
                <c:pt idx="51">
                  <c:v>0.17484785899248695</c:v>
                </c:pt>
                <c:pt idx="52">
                  <c:v>0.17091546657518172</c:v>
                </c:pt>
                <c:pt idx="53">
                  <c:v>0.16693101165106236</c:v>
                </c:pt>
                <c:pt idx="54">
                  <c:v>0.16289570792369709</c:v>
                </c:pt>
                <c:pt idx="55">
                  <c:v>0.15881078458569209</c:v>
                </c:pt>
                <c:pt idx="56">
                  <c:v>0.15467748594426767</c:v>
                </c:pt>
                <c:pt idx="57">
                  <c:v>0.15049707104223017</c:v>
                </c:pt>
                <c:pt idx="58">
                  <c:v>0.14627081327445537</c:v>
                </c:pt>
                <c:pt idx="59">
                  <c:v>0.14200000000000002</c:v>
                </c:pt>
                <c:pt idx="60">
                  <c:v>0.13768593214995972</c:v>
                </c:pt>
                <c:pt idx="61">
                  <c:v>0.13332992383119299</c:v>
                </c:pt>
                <c:pt idx="62">
                  <c:v>0.12893330192603128</c:v>
                </c:pt>
                <c:pt idx="63">
                  <c:v>0.12449740568809799</c:v>
                </c:pt>
                <c:pt idx="64">
                  <c:v>0.12002358633435863</c:v>
                </c:pt>
                <c:pt idx="65">
                  <c:v>0.11551320663352725</c:v>
                </c:pt>
                <c:pt idx="66">
                  <c:v>0.11096764049095373</c:v>
                </c:pt>
                <c:pt idx="67">
                  <c:v>0.10638827253011898</c:v>
                </c:pt>
                <c:pt idx="68">
                  <c:v>0.1017764976708653</c:v>
                </c:pt>
                <c:pt idx="69">
                  <c:v>9.7133720704489931E-2</c:v>
                </c:pt>
                <c:pt idx="70">
                  <c:v>9.2461355865832512E-2</c:v>
                </c:pt>
                <c:pt idx="71">
                  <c:v>8.7760826402485073E-2</c:v>
                </c:pt>
                <c:pt idx="72">
                  <c:v>8.3033564141257232E-2</c:v>
                </c:pt>
                <c:pt idx="73">
                  <c:v>7.8281009052027756E-2</c:v>
                </c:pt>
                <c:pt idx="74">
                  <c:v>7.3504608809115884E-2</c:v>
                </c:pt>
                <c:pt idx="75">
                  <c:v>6.870581835030562E-2</c:v>
                </c:pt>
                <c:pt idx="76">
                  <c:v>6.3886099433657625E-2</c:v>
                </c:pt>
                <c:pt idx="77">
                  <c:v>5.9046920192243682E-2</c:v>
                </c:pt>
                <c:pt idx="78">
                  <c:v>5.4189754686938749E-2</c:v>
                </c:pt>
                <c:pt idx="79">
                  <c:v>4.9316082457408233E-2</c:v>
                </c:pt>
                <c:pt idx="80">
                  <c:v>4.4427388071425579E-2</c:v>
                </c:pt>
                <c:pt idx="81">
                  <c:v>3.9525160672658592E-2</c:v>
                </c:pt>
                <c:pt idx="82">
                  <c:v>3.4610893527061884E-2</c:v>
                </c:pt>
                <c:pt idx="83">
                  <c:v>2.9686083568013579E-2</c:v>
                </c:pt>
                <c:pt idx="84">
                  <c:v>2.4752230940334911E-2</c:v>
                </c:pt>
                <c:pt idx="85">
                  <c:v>1.9810838543331565E-2</c:v>
                </c:pt>
                <c:pt idx="86">
                  <c:v>1.4863411572996085E-2</c:v>
                </c:pt>
                <c:pt idx="87">
                  <c:v>9.9114570635103066E-3</c:v>
                </c:pt>
                <c:pt idx="88">
                  <c:v>4.9564834281885413E-3</c:v>
                </c:pt>
                <c:pt idx="89">
                  <c:v>1.7397108059702402E-17</c:v>
                </c:pt>
                <c:pt idx="90">
                  <c:v>-4.9564834281885066E-3</c:v>
                </c:pt>
                <c:pt idx="91">
                  <c:v>-9.9114570635102702E-3</c:v>
                </c:pt>
                <c:pt idx="92">
                  <c:v>-1.486341157299605E-2</c:v>
                </c:pt>
                <c:pt idx="93">
                  <c:v>-1.9810838543331592E-2</c:v>
                </c:pt>
                <c:pt idx="94">
                  <c:v>-2.4752230940334935E-2</c:v>
                </c:pt>
                <c:pt idx="95">
                  <c:v>-2.9686083568013607E-2</c:v>
                </c:pt>
                <c:pt idx="96">
                  <c:v>-3.4610893527061849E-2</c:v>
                </c:pt>
                <c:pt idx="97">
                  <c:v>-3.9525160672658557E-2</c:v>
                </c:pt>
                <c:pt idx="98">
                  <c:v>-4.4427388071425544E-2</c:v>
                </c:pt>
                <c:pt idx="99">
                  <c:v>-4.9316082457408199E-2</c:v>
                </c:pt>
                <c:pt idx="100">
                  <c:v>-5.4189754686938721E-2</c:v>
                </c:pt>
                <c:pt idx="101">
                  <c:v>-5.9046920192243647E-2</c:v>
                </c:pt>
                <c:pt idx="102">
                  <c:v>-6.3886099433657667E-2</c:v>
                </c:pt>
                <c:pt idx="103">
                  <c:v>-6.8705818350305647E-2</c:v>
                </c:pt>
                <c:pt idx="104">
                  <c:v>-7.3504608809115912E-2</c:v>
                </c:pt>
                <c:pt idx="105">
                  <c:v>-7.8281009052027728E-2</c:v>
                </c:pt>
                <c:pt idx="106">
                  <c:v>-8.3033564141257205E-2</c:v>
                </c:pt>
                <c:pt idx="107">
                  <c:v>-8.7760826402485032E-2</c:v>
                </c:pt>
                <c:pt idx="108">
                  <c:v>-9.2461355865832484E-2</c:v>
                </c:pt>
                <c:pt idx="109">
                  <c:v>-9.7133720704489904E-2</c:v>
                </c:pt>
                <c:pt idx="110">
                  <c:v>-0.10177649767086527</c:v>
                </c:pt>
                <c:pt idx="111">
                  <c:v>-0.10638827253011902</c:v>
                </c:pt>
                <c:pt idx="112">
                  <c:v>-0.11096764049095374</c:v>
                </c:pt>
                <c:pt idx="113">
                  <c:v>-0.11551320663352727</c:v>
                </c:pt>
                <c:pt idx="114">
                  <c:v>-0.1200235863343586</c:v>
                </c:pt>
                <c:pt idx="115">
                  <c:v>-0.124497405688098</c:v>
                </c:pt>
                <c:pt idx="116">
                  <c:v>-0.12893330192603125</c:v>
                </c:pt>
                <c:pt idx="117">
                  <c:v>-0.13332992383119302</c:v>
                </c:pt>
                <c:pt idx="118">
                  <c:v>-0.13768593214995969</c:v>
                </c:pt>
                <c:pt idx="119">
                  <c:v>-0.14199999999999993</c:v>
                </c:pt>
                <c:pt idx="120">
                  <c:v>-0.1462708132744554</c:v>
                </c:pt>
                <c:pt idx="121">
                  <c:v>-0.15049707104223015</c:v>
                </c:pt>
                <c:pt idx="122">
                  <c:v>-0.15467748594426767</c:v>
                </c:pt>
                <c:pt idx="123">
                  <c:v>-0.15881078458569203</c:v>
                </c:pt>
                <c:pt idx="124">
                  <c:v>-0.16289570792369709</c:v>
                </c:pt>
                <c:pt idx="125">
                  <c:v>-0.16693101165106233</c:v>
                </c:pt>
                <c:pt idx="126">
                  <c:v>-0.17091546657518172</c:v>
                </c:pt>
                <c:pt idx="127">
                  <c:v>-0.17484785899248695</c:v>
                </c:pt>
                <c:pt idx="128">
                  <c:v>-0.17872699105815376</c:v>
                </c:pt>
                <c:pt idx="129">
                  <c:v>-0.18255168115097717</c:v>
                </c:pt>
                <c:pt idx="130">
                  <c:v>-0.18632076423330401</c:v>
                </c:pt>
                <c:pt idx="131">
                  <c:v>-0.19003309220591572</c:v>
                </c:pt>
                <c:pt idx="132">
                  <c:v>-0.19368753425774951</c:v>
                </c:pt>
                <c:pt idx="133">
                  <c:v>-0.19728297721035523</c:v>
                </c:pt>
                <c:pt idx="134">
                  <c:v>-0.20081832585697945</c:v>
                </c:pt>
                <c:pt idx="135">
                  <c:v>-0.20429250329617693</c:v>
                </c:pt>
                <c:pt idx="136">
                  <c:v>-0.20770445125984438</c:v>
                </c:pt>
                <c:pt idx="137">
                  <c:v>-0.21105313043557988</c:v>
                </c:pt>
                <c:pt idx="138">
                  <c:v>-0.21433752078326723</c:v>
                </c:pt>
                <c:pt idx="139">
                  <c:v>-0.21755662184578969</c:v>
                </c:pt>
                <c:pt idx="140">
                  <c:v>-0.2207094530537797</c:v>
                </c:pt>
                <c:pt idx="141">
                  <c:v>-0.22379505402430899</c:v>
                </c:pt>
                <c:pt idx="142">
                  <c:v>-0.22681248485343117</c:v>
                </c:pt>
                <c:pt idx="143">
                  <c:v>-0.22976082640248502</c:v>
                </c:pt>
                <c:pt idx="144">
                  <c:v>-0.23263918057807367</c:v>
                </c:pt>
                <c:pt idx="145">
                  <c:v>-0.23544667060563179</c:v>
                </c:pt>
                <c:pt idx="146">
                  <c:v>-0.23818244129650037</c:v>
                </c:pt>
                <c:pt idx="147">
                  <c:v>-0.24084565930842494</c:v>
                </c:pt>
                <c:pt idx="148">
                  <c:v>-0.24343551339939984</c:v>
                </c:pt>
                <c:pt idx="149">
                  <c:v>-0.24595121467478057</c:v>
                </c:pt>
                <c:pt idx="150">
                  <c:v>-0.24839199682758836</c:v>
                </c:pt>
                <c:pt idx="151">
                  <c:v>-0.25075711637193526</c:v>
                </c:pt>
                <c:pt idx="152">
                  <c:v>-0.25304585286949643</c:v>
                </c:pt>
                <c:pt idx="153">
                  <c:v>-0.25525750914896339</c:v>
                </c:pt>
                <c:pt idx="154">
                  <c:v>-0.25739141151840855</c:v>
                </c:pt>
                <c:pt idx="155">
                  <c:v>-0.25944690997049857</c:v>
                </c:pt>
                <c:pt idx="156">
                  <c:v>-0.26142337838049307</c:v>
                </c:pt>
                <c:pt idx="157">
                  <c:v>-0.26332021469696759</c:v>
                </c:pt>
                <c:pt idx="158">
                  <c:v>-0.26513684112520525</c:v>
                </c:pt>
                <c:pt idx="159">
                  <c:v>-0.26687270430319793</c:v>
                </c:pt>
                <c:pt idx="160">
                  <c:v>-0.26852727547020594</c:v>
                </c:pt>
                <c:pt idx="161">
                  <c:v>-0.27010005062782355</c:v>
                </c:pt>
                <c:pt idx="162">
                  <c:v>-0.27159055069350208</c:v>
                </c:pt>
                <c:pt idx="163">
                  <c:v>-0.27299832164648252</c:v>
                </c:pt>
                <c:pt idx="164">
                  <c:v>-0.27432293466609536</c:v>
                </c:pt>
                <c:pt idx="165">
                  <c:v>-0.27556398626238299</c:v>
                </c:pt>
                <c:pt idx="166">
                  <c:v>-0.27672109839900677</c:v>
                </c:pt>
                <c:pt idx="167">
                  <c:v>-0.2777939186084008</c:v>
                </c:pt>
                <c:pt idx="168">
                  <c:v>-0.27878212009913655</c:v>
                </c:pt>
                <c:pt idx="169">
                  <c:v>-0.27968540185546703</c:v>
                </c:pt>
                <c:pt idx="170">
                  <c:v>-0.28050348872901909</c:v>
                </c:pt>
                <c:pt idx="171">
                  <c:v>-0.28123613152260596</c:v>
                </c:pt>
                <c:pt idx="172">
                  <c:v>-0.2818831070661354</c:v>
                </c:pt>
                <c:pt idx="173">
                  <c:v>-0.2824442182845896</c:v>
                </c:pt>
                <c:pt idx="174">
                  <c:v>-0.28291929425805573</c:v>
                </c:pt>
                <c:pt idx="175">
                  <c:v>-0.28330819027379006</c:v>
                </c:pt>
                <c:pt idx="176">
                  <c:v>-0.28361078787029892</c:v>
                </c:pt>
                <c:pt idx="177">
                  <c:v>-0.28382699487342317</c:v>
                </c:pt>
                <c:pt idx="178">
                  <c:v>-0.28395674542441507</c:v>
                </c:pt>
                <c:pt idx="179">
                  <c:v>-0.28399999999999997</c:v>
                </c:pt>
                <c:pt idx="180">
                  <c:v>-0.28395674542441507</c:v>
                </c:pt>
                <c:pt idx="181">
                  <c:v>-0.28382699487342317</c:v>
                </c:pt>
                <c:pt idx="182">
                  <c:v>-0.28361078787029892</c:v>
                </c:pt>
                <c:pt idx="183">
                  <c:v>-0.28330819027379006</c:v>
                </c:pt>
                <c:pt idx="184">
                  <c:v>-0.28291929425805573</c:v>
                </c:pt>
                <c:pt idx="185">
                  <c:v>-0.2824442182845896</c:v>
                </c:pt>
                <c:pt idx="186">
                  <c:v>-0.28188310706613545</c:v>
                </c:pt>
                <c:pt idx="187">
                  <c:v>-0.2812361315226059</c:v>
                </c:pt>
                <c:pt idx="188">
                  <c:v>-0.28050348872901909</c:v>
                </c:pt>
                <c:pt idx="189">
                  <c:v>-0.27968540185546703</c:v>
                </c:pt>
                <c:pt idx="190">
                  <c:v>-0.27878212009913655</c:v>
                </c:pt>
                <c:pt idx="191">
                  <c:v>-0.27779391860840075</c:v>
                </c:pt>
                <c:pt idx="192">
                  <c:v>-0.27672109839900677</c:v>
                </c:pt>
                <c:pt idx="193">
                  <c:v>-0.27556398626238299</c:v>
                </c:pt>
                <c:pt idx="194">
                  <c:v>-0.27432293466609536</c:v>
                </c:pt>
                <c:pt idx="195">
                  <c:v>-0.27299832164648252</c:v>
                </c:pt>
                <c:pt idx="196">
                  <c:v>-0.27159055069350202</c:v>
                </c:pt>
                <c:pt idx="197">
                  <c:v>-0.27010005062782361</c:v>
                </c:pt>
                <c:pt idx="198">
                  <c:v>-0.26852727547020594</c:v>
                </c:pt>
                <c:pt idx="199">
                  <c:v>-0.26687270430319798</c:v>
                </c:pt>
                <c:pt idx="200">
                  <c:v>-0.26513684112520525</c:v>
                </c:pt>
                <c:pt idx="201">
                  <c:v>-0.26332021469696759</c:v>
                </c:pt>
                <c:pt idx="202">
                  <c:v>-0.26142337838049307</c:v>
                </c:pt>
                <c:pt idx="203">
                  <c:v>-0.25944690997049863</c:v>
                </c:pt>
                <c:pt idx="204">
                  <c:v>-0.25739141151840861</c:v>
                </c:pt>
                <c:pt idx="205">
                  <c:v>-0.25525750914896339</c:v>
                </c:pt>
                <c:pt idx="206">
                  <c:v>-0.25304585286949643</c:v>
                </c:pt>
                <c:pt idx="207">
                  <c:v>-0.25075711637193521</c:v>
                </c:pt>
                <c:pt idx="208">
                  <c:v>-0.24839199682758839</c:v>
                </c:pt>
                <c:pt idx="209">
                  <c:v>-0.24595121467478054</c:v>
                </c:pt>
                <c:pt idx="210">
                  <c:v>-0.24343551339939989</c:v>
                </c:pt>
                <c:pt idx="211">
                  <c:v>-0.24084565930842497</c:v>
                </c:pt>
                <c:pt idx="212">
                  <c:v>-0.2381824412965004</c:v>
                </c:pt>
                <c:pt idx="213">
                  <c:v>-0.23544667060563187</c:v>
                </c:pt>
                <c:pt idx="214">
                  <c:v>-0.23263918057807365</c:v>
                </c:pt>
                <c:pt idx="215">
                  <c:v>-0.22976082640248507</c:v>
                </c:pt>
                <c:pt idx="216">
                  <c:v>-0.22681248485343114</c:v>
                </c:pt>
                <c:pt idx="217">
                  <c:v>-0.22379505402430902</c:v>
                </c:pt>
                <c:pt idx="218">
                  <c:v>-0.22070945305377968</c:v>
                </c:pt>
                <c:pt idx="219">
                  <c:v>-0.21755662184578975</c:v>
                </c:pt>
                <c:pt idx="220">
                  <c:v>-0.21433752078326726</c:v>
                </c:pt>
                <c:pt idx="221">
                  <c:v>-0.21105313043557994</c:v>
                </c:pt>
                <c:pt idx="222">
                  <c:v>-0.20770445125984444</c:v>
                </c:pt>
                <c:pt idx="223">
                  <c:v>-0.20429250329617687</c:v>
                </c:pt>
                <c:pt idx="224">
                  <c:v>-0.20081832585697953</c:v>
                </c:pt>
                <c:pt idx="225">
                  <c:v>-0.1972829772103552</c:v>
                </c:pt>
                <c:pt idx="226">
                  <c:v>-0.19368753425774959</c:v>
                </c:pt>
                <c:pt idx="227">
                  <c:v>-0.19003309220591569</c:v>
                </c:pt>
                <c:pt idx="228">
                  <c:v>-0.18632076423330404</c:v>
                </c:pt>
                <c:pt idx="229">
                  <c:v>-0.1825516811509772</c:v>
                </c:pt>
                <c:pt idx="230">
                  <c:v>-0.17872699105815393</c:v>
                </c:pt>
                <c:pt idx="231">
                  <c:v>-0.17484785899248687</c:v>
                </c:pt>
                <c:pt idx="232">
                  <c:v>-0.1709154665751817</c:v>
                </c:pt>
                <c:pt idx="233">
                  <c:v>-0.16693101165106239</c:v>
                </c:pt>
                <c:pt idx="234">
                  <c:v>-0.16289570792369715</c:v>
                </c:pt>
                <c:pt idx="235">
                  <c:v>-0.15881078458569201</c:v>
                </c:pt>
                <c:pt idx="236">
                  <c:v>-0.15467748594426764</c:v>
                </c:pt>
                <c:pt idx="237">
                  <c:v>-0.1504970710422302</c:v>
                </c:pt>
                <c:pt idx="238">
                  <c:v>-0.14627081327445546</c:v>
                </c:pt>
                <c:pt idx="239">
                  <c:v>-0.14200000000000013</c:v>
                </c:pt>
                <c:pt idx="240">
                  <c:v>-0.13768593214995964</c:v>
                </c:pt>
                <c:pt idx="241">
                  <c:v>-0.13332992383119296</c:v>
                </c:pt>
                <c:pt idx="242">
                  <c:v>-0.12893330192603131</c:v>
                </c:pt>
                <c:pt idx="243">
                  <c:v>-0.12449740568809807</c:v>
                </c:pt>
                <c:pt idx="244">
                  <c:v>-0.12002358633435856</c:v>
                </c:pt>
                <c:pt idx="245">
                  <c:v>-0.11551320663352722</c:v>
                </c:pt>
                <c:pt idx="246">
                  <c:v>-0.11096764049095376</c:v>
                </c:pt>
                <c:pt idx="247">
                  <c:v>-0.10638827253011908</c:v>
                </c:pt>
                <c:pt idx="248">
                  <c:v>-0.1017764976708654</c:v>
                </c:pt>
                <c:pt idx="249">
                  <c:v>-9.7133720704489862E-2</c:v>
                </c:pt>
                <c:pt idx="250">
                  <c:v>-9.2461355865832484E-2</c:v>
                </c:pt>
                <c:pt idx="251">
                  <c:v>-8.7760826402485101E-2</c:v>
                </c:pt>
                <c:pt idx="252">
                  <c:v>-8.3033564141257329E-2</c:v>
                </c:pt>
                <c:pt idx="253">
                  <c:v>-7.8281009052027672E-2</c:v>
                </c:pt>
                <c:pt idx="254">
                  <c:v>-7.3504608809115857E-2</c:v>
                </c:pt>
                <c:pt idx="255">
                  <c:v>-6.8705818350305647E-2</c:v>
                </c:pt>
                <c:pt idx="256">
                  <c:v>-6.3886099433657723E-2</c:v>
                </c:pt>
                <c:pt idx="257">
                  <c:v>-5.9046920192243772E-2</c:v>
                </c:pt>
                <c:pt idx="258">
                  <c:v>-5.4189754686938665E-2</c:v>
                </c:pt>
                <c:pt idx="259">
                  <c:v>-4.9316082457408213E-2</c:v>
                </c:pt>
                <c:pt idx="260">
                  <c:v>-4.4427388071425607E-2</c:v>
                </c:pt>
                <c:pt idx="261">
                  <c:v>-3.9525160672658689E-2</c:v>
                </c:pt>
                <c:pt idx="262">
                  <c:v>-3.4610893527061794E-2</c:v>
                </c:pt>
                <c:pt idx="263">
                  <c:v>-2.9686083568013551E-2</c:v>
                </c:pt>
                <c:pt idx="264">
                  <c:v>-2.4752230940334942E-2</c:v>
                </c:pt>
                <c:pt idx="265">
                  <c:v>-1.9810838543331662E-2</c:v>
                </c:pt>
                <c:pt idx="266">
                  <c:v>-1.4863411572996182E-2</c:v>
                </c:pt>
                <c:pt idx="267">
                  <c:v>-9.9114570635102147E-3</c:v>
                </c:pt>
                <c:pt idx="268">
                  <c:v>-4.9564834281885127E-3</c:v>
                </c:pt>
                <c:pt idx="269">
                  <c:v>-5.2191324179107206E-17</c:v>
                </c:pt>
                <c:pt idx="270">
                  <c:v>4.9564834281884086E-3</c:v>
                </c:pt>
                <c:pt idx="271">
                  <c:v>9.9114570635103639E-3</c:v>
                </c:pt>
                <c:pt idx="272">
                  <c:v>1.4863411572996079E-2</c:v>
                </c:pt>
                <c:pt idx="273">
                  <c:v>1.9810838543331561E-2</c:v>
                </c:pt>
                <c:pt idx="274">
                  <c:v>2.4752230940334838E-2</c:v>
                </c:pt>
                <c:pt idx="275">
                  <c:v>2.9686083568013444E-2</c:v>
                </c:pt>
                <c:pt idx="276">
                  <c:v>3.4610893527061939E-2</c:v>
                </c:pt>
                <c:pt idx="277">
                  <c:v>3.9525160672658592E-2</c:v>
                </c:pt>
                <c:pt idx="278">
                  <c:v>4.442738807142551E-2</c:v>
                </c:pt>
                <c:pt idx="279">
                  <c:v>4.9316082457408109E-2</c:v>
                </c:pt>
                <c:pt idx="280">
                  <c:v>5.4189754686938804E-2</c:v>
                </c:pt>
                <c:pt idx="281">
                  <c:v>5.9046920192243675E-2</c:v>
                </c:pt>
                <c:pt idx="282">
                  <c:v>6.3886099433657625E-2</c:v>
                </c:pt>
                <c:pt idx="283">
                  <c:v>6.870581835030555E-2</c:v>
                </c:pt>
                <c:pt idx="284">
                  <c:v>7.350460880911576E-2</c:v>
                </c:pt>
                <c:pt idx="285">
                  <c:v>7.8281009052027825E-2</c:v>
                </c:pt>
                <c:pt idx="286">
                  <c:v>8.3033564141257218E-2</c:v>
                </c:pt>
                <c:pt idx="287">
                  <c:v>8.7760826402485004E-2</c:v>
                </c:pt>
                <c:pt idx="288">
                  <c:v>9.2461355865832387E-2</c:v>
                </c:pt>
                <c:pt idx="289">
                  <c:v>9.7133720704489987E-2</c:v>
                </c:pt>
                <c:pt idx="290">
                  <c:v>0.1017764976708653</c:v>
                </c:pt>
                <c:pt idx="291">
                  <c:v>0.10638827253011898</c:v>
                </c:pt>
                <c:pt idx="292">
                  <c:v>0.11096764049095366</c:v>
                </c:pt>
                <c:pt idx="293">
                  <c:v>0.11551320663352713</c:v>
                </c:pt>
                <c:pt idx="294">
                  <c:v>0.12002358633435868</c:v>
                </c:pt>
                <c:pt idx="295">
                  <c:v>0.12449740568809797</c:v>
                </c:pt>
                <c:pt idx="296">
                  <c:v>0.12893330192603122</c:v>
                </c:pt>
                <c:pt idx="297">
                  <c:v>0.13332992383119285</c:v>
                </c:pt>
                <c:pt idx="298">
                  <c:v>0.13768593214995978</c:v>
                </c:pt>
                <c:pt idx="299">
                  <c:v>0.14200000000000002</c:v>
                </c:pt>
                <c:pt idx="300">
                  <c:v>0.14627081327445537</c:v>
                </c:pt>
                <c:pt idx="301">
                  <c:v>0.15049707104223012</c:v>
                </c:pt>
                <c:pt idx="302">
                  <c:v>0.15467748594426756</c:v>
                </c:pt>
                <c:pt idx="303">
                  <c:v>0.15881078458569214</c:v>
                </c:pt>
                <c:pt idx="304">
                  <c:v>0.16289570792369706</c:v>
                </c:pt>
                <c:pt idx="305">
                  <c:v>0.16693101165106231</c:v>
                </c:pt>
                <c:pt idx="306">
                  <c:v>0.17091546657518158</c:v>
                </c:pt>
                <c:pt idx="307">
                  <c:v>0.174847858992487</c:v>
                </c:pt>
                <c:pt idx="308">
                  <c:v>0.17872699105815384</c:v>
                </c:pt>
                <c:pt idx="309">
                  <c:v>0.18255168115097714</c:v>
                </c:pt>
                <c:pt idx="310">
                  <c:v>0.18632076423330399</c:v>
                </c:pt>
                <c:pt idx="311">
                  <c:v>0.1900330922059156</c:v>
                </c:pt>
                <c:pt idx="312">
                  <c:v>0.19368753425774959</c:v>
                </c:pt>
                <c:pt idx="313">
                  <c:v>0.1972829772103552</c:v>
                </c:pt>
                <c:pt idx="314">
                  <c:v>0.20081832585697942</c:v>
                </c:pt>
                <c:pt idx="315">
                  <c:v>0.20429250329617682</c:v>
                </c:pt>
                <c:pt idx="316">
                  <c:v>0.20770445125984446</c:v>
                </c:pt>
                <c:pt idx="317">
                  <c:v>0.21105313043557994</c:v>
                </c:pt>
                <c:pt idx="318">
                  <c:v>0.2143375207832672</c:v>
                </c:pt>
                <c:pt idx="319">
                  <c:v>0.21755662184578967</c:v>
                </c:pt>
                <c:pt idx="320">
                  <c:v>0.22070945305377962</c:v>
                </c:pt>
                <c:pt idx="321">
                  <c:v>0.22379505402430902</c:v>
                </c:pt>
                <c:pt idx="322">
                  <c:v>0.22681248485343114</c:v>
                </c:pt>
                <c:pt idx="323">
                  <c:v>0.22976082640248502</c:v>
                </c:pt>
                <c:pt idx="324">
                  <c:v>0.23263918057807359</c:v>
                </c:pt>
                <c:pt idx="325">
                  <c:v>0.23544667060563187</c:v>
                </c:pt>
                <c:pt idx="326">
                  <c:v>0.2381824412965004</c:v>
                </c:pt>
                <c:pt idx="327">
                  <c:v>0.24084565930842494</c:v>
                </c:pt>
                <c:pt idx="328">
                  <c:v>0.24343551339939981</c:v>
                </c:pt>
                <c:pt idx="329">
                  <c:v>0.24595121467478048</c:v>
                </c:pt>
                <c:pt idx="330">
                  <c:v>0.24839199682758839</c:v>
                </c:pt>
                <c:pt idx="331">
                  <c:v>0.25075711637193521</c:v>
                </c:pt>
                <c:pt idx="332">
                  <c:v>0.25304585286949643</c:v>
                </c:pt>
                <c:pt idx="333">
                  <c:v>0.25525750914896334</c:v>
                </c:pt>
                <c:pt idx="334">
                  <c:v>0.25739141151840861</c:v>
                </c:pt>
                <c:pt idx="335">
                  <c:v>0.25944690997049863</c:v>
                </c:pt>
                <c:pt idx="336">
                  <c:v>0.26142337838049301</c:v>
                </c:pt>
                <c:pt idx="337">
                  <c:v>0.26332021469696759</c:v>
                </c:pt>
                <c:pt idx="338">
                  <c:v>0.26513684112520519</c:v>
                </c:pt>
                <c:pt idx="339">
                  <c:v>0.26687270430319798</c:v>
                </c:pt>
                <c:pt idx="340">
                  <c:v>0.26852727547020594</c:v>
                </c:pt>
                <c:pt idx="341">
                  <c:v>0.27010005062782355</c:v>
                </c:pt>
                <c:pt idx="342">
                  <c:v>0.27159055069350202</c:v>
                </c:pt>
                <c:pt idx="343">
                  <c:v>0.27299832164648252</c:v>
                </c:pt>
                <c:pt idx="344">
                  <c:v>0.27432293466609536</c:v>
                </c:pt>
                <c:pt idx="345">
                  <c:v>0.27556398626238299</c:v>
                </c:pt>
                <c:pt idx="346">
                  <c:v>0.27672109839900677</c:v>
                </c:pt>
                <c:pt idx="347">
                  <c:v>0.27779391860840075</c:v>
                </c:pt>
                <c:pt idx="348">
                  <c:v>0.27878212009913655</c:v>
                </c:pt>
                <c:pt idx="349">
                  <c:v>0.27968540185546703</c:v>
                </c:pt>
                <c:pt idx="350">
                  <c:v>0.28050348872901909</c:v>
                </c:pt>
                <c:pt idx="351">
                  <c:v>0.2812361315226059</c:v>
                </c:pt>
                <c:pt idx="352">
                  <c:v>0.28188310706613545</c:v>
                </c:pt>
                <c:pt idx="353">
                  <c:v>0.2824442182845896</c:v>
                </c:pt>
                <c:pt idx="354">
                  <c:v>0.28291929425805573</c:v>
                </c:pt>
                <c:pt idx="355">
                  <c:v>0.28330819027379006</c:v>
                </c:pt>
                <c:pt idx="356">
                  <c:v>0.28361078787029892</c:v>
                </c:pt>
                <c:pt idx="357">
                  <c:v>0.28382699487342317</c:v>
                </c:pt>
                <c:pt idx="358">
                  <c:v>0.28395674542441507</c:v>
                </c:pt>
                <c:pt idx="359">
                  <c:v>0.28399999999999997</c:v>
                </c:pt>
              </c:numCache>
            </c:numRef>
          </c:xVal>
          <c:yVal>
            <c:numRef>
              <c:f>'[2]ER6n 11'!$U$7:$U$366</c:f>
              <c:numCache>
                <c:formatCode>General</c:formatCode>
                <c:ptCount val="360"/>
                <c:pt idx="0">
                  <c:v>0.28895648342818847</c:v>
                </c:pt>
                <c:pt idx="1">
                  <c:v>0.29391145706351024</c:v>
                </c:pt>
                <c:pt idx="2">
                  <c:v>0.29886341157299601</c:v>
                </c:pt>
                <c:pt idx="3">
                  <c:v>0.30381083854333157</c:v>
                </c:pt>
                <c:pt idx="4">
                  <c:v>0.30875223094033488</c:v>
                </c:pt>
                <c:pt idx="5">
                  <c:v>0.31368608356801353</c:v>
                </c:pt>
                <c:pt idx="6">
                  <c:v>0.31861089352706184</c:v>
                </c:pt>
                <c:pt idx="7">
                  <c:v>0.32352516067265857</c:v>
                </c:pt>
                <c:pt idx="8">
                  <c:v>0.32842738807142552</c:v>
                </c:pt>
                <c:pt idx="9">
                  <c:v>0.33331608245740818</c:v>
                </c:pt>
                <c:pt idx="10">
                  <c:v>0.33818975468693868</c:v>
                </c:pt>
                <c:pt idx="11">
                  <c:v>0.34304692019224364</c:v>
                </c:pt>
                <c:pt idx="12">
                  <c:v>0.34788609943365761</c:v>
                </c:pt>
                <c:pt idx="13">
                  <c:v>0.35270581835030562</c:v>
                </c:pt>
                <c:pt idx="14">
                  <c:v>0.35750460880911583</c:v>
                </c:pt>
                <c:pt idx="15">
                  <c:v>0.36228100905202776</c:v>
                </c:pt>
                <c:pt idx="16">
                  <c:v>0.36703356414125721</c:v>
                </c:pt>
                <c:pt idx="17">
                  <c:v>0.37176082640248503</c:v>
                </c:pt>
                <c:pt idx="18">
                  <c:v>0.37646135586583246</c:v>
                </c:pt>
                <c:pt idx="19">
                  <c:v>0.38113372070448986</c:v>
                </c:pt>
                <c:pt idx="20">
                  <c:v>0.38577649767086525</c:v>
                </c:pt>
                <c:pt idx="21">
                  <c:v>0.39038827253011898</c:v>
                </c:pt>
                <c:pt idx="22">
                  <c:v>0.39496764049095373</c:v>
                </c:pt>
                <c:pt idx="23">
                  <c:v>0.39951320663352724</c:v>
                </c:pt>
                <c:pt idx="24">
                  <c:v>0.40402358633435859</c:v>
                </c:pt>
                <c:pt idx="25">
                  <c:v>0.40849740568809795</c:v>
                </c:pt>
                <c:pt idx="26">
                  <c:v>0.41293330192603123</c:v>
                </c:pt>
                <c:pt idx="27">
                  <c:v>0.41732992383119294</c:v>
                </c:pt>
                <c:pt idx="28">
                  <c:v>0.4216859321499597</c:v>
                </c:pt>
                <c:pt idx="29">
                  <c:v>0.42599999999999993</c:v>
                </c:pt>
                <c:pt idx="30">
                  <c:v>0.43027081327445538</c:v>
                </c:pt>
                <c:pt idx="31">
                  <c:v>0.43449707104223012</c:v>
                </c:pt>
                <c:pt idx="32">
                  <c:v>0.43867748594426764</c:v>
                </c:pt>
                <c:pt idx="33">
                  <c:v>0.44281078458569212</c:v>
                </c:pt>
                <c:pt idx="34">
                  <c:v>0.44689570792369704</c:v>
                </c:pt>
                <c:pt idx="35">
                  <c:v>0.45093101165106231</c:v>
                </c:pt>
                <c:pt idx="36">
                  <c:v>0.45491546657518167</c:v>
                </c:pt>
                <c:pt idx="37">
                  <c:v>0.45884785899248692</c:v>
                </c:pt>
                <c:pt idx="38">
                  <c:v>0.46272699105815379</c:v>
                </c:pt>
                <c:pt idx="39">
                  <c:v>0.46655168115097712</c:v>
                </c:pt>
                <c:pt idx="40">
                  <c:v>0.47032076423330405</c:v>
                </c:pt>
                <c:pt idx="41">
                  <c:v>0.47403309220591572</c:v>
                </c:pt>
                <c:pt idx="42">
                  <c:v>0.47768753425774951</c:v>
                </c:pt>
                <c:pt idx="43">
                  <c:v>0.48128297721035518</c:v>
                </c:pt>
                <c:pt idx="44">
                  <c:v>0.48481832585697943</c:v>
                </c:pt>
                <c:pt idx="45">
                  <c:v>0.48829250329617685</c:v>
                </c:pt>
                <c:pt idx="46">
                  <c:v>0.49170445125984436</c:v>
                </c:pt>
                <c:pt idx="47">
                  <c:v>0.49505313043557991</c:v>
                </c:pt>
                <c:pt idx="48">
                  <c:v>0.49833752078326721</c:v>
                </c:pt>
                <c:pt idx="49">
                  <c:v>0.50155662184578975</c:v>
                </c:pt>
                <c:pt idx="50">
                  <c:v>0.50470945305377968</c:v>
                </c:pt>
                <c:pt idx="51">
                  <c:v>0.50779505402430902</c:v>
                </c:pt>
                <c:pt idx="52">
                  <c:v>0.51081248485343111</c:v>
                </c:pt>
                <c:pt idx="53">
                  <c:v>0.51376082640248499</c:v>
                </c:pt>
                <c:pt idx="54">
                  <c:v>0.51663918057807368</c:v>
                </c:pt>
                <c:pt idx="55">
                  <c:v>0.51944667060563177</c:v>
                </c:pt>
                <c:pt idx="56">
                  <c:v>0.52218244129650038</c:v>
                </c:pt>
                <c:pt idx="57">
                  <c:v>0.52484565930842497</c:v>
                </c:pt>
                <c:pt idx="58">
                  <c:v>0.52743551339939987</c:v>
                </c:pt>
                <c:pt idx="59">
                  <c:v>0.52995121467478046</c:v>
                </c:pt>
                <c:pt idx="60">
                  <c:v>0.53239199682758831</c:v>
                </c:pt>
                <c:pt idx="61">
                  <c:v>0.53475711637193513</c:v>
                </c:pt>
                <c:pt idx="62">
                  <c:v>0.53704585286949635</c:v>
                </c:pt>
                <c:pt idx="63">
                  <c:v>0.53925750914896331</c:v>
                </c:pt>
                <c:pt idx="64">
                  <c:v>0.54139141151840853</c:v>
                </c:pt>
                <c:pt idx="65">
                  <c:v>0.5434469099704986</c:v>
                </c:pt>
                <c:pt idx="66">
                  <c:v>0.54542337838049304</c:v>
                </c:pt>
                <c:pt idx="67">
                  <c:v>0.54732021469696757</c:v>
                </c:pt>
                <c:pt idx="68">
                  <c:v>0.54913684112520522</c:v>
                </c:pt>
                <c:pt idx="69">
                  <c:v>0.5508727043031979</c:v>
                </c:pt>
                <c:pt idx="70">
                  <c:v>0.55252727547020597</c:v>
                </c:pt>
                <c:pt idx="71">
                  <c:v>0.55410005062782353</c:v>
                </c:pt>
                <c:pt idx="72">
                  <c:v>0.55559055069350194</c:v>
                </c:pt>
                <c:pt idx="73">
                  <c:v>0.55699832164648244</c:v>
                </c:pt>
                <c:pt idx="74">
                  <c:v>0.55832293466609539</c:v>
                </c:pt>
                <c:pt idx="75">
                  <c:v>0.55956398626238291</c:v>
                </c:pt>
                <c:pt idx="76">
                  <c:v>0.56072109839900675</c:v>
                </c:pt>
                <c:pt idx="77">
                  <c:v>0.56179391860840067</c:v>
                </c:pt>
                <c:pt idx="78">
                  <c:v>0.56278212009913653</c:v>
                </c:pt>
                <c:pt idx="79">
                  <c:v>0.56368540185546701</c:v>
                </c:pt>
                <c:pt idx="80">
                  <c:v>0.56450348872901901</c:v>
                </c:pt>
                <c:pt idx="81">
                  <c:v>0.56523613152260599</c:v>
                </c:pt>
                <c:pt idx="82">
                  <c:v>0.56588310706613543</c:v>
                </c:pt>
                <c:pt idx="83">
                  <c:v>0.56644421828458957</c:v>
                </c:pt>
                <c:pt idx="84">
                  <c:v>0.56691929425805565</c:v>
                </c:pt>
                <c:pt idx="85">
                  <c:v>0.56730819027378998</c:v>
                </c:pt>
                <c:pt idx="86">
                  <c:v>0.56761078787029895</c:v>
                </c:pt>
                <c:pt idx="87">
                  <c:v>0.56782699487342314</c:v>
                </c:pt>
                <c:pt idx="88">
                  <c:v>0.56795674542441499</c:v>
                </c:pt>
                <c:pt idx="89">
                  <c:v>0.56799999999999995</c:v>
                </c:pt>
                <c:pt idx="90">
                  <c:v>0.56795674542441499</c:v>
                </c:pt>
                <c:pt idx="91">
                  <c:v>0.56782699487342314</c:v>
                </c:pt>
                <c:pt idx="92">
                  <c:v>0.56761078787029895</c:v>
                </c:pt>
                <c:pt idx="93">
                  <c:v>0.56730819027378998</c:v>
                </c:pt>
                <c:pt idx="94">
                  <c:v>0.56691929425805565</c:v>
                </c:pt>
                <c:pt idx="95">
                  <c:v>0.56644421828458957</c:v>
                </c:pt>
                <c:pt idx="96">
                  <c:v>0.56588310706613543</c:v>
                </c:pt>
                <c:pt idx="97">
                  <c:v>0.56523613152260599</c:v>
                </c:pt>
                <c:pt idx="98">
                  <c:v>0.56450348872901901</c:v>
                </c:pt>
                <c:pt idx="99">
                  <c:v>0.56368540185546701</c:v>
                </c:pt>
                <c:pt idx="100">
                  <c:v>0.56278212009913653</c:v>
                </c:pt>
                <c:pt idx="101">
                  <c:v>0.56179391860840078</c:v>
                </c:pt>
                <c:pt idx="102">
                  <c:v>0.56072109839900675</c:v>
                </c:pt>
                <c:pt idx="103">
                  <c:v>0.55956398626238291</c:v>
                </c:pt>
                <c:pt idx="104">
                  <c:v>0.55832293466609539</c:v>
                </c:pt>
                <c:pt idx="105">
                  <c:v>0.55699832164648244</c:v>
                </c:pt>
                <c:pt idx="106">
                  <c:v>0.55559055069350205</c:v>
                </c:pt>
                <c:pt idx="107">
                  <c:v>0.55410005062782353</c:v>
                </c:pt>
                <c:pt idx="108">
                  <c:v>0.55252727547020597</c:v>
                </c:pt>
                <c:pt idx="109">
                  <c:v>0.55087270430319801</c:v>
                </c:pt>
                <c:pt idx="110">
                  <c:v>0.54913684112520522</c:v>
                </c:pt>
                <c:pt idx="111">
                  <c:v>0.54732021469696757</c:v>
                </c:pt>
                <c:pt idx="112">
                  <c:v>0.54542337838049293</c:v>
                </c:pt>
                <c:pt idx="113">
                  <c:v>0.5434469099704986</c:v>
                </c:pt>
                <c:pt idx="114">
                  <c:v>0.54139141151840864</c:v>
                </c:pt>
                <c:pt idx="115">
                  <c:v>0.53925750914896331</c:v>
                </c:pt>
                <c:pt idx="116">
                  <c:v>0.53704585286949635</c:v>
                </c:pt>
                <c:pt idx="117">
                  <c:v>0.53475711637193513</c:v>
                </c:pt>
                <c:pt idx="118">
                  <c:v>0.53239199682758831</c:v>
                </c:pt>
                <c:pt idx="119">
                  <c:v>0.52995121467478057</c:v>
                </c:pt>
                <c:pt idx="120">
                  <c:v>0.52743551339939987</c:v>
                </c:pt>
                <c:pt idx="121">
                  <c:v>0.52484565930842497</c:v>
                </c:pt>
                <c:pt idx="122">
                  <c:v>0.52218244129650038</c:v>
                </c:pt>
                <c:pt idx="123">
                  <c:v>0.51944667060563177</c:v>
                </c:pt>
                <c:pt idx="124">
                  <c:v>0.51663918057807356</c:v>
                </c:pt>
                <c:pt idx="125">
                  <c:v>0.51376082640248499</c:v>
                </c:pt>
                <c:pt idx="126">
                  <c:v>0.51081248485343111</c:v>
                </c:pt>
                <c:pt idx="127">
                  <c:v>0.50779505402430902</c:v>
                </c:pt>
                <c:pt idx="128">
                  <c:v>0.50470945305377968</c:v>
                </c:pt>
                <c:pt idx="129">
                  <c:v>0.50155662184578975</c:v>
                </c:pt>
                <c:pt idx="130">
                  <c:v>0.49833752078326721</c:v>
                </c:pt>
                <c:pt idx="131">
                  <c:v>0.49505313043557991</c:v>
                </c:pt>
                <c:pt idx="132">
                  <c:v>0.49170445125984441</c:v>
                </c:pt>
                <c:pt idx="133">
                  <c:v>0.48829250329617685</c:v>
                </c:pt>
                <c:pt idx="134">
                  <c:v>0.48481832585697948</c:v>
                </c:pt>
                <c:pt idx="135">
                  <c:v>0.48128297721035518</c:v>
                </c:pt>
                <c:pt idx="136">
                  <c:v>0.47768753425774957</c:v>
                </c:pt>
                <c:pt idx="137">
                  <c:v>0.47403309220591572</c:v>
                </c:pt>
                <c:pt idx="138">
                  <c:v>0.47032076423330405</c:v>
                </c:pt>
                <c:pt idx="139">
                  <c:v>0.46655168115097717</c:v>
                </c:pt>
                <c:pt idx="140">
                  <c:v>0.46272699105815379</c:v>
                </c:pt>
                <c:pt idx="141">
                  <c:v>0.45884785899248692</c:v>
                </c:pt>
                <c:pt idx="142">
                  <c:v>0.45491546657518167</c:v>
                </c:pt>
                <c:pt idx="143">
                  <c:v>0.45093101165106236</c:v>
                </c:pt>
                <c:pt idx="144">
                  <c:v>0.44689570792369704</c:v>
                </c:pt>
                <c:pt idx="145">
                  <c:v>0.44281078458569212</c:v>
                </c:pt>
                <c:pt idx="146">
                  <c:v>0.4386774859442677</c:v>
                </c:pt>
                <c:pt idx="147">
                  <c:v>0.43449707104223012</c:v>
                </c:pt>
                <c:pt idx="148">
                  <c:v>0.43027081327445538</c:v>
                </c:pt>
                <c:pt idx="149">
                  <c:v>0.42599999999999993</c:v>
                </c:pt>
                <c:pt idx="150">
                  <c:v>0.42168593214995975</c:v>
                </c:pt>
                <c:pt idx="151">
                  <c:v>0.41732992383119294</c:v>
                </c:pt>
                <c:pt idx="152">
                  <c:v>0.41293330192603128</c:v>
                </c:pt>
                <c:pt idx="153">
                  <c:v>0.40849740568809789</c:v>
                </c:pt>
                <c:pt idx="154">
                  <c:v>0.40402358633435864</c:v>
                </c:pt>
                <c:pt idx="155">
                  <c:v>0.3995132066335273</c:v>
                </c:pt>
                <c:pt idx="156">
                  <c:v>0.39496764049095373</c:v>
                </c:pt>
                <c:pt idx="157">
                  <c:v>0.39038827253011904</c:v>
                </c:pt>
                <c:pt idx="158">
                  <c:v>0.38577649767086519</c:v>
                </c:pt>
                <c:pt idx="159">
                  <c:v>0.38113372070448992</c:v>
                </c:pt>
                <c:pt idx="160">
                  <c:v>0.3764613558658324</c:v>
                </c:pt>
                <c:pt idx="161">
                  <c:v>0.37176082640248509</c:v>
                </c:pt>
                <c:pt idx="162">
                  <c:v>0.36703356414125715</c:v>
                </c:pt>
                <c:pt idx="163">
                  <c:v>0.36228100905202776</c:v>
                </c:pt>
                <c:pt idx="164">
                  <c:v>0.35750460880911594</c:v>
                </c:pt>
                <c:pt idx="165">
                  <c:v>0.35270581835030562</c:v>
                </c:pt>
                <c:pt idx="166">
                  <c:v>0.34788609943365767</c:v>
                </c:pt>
                <c:pt idx="167">
                  <c:v>0.34304692019224359</c:v>
                </c:pt>
                <c:pt idx="168">
                  <c:v>0.33818975468693874</c:v>
                </c:pt>
                <c:pt idx="169">
                  <c:v>0.33331608245740818</c:v>
                </c:pt>
                <c:pt idx="170">
                  <c:v>0.32842738807142557</c:v>
                </c:pt>
                <c:pt idx="171">
                  <c:v>0.32352516067265852</c:v>
                </c:pt>
                <c:pt idx="172">
                  <c:v>0.31861089352706184</c:v>
                </c:pt>
                <c:pt idx="173">
                  <c:v>0.31368608356801364</c:v>
                </c:pt>
                <c:pt idx="174">
                  <c:v>0.30875223094033488</c:v>
                </c:pt>
                <c:pt idx="175">
                  <c:v>0.30381083854333163</c:v>
                </c:pt>
                <c:pt idx="176">
                  <c:v>0.29886341157299601</c:v>
                </c:pt>
                <c:pt idx="177">
                  <c:v>0.2939114570635103</c:v>
                </c:pt>
                <c:pt idx="178">
                  <c:v>0.28895648342818847</c:v>
                </c:pt>
                <c:pt idx="179">
                  <c:v>0.28400000000000003</c:v>
                </c:pt>
                <c:pt idx="180">
                  <c:v>0.27904351657181142</c:v>
                </c:pt>
                <c:pt idx="181">
                  <c:v>0.27408854293648971</c:v>
                </c:pt>
                <c:pt idx="182">
                  <c:v>0.269136588427004</c:v>
                </c:pt>
                <c:pt idx="183">
                  <c:v>0.26418916145666838</c:v>
                </c:pt>
                <c:pt idx="184">
                  <c:v>0.25924776905966512</c:v>
                </c:pt>
                <c:pt idx="185">
                  <c:v>0.25431391643198636</c:v>
                </c:pt>
                <c:pt idx="186">
                  <c:v>0.24938910647293813</c:v>
                </c:pt>
                <c:pt idx="187">
                  <c:v>0.24447483932734138</c:v>
                </c:pt>
                <c:pt idx="188">
                  <c:v>0.23957261192857446</c:v>
                </c:pt>
                <c:pt idx="189">
                  <c:v>0.23468391754259171</c:v>
                </c:pt>
                <c:pt idx="190">
                  <c:v>0.22981024531306127</c:v>
                </c:pt>
                <c:pt idx="191">
                  <c:v>0.22495307980775628</c:v>
                </c:pt>
                <c:pt idx="192">
                  <c:v>0.22011390056634234</c:v>
                </c:pt>
                <c:pt idx="193">
                  <c:v>0.21529418164969441</c:v>
                </c:pt>
                <c:pt idx="194">
                  <c:v>0.21049539119088406</c:v>
                </c:pt>
                <c:pt idx="195">
                  <c:v>0.20571899094797225</c:v>
                </c:pt>
                <c:pt idx="196">
                  <c:v>0.20096643585874274</c:v>
                </c:pt>
                <c:pt idx="197">
                  <c:v>0.19623917359751497</c:v>
                </c:pt>
                <c:pt idx="198">
                  <c:v>0.19153864413416746</c:v>
                </c:pt>
                <c:pt idx="199">
                  <c:v>0.18686627929551008</c:v>
                </c:pt>
                <c:pt idx="200">
                  <c:v>0.18222350232913465</c:v>
                </c:pt>
                <c:pt idx="201">
                  <c:v>0.17761172746988096</c:v>
                </c:pt>
                <c:pt idx="202">
                  <c:v>0.1730323595090463</c:v>
                </c:pt>
                <c:pt idx="203">
                  <c:v>0.16848679336647271</c:v>
                </c:pt>
                <c:pt idx="204">
                  <c:v>0.16397641366564139</c:v>
                </c:pt>
                <c:pt idx="205">
                  <c:v>0.159502594311902</c:v>
                </c:pt>
                <c:pt idx="206">
                  <c:v>0.15506669807396872</c:v>
                </c:pt>
                <c:pt idx="207">
                  <c:v>0.15067007616880698</c:v>
                </c:pt>
                <c:pt idx="208">
                  <c:v>0.14631406785004028</c:v>
                </c:pt>
                <c:pt idx="209">
                  <c:v>0.14199999999999996</c:v>
                </c:pt>
                <c:pt idx="210">
                  <c:v>0.1377291867255446</c:v>
                </c:pt>
                <c:pt idx="211">
                  <c:v>0.13350292895776983</c:v>
                </c:pt>
                <c:pt idx="212">
                  <c:v>0.12932251405573231</c:v>
                </c:pt>
                <c:pt idx="213">
                  <c:v>0.12518921541430794</c:v>
                </c:pt>
                <c:pt idx="214">
                  <c:v>0.12110429207630288</c:v>
                </c:pt>
                <c:pt idx="215">
                  <c:v>0.11706898834893764</c:v>
                </c:pt>
                <c:pt idx="216">
                  <c:v>0.11308453342481825</c:v>
                </c:pt>
                <c:pt idx="217">
                  <c:v>0.10915214100751305</c:v>
                </c:pt>
                <c:pt idx="218">
                  <c:v>0.1052730089418461</c:v>
                </c:pt>
                <c:pt idx="219">
                  <c:v>0.10144831884902283</c:v>
                </c:pt>
                <c:pt idx="220">
                  <c:v>9.7679235766695988E-2</c:v>
                </c:pt>
                <c:pt idx="221">
                  <c:v>9.3966907794084259E-2</c:v>
                </c:pt>
                <c:pt idx="222">
                  <c:v>9.0312465742250464E-2</c:v>
                </c:pt>
                <c:pt idx="223">
                  <c:v>8.6717022789644743E-2</c:v>
                </c:pt>
                <c:pt idx="224">
                  <c:v>8.3181674143020523E-2</c:v>
                </c:pt>
                <c:pt idx="225">
                  <c:v>7.9707496703823044E-2</c:v>
                </c:pt>
                <c:pt idx="226">
                  <c:v>7.6295548740155594E-2</c:v>
                </c:pt>
                <c:pt idx="227">
                  <c:v>7.2946869564420008E-2</c:v>
                </c:pt>
                <c:pt idx="228">
                  <c:v>6.9662479216732742E-2</c:v>
                </c:pt>
                <c:pt idx="229">
                  <c:v>6.6443378154210281E-2</c:v>
                </c:pt>
                <c:pt idx="230">
                  <c:v>6.3290546946220355E-2</c:v>
                </c:pt>
                <c:pt idx="231">
                  <c:v>6.0204945975690899E-2</c:v>
                </c:pt>
                <c:pt idx="232">
                  <c:v>5.7187515146568835E-2</c:v>
                </c:pt>
                <c:pt idx="233">
                  <c:v>5.4239173597514956E-2</c:v>
                </c:pt>
                <c:pt idx="234">
                  <c:v>5.1360819421926385E-2</c:v>
                </c:pt>
                <c:pt idx="235">
                  <c:v>4.85533293943681E-2</c:v>
                </c:pt>
                <c:pt idx="236">
                  <c:v>4.5817558703499572E-2</c:v>
                </c:pt>
                <c:pt idx="237">
                  <c:v>4.3154340691575033E-2</c:v>
                </c:pt>
                <c:pt idx="238">
                  <c:v>4.0564486600600164E-2</c:v>
                </c:pt>
                <c:pt idx="239">
                  <c:v>3.8048785325219492E-2</c:v>
                </c:pt>
                <c:pt idx="240">
                  <c:v>3.5608003172411556E-2</c:v>
                </c:pt>
                <c:pt idx="241">
                  <c:v>3.3242883628064712E-2</c:v>
                </c:pt>
                <c:pt idx="242">
                  <c:v>3.095414713050354E-2</c:v>
                </c:pt>
                <c:pt idx="243">
                  <c:v>2.8742490851036639E-2</c:v>
                </c:pt>
                <c:pt idx="244">
                  <c:v>2.6608588481591366E-2</c:v>
                </c:pt>
                <c:pt idx="245">
                  <c:v>2.4553090029501345E-2</c:v>
                </c:pt>
                <c:pt idx="246">
                  <c:v>2.2576621619506965E-2</c:v>
                </c:pt>
                <c:pt idx="247">
                  <c:v>2.0679785303032383E-2</c:v>
                </c:pt>
                <c:pt idx="248">
                  <c:v>1.8863158874794728E-2</c:v>
                </c:pt>
                <c:pt idx="249">
                  <c:v>1.7127295696801992E-2</c:v>
                </c:pt>
                <c:pt idx="250">
                  <c:v>1.5472724529794035E-2</c:v>
                </c:pt>
                <c:pt idx="251">
                  <c:v>1.3899949372176423E-2</c:v>
                </c:pt>
                <c:pt idx="252">
                  <c:v>1.2409449306497955E-2</c:v>
                </c:pt>
                <c:pt idx="253">
                  <c:v>1.1001678353517397E-2</c:v>
                </c:pt>
                <c:pt idx="254">
                  <c:v>9.6770653339046109E-3</c:v>
                </c:pt>
                <c:pt idx="255">
                  <c:v>8.4360137376169875E-3</c:v>
                </c:pt>
                <c:pt idx="256">
                  <c:v>7.2789016009932039E-3</c:v>
                </c:pt>
                <c:pt idx="257">
                  <c:v>6.2060813915992274E-3</c:v>
                </c:pt>
                <c:pt idx="258">
                  <c:v>5.2178799008634202E-3</c:v>
                </c:pt>
                <c:pt idx="259">
                  <c:v>4.314598144532944E-3</c:v>
                </c:pt>
                <c:pt idx="260">
                  <c:v>3.4965112709808843E-3</c:v>
                </c:pt>
                <c:pt idx="261">
                  <c:v>2.7638684773940714E-3</c:v>
                </c:pt>
                <c:pt idx="262">
                  <c:v>2.1168929338645226E-3</c:v>
                </c:pt>
                <c:pt idx="263">
                  <c:v>1.5557817154103759E-3</c:v>
                </c:pt>
                <c:pt idx="264">
                  <c:v>1.0807057419442434E-3</c:v>
                </c:pt>
                <c:pt idx="265">
                  <c:v>6.9180972620991321E-4</c:v>
                </c:pt>
                <c:pt idx="266">
                  <c:v>3.8921212970105534E-4</c:v>
                </c:pt>
                <c:pt idx="267">
                  <c:v>1.7300512657680844E-4</c:v>
                </c:pt>
                <c:pt idx="268">
                  <c:v>4.3254575584905641E-5</c:v>
                </c:pt>
                <c:pt idx="269">
                  <c:v>0</c:v>
                </c:pt>
                <c:pt idx="270">
                  <c:v>4.3254575584905641E-5</c:v>
                </c:pt>
                <c:pt idx="271">
                  <c:v>1.7300512657680844E-4</c:v>
                </c:pt>
                <c:pt idx="272">
                  <c:v>3.8921212970105534E-4</c:v>
                </c:pt>
                <c:pt idx="273">
                  <c:v>6.9180972620991321E-4</c:v>
                </c:pt>
                <c:pt idx="274">
                  <c:v>1.0807057419442434E-3</c:v>
                </c:pt>
                <c:pt idx="275">
                  <c:v>1.5557817154103759E-3</c:v>
                </c:pt>
                <c:pt idx="276">
                  <c:v>2.1168929338645781E-3</c:v>
                </c:pt>
                <c:pt idx="277">
                  <c:v>2.7638684773940159E-3</c:v>
                </c:pt>
                <c:pt idx="278">
                  <c:v>3.4965112709808843E-3</c:v>
                </c:pt>
                <c:pt idx="279">
                  <c:v>4.3145981445328885E-3</c:v>
                </c:pt>
                <c:pt idx="280">
                  <c:v>5.2178799008634758E-3</c:v>
                </c:pt>
                <c:pt idx="281">
                  <c:v>6.2060813915992274E-3</c:v>
                </c:pt>
                <c:pt idx="282">
                  <c:v>7.2789016009932039E-3</c:v>
                </c:pt>
                <c:pt idx="283">
                  <c:v>8.4360137376169875E-3</c:v>
                </c:pt>
                <c:pt idx="284">
                  <c:v>9.6770653339045554E-3</c:v>
                </c:pt>
                <c:pt idx="285">
                  <c:v>1.1001678353517452E-2</c:v>
                </c:pt>
                <c:pt idx="286">
                  <c:v>1.2409449306497955E-2</c:v>
                </c:pt>
                <c:pt idx="287">
                  <c:v>1.3899949372176368E-2</c:v>
                </c:pt>
                <c:pt idx="288">
                  <c:v>1.547272452979398E-2</c:v>
                </c:pt>
                <c:pt idx="289">
                  <c:v>1.7127295696802047E-2</c:v>
                </c:pt>
                <c:pt idx="290">
                  <c:v>1.8863158874794728E-2</c:v>
                </c:pt>
                <c:pt idx="291">
                  <c:v>2.0679785303032383E-2</c:v>
                </c:pt>
                <c:pt idx="292">
                  <c:v>2.2576621619506909E-2</c:v>
                </c:pt>
                <c:pt idx="293">
                  <c:v>2.455309002950129E-2</c:v>
                </c:pt>
                <c:pt idx="294">
                  <c:v>2.6608588481591422E-2</c:v>
                </c:pt>
                <c:pt idx="295">
                  <c:v>2.8742490851036584E-2</c:v>
                </c:pt>
                <c:pt idx="296">
                  <c:v>3.095414713050354E-2</c:v>
                </c:pt>
                <c:pt idx="297">
                  <c:v>3.3242883628064712E-2</c:v>
                </c:pt>
                <c:pt idx="298">
                  <c:v>3.560800317241164E-2</c:v>
                </c:pt>
                <c:pt idx="299">
                  <c:v>3.8048785325219436E-2</c:v>
                </c:pt>
                <c:pt idx="300">
                  <c:v>4.056448660060008E-2</c:v>
                </c:pt>
                <c:pt idx="301">
                  <c:v>4.3154340691574949E-2</c:v>
                </c:pt>
                <c:pt idx="302">
                  <c:v>4.5817558703499489E-2</c:v>
                </c:pt>
                <c:pt idx="303">
                  <c:v>4.8553329394368183E-2</c:v>
                </c:pt>
                <c:pt idx="304">
                  <c:v>5.1360819421926329E-2</c:v>
                </c:pt>
                <c:pt idx="305">
                  <c:v>5.42391735975149E-2</c:v>
                </c:pt>
                <c:pt idx="306">
                  <c:v>5.7187515146568779E-2</c:v>
                </c:pt>
                <c:pt idx="307">
                  <c:v>6.020494597569101E-2</c:v>
                </c:pt>
                <c:pt idx="308">
                  <c:v>6.32905469462203E-2</c:v>
                </c:pt>
                <c:pt idx="309">
                  <c:v>6.6443378154210198E-2</c:v>
                </c:pt>
                <c:pt idx="310">
                  <c:v>6.9662479216732687E-2</c:v>
                </c:pt>
                <c:pt idx="311">
                  <c:v>7.2946869564419925E-2</c:v>
                </c:pt>
                <c:pt idx="312">
                  <c:v>7.6295548740155622E-2</c:v>
                </c:pt>
                <c:pt idx="313">
                  <c:v>7.9707496703823044E-2</c:v>
                </c:pt>
                <c:pt idx="314">
                  <c:v>8.318167414302044E-2</c:v>
                </c:pt>
                <c:pt idx="315">
                  <c:v>8.6717022789644688E-2</c:v>
                </c:pt>
                <c:pt idx="316">
                  <c:v>9.0312465742250492E-2</c:v>
                </c:pt>
                <c:pt idx="317">
                  <c:v>9.3966907794084287E-2</c:v>
                </c:pt>
                <c:pt idx="318">
                  <c:v>9.7679235766695904E-2</c:v>
                </c:pt>
                <c:pt idx="319">
                  <c:v>0.10144831884902275</c:v>
                </c:pt>
                <c:pt idx="320">
                  <c:v>0.10527300894184605</c:v>
                </c:pt>
                <c:pt idx="321">
                  <c:v>0.10915214100751305</c:v>
                </c:pt>
                <c:pt idx="322">
                  <c:v>0.11308453342481828</c:v>
                </c:pt>
                <c:pt idx="323">
                  <c:v>0.11706898834893756</c:v>
                </c:pt>
                <c:pt idx="324">
                  <c:v>0.12110429207630277</c:v>
                </c:pt>
                <c:pt idx="325">
                  <c:v>0.12518921541430797</c:v>
                </c:pt>
                <c:pt idx="326">
                  <c:v>0.12932251405573233</c:v>
                </c:pt>
                <c:pt idx="327">
                  <c:v>0.13350292895776977</c:v>
                </c:pt>
                <c:pt idx="328">
                  <c:v>0.13772918672554452</c:v>
                </c:pt>
                <c:pt idx="329">
                  <c:v>0.14199999999999985</c:v>
                </c:pt>
                <c:pt idx="330">
                  <c:v>0.14631406785004031</c:v>
                </c:pt>
                <c:pt idx="331">
                  <c:v>0.15067007616880701</c:v>
                </c:pt>
                <c:pt idx="332">
                  <c:v>0.15506669807396864</c:v>
                </c:pt>
                <c:pt idx="333">
                  <c:v>0.15950259431190189</c:v>
                </c:pt>
                <c:pt idx="334">
                  <c:v>0.16397641366564142</c:v>
                </c:pt>
                <c:pt idx="335">
                  <c:v>0.16848679336647274</c:v>
                </c:pt>
                <c:pt idx="336">
                  <c:v>0.17303235950904622</c:v>
                </c:pt>
                <c:pt idx="337">
                  <c:v>0.17761172746988088</c:v>
                </c:pt>
                <c:pt idx="338">
                  <c:v>0.18222350232913456</c:v>
                </c:pt>
                <c:pt idx="339">
                  <c:v>0.18686627929551008</c:v>
                </c:pt>
                <c:pt idx="340">
                  <c:v>0.19153864413416749</c:v>
                </c:pt>
                <c:pt idx="341">
                  <c:v>0.19623917359751486</c:v>
                </c:pt>
                <c:pt idx="342">
                  <c:v>0.20096643585874263</c:v>
                </c:pt>
                <c:pt idx="343">
                  <c:v>0.2057189909479723</c:v>
                </c:pt>
                <c:pt idx="344">
                  <c:v>0.21049539119088412</c:v>
                </c:pt>
                <c:pt idx="345">
                  <c:v>0.2152941816496943</c:v>
                </c:pt>
                <c:pt idx="346">
                  <c:v>0.22011390056634222</c:v>
                </c:pt>
                <c:pt idx="347">
                  <c:v>0.22495307980775617</c:v>
                </c:pt>
                <c:pt idx="348">
                  <c:v>0.2298102453130613</c:v>
                </c:pt>
                <c:pt idx="349">
                  <c:v>0.23468391754259174</c:v>
                </c:pt>
                <c:pt idx="350">
                  <c:v>0.23957261192857435</c:v>
                </c:pt>
                <c:pt idx="351">
                  <c:v>0.24447483932734126</c:v>
                </c:pt>
                <c:pt idx="352">
                  <c:v>0.24938910647293816</c:v>
                </c:pt>
                <c:pt idx="353">
                  <c:v>0.25431391643198642</c:v>
                </c:pt>
                <c:pt idx="354">
                  <c:v>0.25924776905966501</c:v>
                </c:pt>
                <c:pt idx="355">
                  <c:v>0.26418916145666832</c:v>
                </c:pt>
                <c:pt idx="356">
                  <c:v>0.26913658842700378</c:v>
                </c:pt>
                <c:pt idx="357">
                  <c:v>0.27408854293648977</c:v>
                </c:pt>
                <c:pt idx="358">
                  <c:v>0.27904351657181142</c:v>
                </c:pt>
                <c:pt idx="359">
                  <c:v>0.28399999999999992</c:v>
                </c:pt>
              </c:numCache>
            </c:numRef>
          </c:yVal>
          <c:smooth val="0"/>
          <c:extLst>
            <c:ext xmlns:c16="http://schemas.microsoft.com/office/drawing/2014/chart" uri="{C3380CC4-5D6E-409C-BE32-E72D297353CC}">
              <c16:uniqueId val="{00000001-AE96-4E40-AB09-48AED2A43A74}"/>
            </c:ext>
          </c:extLst>
        </c:ser>
        <c:ser>
          <c:idx val="2"/>
          <c:order val="2"/>
          <c:tx>
            <c:v>Rear Axle</c:v>
          </c:tx>
          <c:spPr>
            <a:ln w="28575" cap="rnd">
              <a:noFill/>
              <a:round/>
            </a:ln>
            <a:effectLst/>
          </c:spPr>
          <c:marker>
            <c:symbol val="circle"/>
            <c:size val="5"/>
            <c:spPr>
              <a:solidFill>
                <a:schemeClr val="tx1"/>
              </a:solidFill>
              <a:ln w="9525">
                <a:noFill/>
              </a:ln>
              <a:effectLst/>
            </c:spPr>
          </c:marker>
          <c:xVal>
            <c:numRef>
              <c:f>'[2]ER6n 11'!$R$7</c:f>
              <c:numCache>
                <c:formatCode>General</c:formatCode>
                <c:ptCount val="1"/>
                <c:pt idx="0">
                  <c:v>1.407</c:v>
                </c:pt>
              </c:numCache>
            </c:numRef>
          </c:xVal>
          <c:yVal>
            <c:numRef>
              <c:f>'[2]ER6n 11'!$S$7</c:f>
              <c:numCache>
                <c:formatCode>General</c:formatCode>
                <c:ptCount val="1"/>
                <c:pt idx="0">
                  <c:v>0.29799999999999999</c:v>
                </c:pt>
              </c:numCache>
            </c:numRef>
          </c:yVal>
          <c:smooth val="0"/>
          <c:extLst>
            <c:ext xmlns:c16="http://schemas.microsoft.com/office/drawing/2014/chart" uri="{C3380CC4-5D6E-409C-BE32-E72D297353CC}">
              <c16:uniqueId val="{00000002-AE96-4E40-AB09-48AED2A43A74}"/>
            </c:ext>
          </c:extLst>
        </c:ser>
        <c:ser>
          <c:idx val="3"/>
          <c:order val="3"/>
          <c:tx>
            <c:v>Front Axle</c:v>
          </c:tx>
          <c:spPr>
            <a:ln w="28575" cap="rnd">
              <a:noFill/>
              <a:round/>
            </a:ln>
            <a:effectLst/>
          </c:spPr>
          <c:marker>
            <c:symbol val="circle"/>
            <c:size val="5"/>
            <c:spPr>
              <a:solidFill>
                <a:schemeClr val="tx1"/>
              </a:solidFill>
              <a:ln w="9525">
                <a:noFill/>
              </a:ln>
              <a:effectLst/>
            </c:spPr>
          </c:marker>
          <c:xVal>
            <c:numRef>
              <c:f>'[2]ER6n 11'!$V$7</c:f>
              <c:numCache>
                <c:formatCode>General</c:formatCode>
                <c:ptCount val="1"/>
                <c:pt idx="0">
                  <c:v>0</c:v>
                </c:pt>
              </c:numCache>
            </c:numRef>
          </c:xVal>
          <c:yVal>
            <c:numRef>
              <c:f>'[2]ER6n 11'!$W$7</c:f>
              <c:numCache>
                <c:formatCode>General</c:formatCode>
                <c:ptCount val="1"/>
                <c:pt idx="0">
                  <c:v>0.28399999999999997</c:v>
                </c:pt>
              </c:numCache>
            </c:numRef>
          </c:yVal>
          <c:smooth val="0"/>
          <c:extLst>
            <c:ext xmlns:c16="http://schemas.microsoft.com/office/drawing/2014/chart" uri="{C3380CC4-5D6E-409C-BE32-E72D297353CC}">
              <c16:uniqueId val="{00000003-AE96-4E40-AB09-48AED2A43A74}"/>
            </c:ext>
          </c:extLst>
        </c:ser>
        <c:ser>
          <c:idx val="4"/>
          <c:order val="4"/>
          <c:tx>
            <c:v>Rear Sprocket</c:v>
          </c:tx>
          <c:spPr>
            <a:ln w="28575" cap="rnd">
              <a:solidFill>
                <a:schemeClr val="accent4"/>
              </a:solidFill>
              <a:round/>
            </a:ln>
            <a:effectLst/>
          </c:spPr>
          <c:marker>
            <c:symbol val="none"/>
          </c:marker>
          <c:xVal>
            <c:numRef>
              <c:f>'[2]ER6n 11'!$X$7:$X$366</c:f>
              <c:numCache>
                <c:formatCode>General</c:formatCode>
                <c:ptCount val="360"/>
                <c:pt idx="0">
                  <c:v>1.5119840079914211</c:v>
                </c:pt>
                <c:pt idx="1">
                  <c:v>1.5119360368370052</c:v>
                </c:pt>
                <c:pt idx="2">
                  <c:v>1.5118561011492302</c:v>
                </c:pt>
                <c:pt idx="3">
                  <c:v>1.5117442252772815</c:v>
                </c:pt>
                <c:pt idx="4">
                  <c:v>1.5116004432996333</c:v>
                </c:pt>
                <c:pt idx="5">
                  <c:v>1.5114247990136687</c:v>
                </c:pt>
                <c:pt idx="6">
                  <c:v>1.5112173459223388</c:v>
                </c:pt>
                <c:pt idx="7">
                  <c:v>1.5109781472178649</c:v>
                </c:pt>
                <c:pt idx="8">
                  <c:v>1.5107072757624895</c:v>
                </c:pt>
                <c:pt idx="9">
                  <c:v>1.5104048140662818</c:v>
                </c:pt>
                <c:pt idx="10">
                  <c:v>1.5100708542620047</c:v>
                </c:pt>
                <c:pt idx="11">
                  <c:v>1.5097054980770497</c:v>
                </c:pt>
                <c:pt idx="12">
                  <c:v>1.5093088568024497</c:v>
                </c:pt>
                <c:pt idx="13">
                  <c:v>1.5088810512589796</c:v>
                </c:pt>
                <c:pt idx="14">
                  <c:v>1.5084222117603523</c:v>
                </c:pt>
                <c:pt idx="15">
                  <c:v>1.5079324780735235</c:v>
                </c:pt>
                <c:pt idx="16">
                  <c:v>1.5074119993761188</c:v>
                </c:pt>
                <c:pt idx="17">
                  <c:v>1.5068609342109911</c:v>
                </c:pt>
                <c:pt idx="18">
                  <c:v>1.5062794504379282</c:v>
                </c:pt>
                <c:pt idx="19">
                  <c:v>1.5056677251825203</c:v>
                </c:pt>
                <c:pt idx="20">
                  <c:v>1.5050259447822063</c:v>
                </c:pt>
                <c:pt idx="21">
                  <c:v>1.5043543047295127</c:v>
                </c:pt>
                <c:pt idx="22">
                  <c:v>1.5036530096125063</c:v>
                </c:pt>
                <c:pt idx="23">
                  <c:v>1.5029222730524732</c:v>
                </c:pt>
                <c:pt idx="24">
                  <c:v>1.5021623176388483</c:v>
                </c:pt>
                <c:pt idx="25">
                  <c:v>1.5013733748614126</c:v>
                </c:pt>
                <c:pt idx="26">
                  <c:v>1.5005556850397785</c:v>
                </c:pt>
                <c:pt idx="27">
                  <c:v>1.4997094972501874</c:v>
                </c:pt>
                <c:pt idx="28">
                  <c:v>1.4988350692496366</c:v>
                </c:pt>
                <c:pt idx="29">
                  <c:v>1.4979326673973661</c:v>
                </c:pt>
                <c:pt idx="30">
                  <c:v>1.4970025665737219</c:v>
                </c:pt>
                <c:pt idx="31">
                  <c:v>1.4960450500964249</c:v>
                </c:pt>
                <c:pt idx="32">
                  <c:v>1.4950604096342694</c:v>
                </c:pt>
                <c:pt idx="33">
                  <c:v>1.4940489451182795</c:v>
                </c:pt>
                <c:pt idx="34">
                  <c:v>1.4930109646503442</c:v>
                </c:pt>
                <c:pt idx="35">
                  <c:v>1.4919467844093695</c:v>
                </c:pt>
                <c:pt idx="36">
                  <c:v>1.4908567285549659</c:v>
                </c:pt>
                <c:pt idx="37">
                  <c:v>1.4897411291287059</c:v>
                </c:pt>
                <c:pt idx="38">
                  <c:v>1.4886003259529819</c:v>
                </c:pt>
                <c:pt idx="39">
                  <c:v>1.4874346665274927</c:v>
                </c:pt>
                <c:pt idx="40">
                  <c:v>1.4862445059233911</c:v>
                </c:pt>
                <c:pt idx="41">
                  <c:v>1.4850302066751264</c:v>
                </c:pt>
                <c:pt idx="42">
                  <c:v>1.483792138670013</c:v>
                </c:pt>
                <c:pt idx="43">
                  <c:v>1.4825306790355584</c:v>
                </c:pt>
                <c:pt idx="44">
                  <c:v>1.4812462120245875</c:v>
                </c:pt>
                <c:pt idx="45">
                  <c:v>1.4799391288981947</c:v>
                </c:pt>
                <c:pt idx="46">
                  <c:v>1.4786098278065625</c:v>
                </c:pt>
                <c:pt idx="47">
                  <c:v>1.47725871366768</c:v>
                </c:pt>
                <c:pt idx="48">
                  <c:v>1.4758861980440032</c:v>
                </c:pt>
                <c:pt idx="49">
                  <c:v>1.4744926990170866</c:v>
                </c:pt>
                <c:pt idx="50">
                  <c:v>1.473078641060233</c:v>
                </c:pt>
                <c:pt idx="51">
                  <c:v>1.471644454909194</c:v>
                </c:pt>
                <c:pt idx="52">
                  <c:v>1.4701905774309652</c:v>
                </c:pt>
                <c:pt idx="53">
                  <c:v>1.4687174514907098</c:v>
                </c:pt>
                <c:pt idx="54">
                  <c:v>1.4672255258168598</c:v>
                </c:pt>
                <c:pt idx="55">
                  <c:v>1.4657152548644286</c:v>
                </c:pt>
                <c:pt idx="56">
                  <c:v>1.4641870986765779</c:v>
                </c:pt>
                <c:pt idx="57">
                  <c:v>1.4626415227444864</c:v>
                </c:pt>
                <c:pt idx="58">
                  <c:v>1.4610789978655556</c:v>
                </c:pt>
                <c:pt idx="59">
                  <c:v>1.4595</c:v>
                </c:pt>
                <c:pt idx="60">
                  <c:v>1.4579050101258655</c:v>
                </c:pt>
                <c:pt idx="61">
                  <c:v>1.4562945140925185</c:v>
                </c:pt>
                <c:pt idx="62">
                  <c:v>1.4546690024726525</c:v>
                </c:pt>
                <c:pt idx="63">
                  <c:v>1.4530289704128532</c:v>
                </c:pt>
                <c:pt idx="64">
                  <c:v>1.4513749174827735</c:v>
                </c:pt>
                <c:pt idx="65">
                  <c:v>1.4497073475229592</c:v>
                </c:pt>
                <c:pt idx="66">
                  <c:v>1.4480267684913737</c:v>
                </c:pt>
                <c:pt idx="67">
                  <c:v>1.4463336923086707</c:v>
                </c:pt>
                <c:pt idx="68">
                  <c:v>1.4446286347022566</c:v>
                </c:pt>
                <c:pt idx="69">
                  <c:v>1.4429121150491953</c:v>
                </c:pt>
                <c:pt idx="70">
                  <c:v>1.4411846562180015</c:v>
                </c:pt>
                <c:pt idx="71">
                  <c:v>1.4394467844093695</c:v>
                </c:pt>
                <c:pt idx="72">
                  <c:v>1.4376990289958873</c:v>
                </c:pt>
                <c:pt idx="73">
                  <c:v>1.435941922360785</c:v>
                </c:pt>
                <c:pt idx="74">
                  <c:v>1.4341759997357646</c:v>
                </c:pt>
                <c:pt idx="75">
                  <c:v>1.4324017990379652</c:v>
                </c:pt>
                <c:pt idx="76">
                  <c:v>1.4306198607061058</c:v>
                </c:pt>
                <c:pt idx="77">
                  <c:v>1.4288307275358647</c:v>
                </c:pt>
                <c:pt idx="78">
                  <c:v>1.4270349445145372</c:v>
                </c:pt>
                <c:pt idx="79">
                  <c:v>1.4252330586550277</c:v>
                </c:pt>
                <c:pt idx="80">
                  <c:v>1.4234256188292242</c:v>
                </c:pt>
                <c:pt idx="81">
                  <c:v>1.4216131756008068</c:v>
                </c:pt>
                <c:pt idx="82">
                  <c:v>1.4197962810575404</c:v>
                </c:pt>
                <c:pt idx="83">
                  <c:v>1.4179754886431037</c:v>
                </c:pt>
                <c:pt idx="84">
                  <c:v>1.4161513529885041</c:v>
                </c:pt>
                <c:pt idx="85">
                  <c:v>1.4143244297431332</c:v>
                </c:pt>
                <c:pt idx="86">
                  <c:v>1.4124952754055091</c:v>
                </c:pt>
                <c:pt idx="87">
                  <c:v>1.4106644471537626</c:v>
                </c:pt>
                <c:pt idx="88">
                  <c:v>1.4088325026759148</c:v>
                </c:pt>
                <c:pt idx="89">
                  <c:v>1.407</c:v>
                </c:pt>
                <c:pt idx="90">
                  <c:v>1.4051674973240853</c:v>
                </c:pt>
                <c:pt idx="91">
                  <c:v>1.4033355528462375</c:v>
                </c:pt>
                <c:pt idx="92">
                  <c:v>1.4015047245944909</c:v>
                </c:pt>
                <c:pt idx="93">
                  <c:v>1.3996755702568668</c:v>
                </c:pt>
                <c:pt idx="94">
                  <c:v>1.3978486470114959</c:v>
                </c:pt>
                <c:pt idx="95">
                  <c:v>1.3960245113568963</c:v>
                </c:pt>
                <c:pt idx="96">
                  <c:v>1.3942037189424596</c:v>
                </c:pt>
                <c:pt idx="97">
                  <c:v>1.3923868243991933</c:v>
                </c:pt>
                <c:pt idx="98">
                  <c:v>1.3905743811707758</c:v>
                </c:pt>
                <c:pt idx="99">
                  <c:v>1.3887669413449724</c:v>
                </c:pt>
                <c:pt idx="100">
                  <c:v>1.3869650554854629</c:v>
                </c:pt>
                <c:pt idx="101">
                  <c:v>1.3851692724641353</c:v>
                </c:pt>
                <c:pt idx="102">
                  <c:v>1.3833801392938943</c:v>
                </c:pt>
                <c:pt idx="103">
                  <c:v>1.3815982009620349</c:v>
                </c:pt>
                <c:pt idx="104">
                  <c:v>1.3798240002642352</c:v>
                </c:pt>
                <c:pt idx="105">
                  <c:v>1.3780580776392151</c:v>
                </c:pt>
                <c:pt idx="106">
                  <c:v>1.3763009710041127</c:v>
                </c:pt>
                <c:pt idx="107">
                  <c:v>1.3745532155906306</c:v>
                </c:pt>
                <c:pt idx="108">
                  <c:v>1.3728153437819985</c:v>
                </c:pt>
                <c:pt idx="109">
                  <c:v>1.3710878849508048</c:v>
                </c:pt>
                <c:pt idx="110">
                  <c:v>1.3693713652977435</c:v>
                </c:pt>
                <c:pt idx="111">
                  <c:v>1.3676663076913294</c:v>
                </c:pt>
                <c:pt idx="112">
                  <c:v>1.3659732315086264</c:v>
                </c:pt>
                <c:pt idx="113">
                  <c:v>1.3642926524770409</c:v>
                </c:pt>
                <c:pt idx="114">
                  <c:v>1.3626250825172266</c:v>
                </c:pt>
                <c:pt idx="115">
                  <c:v>1.3609710295871469</c:v>
                </c:pt>
                <c:pt idx="116">
                  <c:v>1.3593309975273475</c:v>
                </c:pt>
                <c:pt idx="117">
                  <c:v>1.3577054859074815</c:v>
                </c:pt>
                <c:pt idx="118">
                  <c:v>1.3560949898741346</c:v>
                </c:pt>
                <c:pt idx="119">
                  <c:v>1.3545</c:v>
                </c:pt>
                <c:pt idx="120">
                  <c:v>1.3529210021344444</c:v>
                </c:pt>
                <c:pt idx="121">
                  <c:v>1.3513584772555136</c:v>
                </c:pt>
                <c:pt idx="122">
                  <c:v>1.3498129013234221</c:v>
                </c:pt>
                <c:pt idx="123">
                  <c:v>1.3482847451355717</c:v>
                </c:pt>
                <c:pt idx="124">
                  <c:v>1.3467744741831402</c:v>
                </c:pt>
                <c:pt idx="125">
                  <c:v>1.3452825485092903</c:v>
                </c:pt>
                <c:pt idx="126">
                  <c:v>1.3438094225690349</c:v>
                </c:pt>
                <c:pt idx="127">
                  <c:v>1.342355545090806</c:v>
                </c:pt>
                <c:pt idx="128">
                  <c:v>1.340921358939767</c:v>
                </c:pt>
                <c:pt idx="129">
                  <c:v>1.3395073009829135</c:v>
                </c:pt>
                <c:pt idx="130">
                  <c:v>1.3381138019559968</c:v>
                </c:pt>
                <c:pt idx="131">
                  <c:v>1.33674128633232</c:v>
                </c:pt>
                <c:pt idx="132">
                  <c:v>1.3353901721934376</c:v>
                </c:pt>
                <c:pt idx="133">
                  <c:v>1.3340608711018054</c:v>
                </c:pt>
                <c:pt idx="134">
                  <c:v>1.3327537879754126</c:v>
                </c:pt>
                <c:pt idx="135">
                  <c:v>1.3314693209644417</c:v>
                </c:pt>
                <c:pt idx="136">
                  <c:v>1.330207861329987</c:v>
                </c:pt>
                <c:pt idx="137">
                  <c:v>1.3289697933248736</c:v>
                </c:pt>
                <c:pt idx="138">
                  <c:v>1.327755494076609</c:v>
                </c:pt>
                <c:pt idx="139">
                  <c:v>1.3265653334725074</c:v>
                </c:pt>
                <c:pt idx="140">
                  <c:v>1.3253996740470182</c:v>
                </c:pt>
                <c:pt idx="141">
                  <c:v>1.3242588708712941</c:v>
                </c:pt>
                <c:pt idx="142">
                  <c:v>1.3231432714450342</c:v>
                </c:pt>
                <c:pt idx="143">
                  <c:v>1.3220532155906306</c:v>
                </c:pt>
                <c:pt idx="144">
                  <c:v>1.3209890353496558</c:v>
                </c:pt>
                <c:pt idx="145">
                  <c:v>1.3199510548817206</c:v>
                </c:pt>
                <c:pt idx="146">
                  <c:v>1.3189395903657306</c:v>
                </c:pt>
                <c:pt idx="147">
                  <c:v>1.3179549499035752</c:v>
                </c:pt>
                <c:pt idx="148">
                  <c:v>1.3169974334262782</c:v>
                </c:pt>
                <c:pt idx="149">
                  <c:v>1.316067332602634</c:v>
                </c:pt>
                <c:pt idx="150">
                  <c:v>1.3151649307503634</c:v>
                </c:pt>
                <c:pt idx="151">
                  <c:v>1.3142905027498126</c:v>
                </c:pt>
                <c:pt idx="152">
                  <c:v>1.3134443149602215</c:v>
                </c:pt>
                <c:pt idx="153">
                  <c:v>1.3126266251385874</c:v>
                </c:pt>
                <c:pt idx="154">
                  <c:v>1.3118376823611517</c:v>
                </c:pt>
                <c:pt idx="155">
                  <c:v>1.3110777269475269</c:v>
                </c:pt>
                <c:pt idx="156">
                  <c:v>1.3103469903874938</c:v>
                </c:pt>
                <c:pt idx="157">
                  <c:v>1.3096456952704874</c:v>
                </c:pt>
                <c:pt idx="158">
                  <c:v>1.3089740552177938</c:v>
                </c:pt>
                <c:pt idx="159">
                  <c:v>1.3083322748174797</c:v>
                </c:pt>
                <c:pt idx="160">
                  <c:v>1.3077205495620718</c:v>
                </c:pt>
                <c:pt idx="161">
                  <c:v>1.307139065789009</c:v>
                </c:pt>
                <c:pt idx="162">
                  <c:v>1.3065880006238813</c:v>
                </c:pt>
                <c:pt idx="163">
                  <c:v>1.3060675219264766</c:v>
                </c:pt>
                <c:pt idx="164">
                  <c:v>1.3055777882396478</c:v>
                </c:pt>
                <c:pt idx="165">
                  <c:v>1.3051189487410204</c:v>
                </c:pt>
                <c:pt idx="166">
                  <c:v>1.3046911431975503</c:v>
                </c:pt>
                <c:pt idx="167">
                  <c:v>1.3042945019229504</c:v>
                </c:pt>
                <c:pt idx="168">
                  <c:v>1.3039291457379953</c:v>
                </c:pt>
                <c:pt idx="169">
                  <c:v>1.3035951859337183</c:v>
                </c:pt>
                <c:pt idx="170">
                  <c:v>1.3032927242375105</c:v>
                </c:pt>
                <c:pt idx="171">
                  <c:v>1.3030218527821351</c:v>
                </c:pt>
                <c:pt idx="172">
                  <c:v>1.3027826540776613</c:v>
                </c:pt>
                <c:pt idx="173">
                  <c:v>1.3025752009863314</c:v>
                </c:pt>
                <c:pt idx="174">
                  <c:v>1.3023995567003668</c:v>
                </c:pt>
                <c:pt idx="175">
                  <c:v>1.3022557747227186</c:v>
                </c:pt>
                <c:pt idx="176">
                  <c:v>1.3021438988507699</c:v>
                </c:pt>
                <c:pt idx="177">
                  <c:v>1.3020639631629949</c:v>
                </c:pt>
                <c:pt idx="178">
                  <c:v>1.302015992008579</c:v>
                </c:pt>
                <c:pt idx="179">
                  <c:v>1.302</c:v>
                </c:pt>
                <c:pt idx="180">
                  <c:v>1.302015992008579</c:v>
                </c:pt>
                <c:pt idx="181">
                  <c:v>1.3020639631629949</c:v>
                </c:pt>
                <c:pt idx="182">
                  <c:v>1.3021438988507699</c:v>
                </c:pt>
                <c:pt idx="183">
                  <c:v>1.3022557747227186</c:v>
                </c:pt>
                <c:pt idx="184">
                  <c:v>1.3023995567003668</c:v>
                </c:pt>
                <c:pt idx="185">
                  <c:v>1.3025752009863314</c:v>
                </c:pt>
                <c:pt idx="186">
                  <c:v>1.3027826540776613</c:v>
                </c:pt>
                <c:pt idx="187">
                  <c:v>1.3030218527821351</c:v>
                </c:pt>
                <c:pt idx="188">
                  <c:v>1.3032927242375105</c:v>
                </c:pt>
                <c:pt idx="189">
                  <c:v>1.3035951859337183</c:v>
                </c:pt>
                <c:pt idx="190">
                  <c:v>1.3039291457379953</c:v>
                </c:pt>
                <c:pt idx="191">
                  <c:v>1.3042945019229504</c:v>
                </c:pt>
                <c:pt idx="192">
                  <c:v>1.3046911431975503</c:v>
                </c:pt>
                <c:pt idx="193">
                  <c:v>1.3051189487410204</c:v>
                </c:pt>
                <c:pt idx="194">
                  <c:v>1.3055777882396478</c:v>
                </c:pt>
                <c:pt idx="195">
                  <c:v>1.3060675219264766</c:v>
                </c:pt>
                <c:pt idx="196">
                  <c:v>1.3065880006238813</c:v>
                </c:pt>
                <c:pt idx="197">
                  <c:v>1.307139065789009</c:v>
                </c:pt>
                <c:pt idx="198">
                  <c:v>1.3077205495620718</c:v>
                </c:pt>
                <c:pt idx="199">
                  <c:v>1.3083322748174797</c:v>
                </c:pt>
                <c:pt idx="200">
                  <c:v>1.3089740552177938</c:v>
                </c:pt>
                <c:pt idx="201">
                  <c:v>1.3096456952704874</c:v>
                </c:pt>
                <c:pt idx="202">
                  <c:v>1.3103469903874938</c:v>
                </c:pt>
                <c:pt idx="203">
                  <c:v>1.3110777269475269</c:v>
                </c:pt>
                <c:pt idx="204">
                  <c:v>1.3118376823611517</c:v>
                </c:pt>
                <c:pt idx="205">
                  <c:v>1.3126266251385874</c:v>
                </c:pt>
                <c:pt idx="206">
                  <c:v>1.3134443149602215</c:v>
                </c:pt>
                <c:pt idx="207">
                  <c:v>1.3142905027498126</c:v>
                </c:pt>
                <c:pt idx="208">
                  <c:v>1.3151649307503634</c:v>
                </c:pt>
                <c:pt idx="209">
                  <c:v>1.316067332602634</c:v>
                </c:pt>
                <c:pt idx="210">
                  <c:v>1.3169974334262782</c:v>
                </c:pt>
                <c:pt idx="211">
                  <c:v>1.3179549499035752</c:v>
                </c:pt>
                <c:pt idx="212">
                  <c:v>1.3189395903657306</c:v>
                </c:pt>
                <c:pt idx="213">
                  <c:v>1.3199510548817206</c:v>
                </c:pt>
                <c:pt idx="214">
                  <c:v>1.3209890353496558</c:v>
                </c:pt>
                <c:pt idx="215">
                  <c:v>1.3220532155906306</c:v>
                </c:pt>
                <c:pt idx="216">
                  <c:v>1.3231432714450342</c:v>
                </c:pt>
                <c:pt idx="217">
                  <c:v>1.3242588708712941</c:v>
                </c:pt>
                <c:pt idx="218">
                  <c:v>1.3253996740470182</c:v>
                </c:pt>
                <c:pt idx="219">
                  <c:v>1.3265653334725074</c:v>
                </c:pt>
                <c:pt idx="220">
                  <c:v>1.327755494076609</c:v>
                </c:pt>
                <c:pt idx="221">
                  <c:v>1.3289697933248736</c:v>
                </c:pt>
                <c:pt idx="222">
                  <c:v>1.330207861329987</c:v>
                </c:pt>
                <c:pt idx="223">
                  <c:v>1.3314693209644417</c:v>
                </c:pt>
                <c:pt idx="224">
                  <c:v>1.3327537879754126</c:v>
                </c:pt>
                <c:pt idx="225">
                  <c:v>1.3340608711018054</c:v>
                </c:pt>
                <c:pt idx="226">
                  <c:v>1.3353901721934376</c:v>
                </c:pt>
                <c:pt idx="227">
                  <c:v>1.33674128633232</c:v>
                </c:pt>
                <c:pt idx="228">
                  <c:v>1.3381138019559968</c:v>
                </c:pt>
                <c:pt idx="229">
                  <c:v>1.3395073009829135</c:v>
                </c:pt>
                <c:pt idx="230">
                  <c:v>1.340921358939767</c:v>
                </c:pt>
                <c:pt idx="231">
                  <c:v>1.342355545090806</c:v>
                </c:pt>
                <c:pt idx="232">
                  <c:v>1.3438094225690349</c:v>
                </c:pt>
                <c:pt idx="233">
                  <c:v>1.3452825485092903</c:v>
                </c:pt>
                <c:pt idx="234">
                  <c:v>1.3467744741831402</c:v>
                </c:pt>
                <c:pt idx="235">
                  <c:v>1.3482847451355717</c:v>
                </c:pt>
                <c:pt idx="236">
                  <c:v>1.3498129013234221</c:v>
                </c:pt>
                <c:pt idx="237">
                  <c:v>1.3513584772555136</c:v>
                </c:pt>
                <c:pt idx="238">
                  <c:v>1.3529210021344442</c:v>
                </c:pt>
                <c:pt idx="239">
                  <c:v>1.3545</c:v>
                </c:pt>
                <c:pt idx="240">
                  <c:v>1.3560949898741346</c:v>
                </c:pt>
                <c:pt idx="241">
                  <c:v>1.3577054859074815</c:v>
                </c:pt>
                <c:pt idx="242">
                  <c:v>1.3593309975273475</c:v>
                </c:pt>
                <c:pt idx="243">
                  <c:v>1.3609710295871469</c:v>
                </c:pt>
                <c:pt idx="244">
                  <c:v>1.3626250825172266</c:v>
                </c:pt>
                <c:pt idx="245">
                  <c:v>1.3642926524770411</c:v>
                </c:pt>
                <c:pt idx="246">
                  <c:v>1.3659732315086264</c:v>
                </c:pt>
                <c:pt idx="247">
                  <c:v>1.3676663076913291</c:v>
                </c:pt>
                <c:pt idx="248">
                  <c:v>1.3693713652977435</c:v>
                </c:pt>
                <c:pt idx="249">
                  <c:v>1.3710878849508048</c:v>
                </c:pt>
                <c:pt idx="250">
                  <c:v>1.3728153437819985</c:v>
                </c:pt>
                <c:pt idx="251">
                  <c:v>1.3745532155906306</c:v>
                </c:pt>
                <c:pt idx="252">
                  <c:v>1.3763009710041125</c:v>
                </c:pt>
                <c:pt idx="253">
                  <c:v>1.3780580776392151</c:v>
                </c:pt>
                <c:pt idx="254">
                  <c:v>1.3798240002642355</c:v>
                </c:pt>
                <c:pt idx="255">
                  <c:v>1.3815982009620349</c:v>
                </c:pt>
                <c:pt idx="256">
                  <c:v>1.3833801392938943</c:v>
                </c:pt>
                <c:pt idx="257">
                  <c:v>1.3851692724641353</c:v>
                </c:pt>
                <c:pt idx="258">
                  <c:v>1.3869650554854629</c:v>
                </c:pt>
                <c:pt idx="259">
                  <c:v>1.3887669413449724</c:v>
                </c:pt>
                <c:pt idx="260">
                  <c:v>1.3905743811707758</c:v>
                </c:pt>
                <c:pt idx="261">
                  <c:v>1.392386824399193</c:v>
                </c:pt>
                <c:pt idx="262">
                  <c:v>1.3942037189424596</c:v>
                </c:pt>
                <c:pt idx="263">
                  <c:v>1.3960245113568965</c:v>
                </c:pt>
                <c:pt idx="264">
                  <c:v>1.3978486470114959</c:v>
                </c:pt>
                <c:pt idx="265">
                  <c:v>1.3996755702568668</c:v>
                </c:pt>
                <c:pt idx="266">
                  <c:v>1.4015047245944909</c:v>
                </c:pt>
                <c:pt idx="267">
                  <c:v>1.4033355528462375</c:v>
                </c:pt>
                <c:pt idx="268">
                  <c:v>1.4051674973240853</c:v>
                </c:pt>
                <c:pt idx="269">
                  <c:v>1.407</c:v>
                </c:pt>
                <c:pt idx="270">
                  <c:v>1.4088325026759148</c:v>
                </c:pt>
                <c:pt idx="271">
                  <c:v>1.4106644471537626</c:v>
                </c:pt>
                <c:pt idx="272">
                  <c:v>1.4124952754055091</c:v>
                </c:pt>
                <c:pt idx="273">
                  <c:v>1.4143244297431332</c:v>
                </c:pt>
                <c:pt idx="274">
                  <c:v>1.4161513529885041</c:v>
                </c:pt>
                <c:pt idx="275">
                  <c:v>1.4179754886431035</c:v>
                </c:pt>
                <c:pt idx="276">
                  <c:v>1.4197962810575406</c:v>
                </c:pt>
                <c:pt idx="277">
                  <c:v>1.4216131756008068</c:v>
                </c:pt>
                <c:pt idx="278">
                  <c:v>1.4234256188292242</c:v>
                </c:pt>
                <c:pt idx="279">
                  <c:v>1.4252330586550277</c:v>
                </c:pt>
                <c:pt idx="280">
                  <c:v>1.4270349445145372</c:v>
                </c:pt>
                <c:pt idx="281">
                  <c:v>1.4288307275358647</c:v>
                </c:pt>
                <c:pt idx="282">
                  <c:v>1.4306198607061058</c:v>
                </c:pt>
                <c:pt idx="283">
                  <c:v>1.4324017990379652</c:v>
                </c:pt>
                <c:pt idx="284">
                  <c:v>1.4341759997357646</c:v>
                </c:pt>
                <c:pt idx="285">
                  <c:v>1.435941922360785</c:v>
                </c:pt>
                <c:pt idx="286">
                  <c:v>1.4376990289958873</c:v>
                </c:pt>
                <c:pt idx="287">
                  <c:v>1.4394467844093695</c:v>
                </c:pt>
                <c:pt idx="288">
                  <c:v>1.4411846562180015</c:v>
                </c:pt>
                <c:pt idx="289">
                  <c:v>1.4429121150491953</c:v>
                </c:pt>
                <c:pt idx="290">
                  <c:v>1.4446286347022566</c:v>
                </c:pt>
                <c:pt idx="291">
                  <c:v>1.4463336923086707</c:v>
                </c:pt>
                <c:pt idx="292">
                  <c:v>1.4480267684913737</c:v>
                </c:pt>
                <c:pt idx="293">
                  <c:v>1.4497073475229589</c:v>
                </c:pt>
                <c:pt idx="294">
                  <c:v>1.4513749174827735</c:v>
                </c:pt>
                <c:pt idx="295">
                  <c:v>1.4530289704128532</c:v>
                </c:pt>
                <c:pt idx="296">
                  <c:v>1.4546690024726525</c:v>
                </c:pt>
                <c:pt idx="297">
                  <c:v>1.4562945140925185</c:v>
                </c:pt>
                <c:pt idx="298">
                  <c:v>1.4579050101258655</c:v>
                </c:pt>
                <c:pt idx="299">
                  <c:v>1.4595</c:v>
                </c:pt>
                <c:pt idx="300">
                  <c:v>1.4610789978655556</c:v>
                </c:pt>
                <c:pt idx="301">
                  <c:v>1.4626415227444864</c:v>
                </c:pt>
                <c:pt idx="302">
                  <c:v>1.4641870986765779</c:v>
                </c:pt>
                <c:pt idx="303">
                  <c:v>1.4657152548644286</c:v>
                </c:pt>
                <c:pt idx="304">
                  <c:v>1.4672255258168598</c:v>
                </c:pt>
                <c:pt idx="305">
                  <c:v>1.4687174514907098</c:v>
                </c:pt>
                <c:pt idx="306">
                  <c:v>1.4701905774309652</c:v>
                </c:pt>
                <c:pt idx="307">
                  <c:v>1.4716444549091943</c:v>
                </c:pt>
                <c:pt idx="308">
                  <c:v>1.473078641060233</c:v>
                </c:pt>
                <c:pt idx="309">
                  <c:v>1.4744926990170866</c:v>
                </c:pt>
                <c:pt idx="310">
                  <c:v>1.4758861980440032</c:v>
                </c:pt>
                <c:pt idx="311">
                  <c:v>1.47725871366768</c:v>
                </c:pt>
                <c:pt idx="312">
                  <c:v>1.4786098278065625</c:v>
                </c:pt>
                <c:pt idx="313">
                  <c:v>1.4799391288981947</c:v>
                </c:pt>
                <c:pt idx="314">
                  <c:v>1.4812462120245875</c:v>
                </c:pt>
                <c:pt idx="315">
                  <c:v>1.4825306790355584</c:v>
                </c:pt>
                <c:pt idx="316">
                  <c:v>1.483792138670013</c:v>
                </c:pt>
                <c:pt idx="317">
                  <c:v>1.4850302066751264</c:v>
                </c:pt>
                <c:pt idx="318">
                  <c:v>1.4862445059233911</c:v>
                </c:pt>
                <c:pt idx="319">
                  <c:v>1.4874346665274927</c:v>
                </c:pt>
                <c:pt idx="320">
                  <c:v>1.4886003259529819</c:v>
                </c:pt>
                <c:pt idx="321">
                  <c:v>1.4897411291287059</c:v>
                </c:pt>
                <c:pt idx="322">
                  <c:v>1.4908567285549659</c:v>
                </c:pt>
                <c:pt idx="323">
                  <c:v>1.4919467844093695</c:v>
                </c:pt>
                <c:pt idx="324">
                  <c:v>1.4930109646503442</c:v>
                </c:pt>
                <c:pt idx="325">
                  <c:v>1.4940489451182795</c:v>
                </c:pt>
                <c:pt idx="326">
                  <c:v>1.4950604096342694</c:v>
                </c:pt>
                <c:pt idx="327">
                  <c:v>1.4960450500964249</c:v>
                </c:pt>
                <c:pt idx="328">
                  <c:v>1.4970025665737219</c:v>
                </c:pt>
                <c:pt idx="329">
                  <c:v>1.4979326673973661</c:v>
                </c:pt>
                <c:pt idx="330">
                  <c:v>1.4988350692496366</c:v>
                </c:pt>
                <c:pt idx="331">
                  <c:v>1.4997094972501874</c:v>
                </c:pt>
                <c:pt idx="332">
                  <c:v>1.5005556850397785</c:v>
                </c:pt>
                <c:pt idx="333">
                  <c:v>1.5013733748614126</c:v>
                </c:pt>
                <c:pt idx="334">
                  <c:v>1.5021623176388483</c:v>
                </c:pt>
                <c:pt idx="335">
                  <c:v>1.5029222730524732</c:v>
                </c:pt>
                <c:pt idx="336">
                  <c:v>1.5036530096125063</c:v>
                </c:pt>
                <c:pt idx="337">
                  <c:v>1.5043543047295127</c:v>
                </c:pt>
                <c:pt idx="338">
                  <c:v>1.5050259447822061</c:v>
                </c:pt>
                <c:pt idx="339">
                  <c:v>1.5056677251825203</c:v>
                </c:pt>
                <c:pt idx="340">
                  <c:v>1.5062794504379282</c:v>
                </c:pt>
                <c:pt idx="341">
                  <c:v>1.5068609342109911</c:v>
                </c:pt>
                <c:pt idx="342">
                  <c:v>1.5074119993761188</c:v>
                </c:pt>
                <c:pt idx="343">
                  <c:v>1.5079324780735235</c:v>
                </c:pt>
                <c:pt idx="344">
                  <c:v>1.5084222117603523</c:v>
                </c:pt>
                <c:pt idx="345">
                  <c:v>1.5088810512589796</c:v>
                </c:pt>
                <c:pt idx="346">
                  <c:v>1.5093088568024497</c:v>
                </c:pt>
                <c:pt idx="347">
                  <c:v>1.5097054980770497</c:v>
                </c:pt>
                <c:pt idx="348">
                  <c:v>1.5100708542620047</c:v>
                </c:pt>
                <c:pt idx="349">
                  <c:v>1.5104048140662818</c:v>
                </c:pt>
                <c:pt idx="350">
                  <c:v>1.5107072757624895</c:v>
                </c:pt>
                <c:pt idx="351">
                  <c:v>1.5109781472178649</c:v>
                </c:pt>
                <c:pt idx="352">
                  <c:v>1.5112173459223388</c:v>
                </c:pt>
                <c:pt idx="353">
                  <c:v>1.5114247990136687</c:v>
                </c:pt>
                <c:pt idx="354">
                  <c:v>1.5116004432996333</c:v>
                </c:pt>
                <c:pt idx="355">
                  <c:v>1.5117442252772815</c:v>
                </c:pt>
                <c:pt idx="356">
                  <c:v>1.5118561011492302</c:v>
                </c:pt>
                <c:pt idx="357">
                  <c:v>1.5119360368370052</c:v>
                </c:pt>
                <c:pt idx="358">
                  <c:v>1.5119840079914211</c:v>
                </c:pt>
                <c:pt idx="359">
                  <c:v>1.512</c:v>
                </c:pt>
              </c:numCache>
              <c:extLst xmlns:c15="http://schemas.microsoft.com/office/drawing/2012/chart"/>
            </c:numRef>
          </c:xVal>
          <c:yVal>
            <c:numRef>
              <c:f>'[2]ER6n 11'!$Y$7:$Y$366</c:f>
              <c:numCache>
                <c:formatCode>General</c:formatCode>
                <c:ptCount val="360"/>
                <c:pt idx="0">
                  <c:v>0.29983250267591477</c:v>
                </c:pt>
                <c:pt idx="1">
                  <c:v>0.30166444715376262</c:v>
                </c:pt>
                <c:pt idx="2">
                  <c:v>0.30349527540550908</c:v>
                </c:pt>
                <c:pt idx="3">
                  <c:v>0.30532442974313312</c:v>
                </c:pt>
                <c:pt idx="4">
                  <c:v>0.3071513529885041</c:v>
                </c:pt>
                <c:pt idx="5">
                  <c:v>0.30897548864310359</c:v>
                </c:pt>
                <c:pt idx="6">
                  <c:v>0.31079628105754048</c:v>
                </c:pt>
                <c:pt idx="7">
                  <c:v>0.31261317560080687</c:v>
                </c:pt>
                <c:pt idx="8">
                  <c:v>0.31442561882922421</c:v>
                </c:pt>
                <c:pt idx="9">
                  <c:v>0.31623305865502765</c:v>
                </c:pt>
                <c:pt idx="10">
                  <c:v>0.31803494451453718</c:v>
                </c:pt>
                <c:pt idx="11">
                  <c:v>0.31983072753586472</c:v>
                </c:pt>
                <c:pt idx="12">
                  <c:v>0.32161986070610582</c:v>
                </c:pt>
                <c:pt idx="13">
                  <c:v>0.32340179903796512</c:v>
                </c:pt>
                <c:pt idx="14">
                  <c:v>0.32517599973576466</c:v>
                </c:pt>
                <c:pt idx="15">
                  <c:v>0.3269419223607849</c:v>
                </c:pt>
                <c:pt idx="16">
                  <c:v>0.32869902899588732</c:v>
                </c:pt>
                <c:pt idx="17">
                  <c:v>0.33044678440936948</c:v>
                </c:pt>
                <c:pt idx="18">
                  <c:v>0.33218465621800142</c:v>
                </c:pt>
                <c:pt idx="19">
                  <c:v>0.33391211504919521</c:v>
                </c:pt>
                <c:pt idx="20">
                  <c:v>0.33562863470225651</c:v>
                </c:pt>
                <c:pt idx="21">
                  <c:v>0.33733369230867072</c:v>
                </c:pt>
                <c:pt idx="22">
                  <c:v>0.33902676849137375</c:v>
                </c:pt>
                <c:pt idx="23">
                  <c:v>0.340707347522959</c:v>
                </c:pt>
                <c:pt idx="24">
                  <c:v>0.34237491748277343</c:v>
                </c:pt>
                <c:pt idx="25">
                  <c:v>0.34402897041285313</c:v>
                </c:pt>
                <c:pt idx="26">
                  <c:v>0.34566900247265242</c:v>
                </c:pt>
                <c:pt idx="27">
                  <c:v>0.34729451409251855</c:v>
                </c:pt>
                <c:pt idx="28">
                  <c:v>0.34890501012586539</c:v>
                </c:pt>
                <c:pt idx="29">
                  <c:v>0.35049999999999998</c:v>
                </c:pt>
                <c:pt idx="30">
                  <c:v>0.35207899786555569</c:v>
                </c:pt>
                <c:pt idx="31">
                  <c:v>0.35364152274448651</c:v>
                </c:pt>
                <c:pt idx="32">
                  <c:v>0.35518709867657783</c:v>
                </c:pt>
                <c:pt idx="33">
                  <c:v>0.3567152548644284</c:v>
                </c:pt>
                <c:pt idx="34">
                  <c:v>0.35822552581685985</c:v>
                </c:pt>
                <c:pt idx="35">
                  <c:v>0.35971745149070966</c:v>
                </c:pt>
                <c:pt idx="36">
                  <c:v>0.36119057743096505</c:v>
                </c:pt>
                <c:pt idx="37">
                  <c:v>0.36264445490919411</c:v>
                </c:pt>
                <c:pt idx="38">
                  <c:v>0.36407864106023291</c:v>
                </c:pt>
                <c:pt idx="39">
                  <c:v>0.36549269901708659</c:v>
                </c:pt>
                <c:pt idx="40">
                  <c:v>0.36688619804400324</c:v>
                </c:pt>
                <c:pt idx="41">
                  <c:v>0.36825871366768009</c:v>
                </c:pt>
                <c:pt idx="42">
                  <c:v>0.36960982780656232</c:v>
                </c:pt>
                <c:pt idx="43">
                  <c:v>0.37093912889819469</c:v>
                </c:pt>
                <c:pt idx="44">
                  <c:v>0.37224621202458746</c:v>
                </c:pt>
                <c:pt idx="45">
                  <c:v>0.37353067903555837</c:v>
                </c:pt>
                <c:pt idx="46">
                  <c:v>0.37479213867001288</c:v>
                </c:pt>
                <c:pt idx="47">
                  <c:v>0.37603020667512638</c:v>
                </c:pt>
                <c:pt idx="48">
                  <c:v>0.37724450592339104</c:v>
                </c:pt>
                <c:pt idx="49">
                  <c:v>0.37843466652749269</c:v>
                </c:pt>
                <c:pt idx="50">
                  <c:v>0.37960032595298193</c:v>
                </c:pt>
                <c:pt idx="51">
                  <c:v>0.38074112912870578</c:v>
                </c:pt>
                <c:pt idx="52">
                  <c:v>0.38185672855496572</c:v>
                </c:pt>
                <c:pt idx="53">
                  <c:v>0.38294678440936947</c:v>
                </c:pt>
                <c:pt idx="54">
                  <c:v>0.38401096465034412</c:v>
                </c:pt>
                <c:pt idx="55">
                  <c:v>0.38504894511827936</c:v>
                </c:pt>
                <c:pt idx="56">
                  <c:v>0.38606040963426952</c:v>
                </c:pt>
                <c:pt idx="57">
                  <c:v>0.3870450500964247</c:v>
                </c:pt>
                <c:pt idx="58">
                  <c:v>0.38800256657372179</c:v>
                </c:pt>
                <c:pt idx="59">
                  <c:v>0.38893266739736604</c:v>
                </c:pt>
                <c:pt idx="60">
                  <c:v>0.38983506924963651</c:v>
                </c:pt>
                <c:pt idx="61">
                  <c:v>0.39070949725018733</c:v>
                </c:pt>
                <c:pt idx="62">
                  <c:v>0.39155568503977861</c:v>
                </c:pt>
                <c:pt idx="63">
                  <c:v>0.39237337486141255</c:v>
                </c:pt>
                <c:pt idx="64">
                  <c:v>0.39316231763884824</c:v>
                </c:pt>
                <c:pt idx="65">
                  <c:v>0.39392227305247307</c:v>
                </c:pt>
                <c:pt idx="66">
                  <c:v>0.39465300961250621</c:v>
                </c:pt>
                <c:pt idx="67">
                  <c:v>0.39535430472951266</c:v>
                </c:pt>
                <c:pt idx="68">
                  <c:v>0.39602594478220615</c:v>
                </c:pt>
                <c:pt idx="69">
                  <c:v>0.39666772518252036</c:v>
                </c:pt>
                <c:pt idx="70">
                  <c:v>0.39727945043792823</c:v>
                </c:pt>
                <c:pt idx="71">
                  <c:v>0.39786093421099111</c:v>
                </c:pt>
                <c:pt idx="72">
                  <c:v>0.39841199937611871</c:v>
                </c:pt>
                <c:pt idx="73">
                  <c:v>0.3989324780735235</c:v>
                </c:pt>
                <c:pt idx="74">
                  <c:v>0.39942221176035214</c:v>
                </c:pt>
                <c:pt idx="75">
                  <c:v>0.3998810512589796</c:v>
                </c:pt>
                <c:pt idx="76">
                  <c:v>0.40030885680244965</c:v>
                </c:pt>
                <c:pt idx="77">
                  <c:v>0.40070549807704958</c:v>
                </c:pt>
                <c:pt idx="78">
                  <c:v>0.40107085426200473</c:v>
                </c:pt>
                <c:pt idx="79">
                  <c:v>0.40140481406628181</c:v>
                </c:pt>
                <c:pt idx="80">
                  <c:v>0.40170727576248944</c:v>
                </c:pt>
                <c:pt idx="81">
                  <c:v>0.40197814721786485</c:v>
                </c:pt>
                <c:pt idx="82">
                  <c:v>0.40221734592233882</c:v>
                </c:pt>
                <c:pt idx="83">
                  <c:v>0.40242479901366868</c:v>
                </c:pt>
                <c:pt idx="84">
                  <c:v>0.40260044329963329</c:v>
                </c:pt>
                <c:pt idx="85">
                  <c:v>0.40274422527728154</c:v>
                </c:pt>
                <c:pt idx="86">
                  <c:v>0.40285610114923021</c:v>
                </c:pt>
                <c:pt idx="87">
                  <c:v>0.40293603683700502</c:v>
                </c:pt>
                <c:pt idx="88">
                  <c:v>0.40298400799142109</c:v>
                </c:pt>
                <c:pt idx="89">
                  <c:v>0.40299999999999997</c:v>
                </c:pt>
                <c:pt idx="90">
                  <c:v>0.40298400799142109</c:v>
                </c:pt>
                <c:pt idx="91">
                  <c:v>0.40293603683700502</c:v>
                </c:pt>
                <c:pt idx="92">
                  <c:v>0.40285610114923021</c:v>
                </c:pt>
                <c:pt idx="93">
                  <c:v>0.40274422527728154</c:v>
                </c:pt>
                <c:pt idx="94">
                  <c:v>0.40260044329963329</c:v>
                </c:pt>
                <c:pt idx="95">
                  <c:v>0.40242479901366868</c:v>
                </c:pt>
                <c:pt idx="96">
                  <c:v>0.40221734592233882</c:v>
                </c:pt>
                <c:pt idx="97">
                  <c:v>0.40197814721786485</c:v>
                </c:pt>
                <c:pt idx="98">
                  <c:v>0.40170727576248944</c:v>
                </c:pt>
                <c:pt idx="99">
                  <c:v>0.40140481406628181</c:v>
                </c:pt>
                <c:pt idx="100">
                  <c:v>0.40107085426200473</c:v>
                </c:pt>
                <c:pt idx="101">
                  <c:v>0.40070549807704958</c:v>
                </c:pt>
                <c:pt idx="102">
                  <c:v>0.40030885680244965</c:v>
                </c:pt>
                <c:pt idx="103">
                  <c:v>0.3998810512589796</c:v>
                </c:pt>
                <c:pt idx="104">
                  <c:v>0.39942221176035214</c:v>
                </c:pt>
                <c:pt idx="105">
                  <c:v>0.3989324780735235</c:v>
                </c:pt>
                <c:pt idx="106">
                  <c:v>0.39841199937611871</c:v>
                </c:pt>
                <c:pt idx="107">
                  <c:v>0.39786093421099111</c:v>
                </c:pt>
                <c:pt idx="108">
                  <c:v>0.39727945043792823</c:v>
                </c:pt>
                <c:pt idx="109">
                  <c:v>0.39666772518252036</c:v>
                </c:pt>
                <c:pt idx="110">
                  <c:v>0.39602594478220615</c:v>
                </c:pt>
                <c:pt idx="111">
                  <c:v>0.39535430472951266</c:v>
                </c:pt>
                <c:pt idx="112">
                  <c:v>0.39465300961250621</c:v>
                </c:pt>
                <c:pt idx="113">
                  <c:v>0.39392227305247307</c:v>
                </c:pt>
                <c:pt idx="114">
                  <c:v>0.39316231763884824</c:v>
                </c:pt>
                <c:pt idx="115">
                  <c:v>0.39237337486141249</c:v>
                </c:pt>
                <c:pt idx="116">
                  <c:v>0.39155568503977861</c:v>
                </c:pt>
                <c:pt idx="117">
                  <c:v>0.39070949725018733</c:v>
                </c:pt>
                <c:pt idx="118">
                  <c:v>0.38983506924963657</c:v>
                </c:pt>
                <c:pt idx="119">
                  <c:v>0.38893266739736604</c:v>
                </c:pt>
                <c:pt idx="120">
                  <c:v>0.38800256657372179</c:v>
                </c:pt>
                <c:pt idx="121">
                  <c:v>0.3870450500964247</c:v>
                </c:pt>
                <c:pt idx="122">
                  <c:v>0.38606040963426946</c:v>
                </c:pt>
                <c:pt idx="123">
                  <c:v>0.38504894511827936</c:v>
                </c:pt>
                <c:pt idx="124">
                  <c:v>0.38401096465034412</c:v>
                </c:pt>
                <c:pt idx="125">
                  <c:v>0.38294678440936947</c:v>
                </c:pt>
                <c:pt idx="126">
                  <c:v>0.38185672855496572</c:v>
                </c:pt>
                <c:pt idx="127">
                  <c:v>0.38074112912870578</c:v>
                </c:pt>
                <c:pt idx="128">
                  <c:v>0.37960032595298193</c:v>
                </c:pt>
                <c:pt idx="129">
                  <c:v>0.37843466652749269</c:v>
                </c:pt>
                <c:pt idx="130">
                  <c:v>0.37724450592339104</c:v>
                </c:pt>
                <c:pt idx="131">
                  <c:v>0.37603020667512638</c:v>
                </c:pt>
                <c:pt idx="132">
                  <c:v>0.37479213867001288</c:v>
                </c:pt>
                <c:pt idx="133">
                  <c:v>0.37353067903555837</c:v>
                </c:pt>
                <c:pt idx="134">
                  <c:v>0.37224621202458746</c:v>
                </c:pt>
                <c:pt idx="135">
                  <c:v>0.37093912889819469</c:v>
                </c:pt>
                <c:pt idx="136">
                  <c:v>0.36960982780656232</c:v>
                </c:pt>
                <c:pt idx="137">
                  <c:v>0.36825871366768009</c:v>
                </c:pt>
                <c:pt idx="138">
                  <c:v>0.36688619804400324</c:v>
                </c:pt>
                <c:pt idx="139">
                  <c:v>0.36549269901708664</c:v>
                </c:pt>
                <c:pt idx="140">
                  <c:v>0.36407864106023291</c:v>
                </c:pt>
                <c:pt idx="141">
                  <c:v>0.36264445490919411</c:v>
                </c:pt>
                <c:pt idx="142">
                  <c:v>0.36119057743096505</c:v>
                </c:pt>
                <c:pt idx="143">
                  <c:v>0.35971745149070966</c:v>
                </c:pt>
                <c:pt idx="144">
                  <c:v>0.35822552581685979</c:v>
                </c:pt>
                <c:pt idx="145">
                  <c:v>0.3567152548644284</c:v>
                </c:pt>
                <c:pt idx="146">
                  <c:v>0.35518709867657783</c:v>
                </c:pt>
                <c:pt idx="147">
                  <c:v>0.35364152274448651</c:v>
                </c:pt>
                <c:pt idx="148">
                  <c:v>0.35207899786555569</c:v>
                </c:pt>
                <c:pt idx="149">
                  <c:v>0.35049999999999998</c:v>
                </c:pt>
                <c:pt idx="150">
                  <c:v>0.34890501012586539</c:v>
                </c:pt>
                <c:pt idx="151">
                  <c:v>0.34729451409251849</c:v>
                </c:pt>
                <c:pt idx="152">
                  <c:v>0.34566900247265242</c:v>
                </c:pt>
                <c:pt idx="153">
                  <c:v>0.34402897041285307</c:v>
                </c:pt>
                <c:pt idx="154">
                  <c:v>0.34237491748277343</c:v>
                </c:pt>
                <c:pt idx="155">
                  <c:v>0.34070734752295906</c:v>
                </c:pt>
                <c:pt idx="156">
                  <c:v>0.33902676849137375</c:v>
                </c:pt>
                <c:pt idx="157">
                  <c:v>0.33733369230867077</c:v>
                </c:pt>
                <c:pt idx="158">
                  <c:v>0.33562863470225651</c:v>
                </c:pt>
                <c:pt idx="159">
                  <c:v>0.33391211504919521</c:v>
                </c:pt>
                <c:pt idx="160">
                  <c:v>0.33218465621800142</c:v>
                </c:pt>
                <c:pt idx="161">
                  <c:v>0.33044678440936948</c:v>
                </c:pt>
                <c:pt idx="162">
                  <c:v>0.32869902899588732</c:v>
                </c:pt>
                <c:pt idx="163">
                  <c:v>0.3269419223607849</c:v>
                </c:pt>
                <c:pt idx="164">
                  <c:v>0.32517599973576472</c:v>
                </c:pt>
                <c:pt idx="165">
                  <c:v>0.32340179903796512</c:v>
                </c:pt>
                <c:pt idx="166">
                  <c:v>0.32161986070610582</c:v>
                </c:pt>
                <c:pt idx="167">
                  <c:v>0.31983072753586472</c:v>
                </c:pt>
                <c:pt idx="168">
                  <c:v>0.31803494451453723</c:v>
                </c:pt>
                <c:pt idx="169">
                  <c:v>0.31623305865502765</c:v>
                </c:pt>
                <c:pt idx="170">
                  <c:v>0.31442561882922426</c:v>
                </c:pt>
                <c:pt idx="171">
                  <c:v>0.31261317560080687</c:v>
                </c:pt>
                <c:pt idx="172">
                  <c:v>0.31079628105754048</c:v>
                </c:pt>
                <c:pt idx="173">
                  <c:v>0.30897548864310365</c:v>
                </c:pt>
                <c:pt idx="174">
                  <c:v>0.3071513529885041</c:v>
                </c:pt>
                <c:pt idx="175">
                  <c:v>0.30532442974313317</c:v>
                </c:pt>
                <c:pt idx="176">
                  <c:v>0.30349527540550908</c:v>
                </c:pt>
                <c:pt idx="177">
                  <c:v>0.30166444715376262</c:v>
                </c:pt>
                <c:pt idx="178">
                  <c:v>0.29983250267591477</c:v>
                </c:pt>
                <c:pt idx="179">
                  <c:v>0.29799999999999999</c:v>
                </c:pt>
                <c:pt idx="180">
                  <c:v>0.2961674973240852</c:v>
                </c:pt>
                <c:pt idx="181">
                  <c:v>0.29433555284623741</c:v>
                </c:pt>
                <c:pt idx="182">
                  <c:v>0.29250472459449089</c:v>
                </c:pt>
                <c:pt idx="183">
                  <c:v>0.29067557025686686</c:v>
                </c:pt>
                <c:pt idx="184">
                  <c:v>0.28884864701149593</c:v>
                </c:pt>
                <c:pt idx="185">
                  <c:v>0.28702451135689638</c:v>
                </c:pt>
                <c:pt idx="186">
                  <c:v>0.28520371894245949</c:v>
                </c:pt>
                <c:pt idx="187">
                  <c:v>0.2833868243991931</c:v>
                </c:pt>
                <c:pt idx="188">
                  <c:v>0.28157438117077577</c:v>
                </c:pt>
                <c:pt idx="189">
                  <c:v>0.27976694134497226</c:v>
                </c:pt>
                <c:pt idx="190">
                  <c:v>0.2779650554854628</c:v>
                </c:pt>
                <c:pt idx="191">
                  <c:v>0.27616927246413525</c:v>
                </c:pt>
                <c:pt idx="192">
                  <c:v>0.27438013929389415</c:v>
                </c:pt>
                <c:pt idx="193">
                  <c:v>0.27259820096203491</c:v>
                </c:pt>
                <c:pt idx="194">
                  <c:v>0.27082400026423531</c:v>
                </c:pt>
                <c:pt idx="195">
                  <c:v>0.26905807763921508</c:v>
                </c:pt>
                <c:pt idx="196">
                  <c:v>0.26730097100411265</c:v>
                </c:pt>
                <c:pt idx="197">
                  <c:v>0.2655532155906305</c:v>
                </c:pt>
                <c:pt idx="198">
                  <c:v>0.26381534378199856</c:v>
                </c:pt>
                <c:pt idx="199">
                  <c:v>0.26208788495080476</c:v>
                </c:pt>
                <c:pt idx="200">
                  <c:v>0.26037136529774346</c:v>
                </c:pt>
                <c:pt idx="201">
                  <c:v>0.25866630769132926</c:v>
                </c:pt>
                <c:pt idx="202">
                  <c:v>0.25697323150862628</c:v>
                </c:pt>
                <c:pt idx="203">
                  <c:v>0.25529265247704097</c:v>
                </c:pt>
                <c:pt idx="204">
                  <c:v>0.25362508251722654</c:v>
                </c:pt>
                <c:pt idx="205">
                  <c:v>0.25197102958714684</c:v>
                </c:pt>
                <c:pt idx="206">
                  <c:v>0.25033099752734761</c:v>
                </c:pt>
                <c:pt idx="207">
                  <c:v>0.24870548590748146</c:v>
                </c:pt>
                <c:pt idx="208">
                  <c:v>0.24709498987413461</c:v>
                </c:pt>
                <c:pt idx="209">
                  <c:v>0.24549999999999997</c:v>
                </c:pt>
                <c:pt idx="210">
                  <c:v>0.24392100213444429</c:v>
                </c:pt>
                <c:pt idx="211">
                  <c:v>0.24235847725551349</c:v>
                </c:pt>
                <c:pt idx="212">
                  <c:v>0.24081290132342215</c:v>
                </c:pt>
                <c:pt idx="213">
                  <c:v>0.23928474513557157</c:v>
                </c:pt>
                <c:pt idx="214">
                  <c:v>0.23777447418314013</c:v>
                </c:pt>
                <c:pt idx="215">
                  <c:v>0.23628254850929031</c:v>
                </c:pt>
                <c:pt idx="216">
                  <c:v>0.23480942256903492</c:v>
                </c:pt>
                <c:pt idx="217">
                  <c:v>0.23335554509080586</c:v>
                </c:pt>
                <c:pt idx="218">
                  <c:v>0.23192135893976704</c:v>
                </c:pt>
                <c:pt idx="219">
                  <c:v>0.23050730098291339</c:v>
                </c:pt>
                <c:pt idx="220">
                  <c:v>0.22911380195599673</c:v>
                </c:pt>
                <c:pt idx="221">
                  <c:v>0.22774128633231988</c:v>
                </c:pt>
                <c:pt idx="222">
                  <c:v>0.22639017219343766</c:v>
                </c:pt>
                <c:pt idx="223">
                  <c:v>0.22506087110180528</c:v>
                </c:pt>
                <c:pt idx="224">
                  <c:v>0.22375378797541251</c:v>
                </c:pt>
                <c:pt idx="225">
                  <c:v>0.22246932096444161</c:v>
                </c:pt>
                <c:pt idx="226">
                  <c:v>0.2212078613299871</c:v>
                </c:pt>
                <c:pt idx="227">
                  <c:v>0.2199697933248736</c:v>
                </c:pt>
                <c:pt idx="228">
                  <c:v>0.21875549407660894</c:v>
                </c:pt>
                <c:pt idx="229">
                  <c:v>0.21756533347250731</c:v>
                </c:pt>
                <c:pt idx="230">
                  <c:v>0.2163996740470181</c:v>
                </c:pt>
                <c:pt idx="231">
                  <c:v>0.21525887087129417</c:v>
                </c:pt>
                <c:pt idx="232">
                  <c:v>0.21414327144503426</c:v>
                </c:pt>
                <c:pt idx="233">
                  <c:v>0.21305321559063051</c:v>
                </c:pt>
                <c:pt idx="234">
                  <c:v>0.21198903534965588</c:v>
                </c:pt>
                <c:pt idx="235">
                  <c:v>0.21095105488172061</c:v>
                </c:pt>
                <c:pt idx="236">
                  <c:v>0.20993959036573046</c:v>
                </c:pt>
                <c:pt idx="237">
                  <c:v>0.20895494990357527</c:v>
                </c:pt>
                <c:pt idx="238">
                  <c:v>0.20799743342627822</c:v>
                </c:pt>
                <c:pt idx="239">
                  <c:v>0.20706733260263396</c:v>
                </c:pt>
                <c:pt idx="240">
                  <c:v>0.20616493075036341</c:v>
                </c:pt>
                <c:pt idx="241">
                  <c:v>0.20529050274981264</c:v>
                </c:pt>
                <c:pt idx="242">
                  <c:v>0.20444431496022136</c:v>
                </c:pt>
                <c:pt idx="243">
                  <c:v>0.20362662513858748</c:v>
                </c:pt>
                <c:pt idx="244">
                  <c:v>0.20283768236115174</c:v>
                </c:pt>
                <c:pt idx="245">
                  <c:v>0.2020777269475269</c:v>
                </c:pt>
                <c:pt idx="246">
                  <c:v>0.20134699038749376</c:v>
                </c:pt>
                <c:pt idx="247">
                  <c:v>0.20064569527048731</c:v>
                </c:pt>
                <c:pt idx="248">
                  <c:v>0.19997405521779382</c:v>
                </c:pt>
                <c:pt idx="249">
                  <c:v>0.19933227481747962</c:v>
                </c:pt>
                <c:pt idx="250">
                  <c:v>0.19872054956207172</c:v>
                </c:pt>
                <c:pt idx="251">
                  <c:v>0.19813906578900886</c:v>
                </c:pt>
                <c:pt idx="252">
                  <c:v>0.19758800062388127</c:v>
                </c:pt>
                <c:pt idx="253">
                  <c:v>0.1970675219264765</c:v>
                </c:pt>
                <c:pt idx="254">
                  <c:v>0.19657778823964783</c:v>
                </c:pt>
                <c:pt idx="255">
                  <c:v>0.19611894874102037</c:v>
                </c:pt>
                <c:pt idx="256">
                  <c:v>0.19569114319755032</c:v>
                </c:pt>
                <c:pt idx="257">
                  <c:v>0.19529450192295039</c:v>
                </c:pt>
                <c:pt idx="258">
                  <c:v>0.19492914573799527</c:v>
                </c:pt>
                <c:pt idx="259">
                  <c:v>0.19459518593371816</c:v>
                </c:pt>
                <c:pt idx="260">
                  <c:v>0.19429272423751054</c:v>
                </c:pt>
                <c:pt idx="261">
                  <c:v>0.19402185278213513</c:v>
                </c:pt>
                <c:pt idx="262">
                  <c:v>0.19378265407766115</c:v>
                </c:pt>
                <c:pt idx="263">
                  <c:v>0.1935752009863313</c:v>
                </c:pt>
                <c:pt idx="264">
                  <c:v>0.19339955670036671</c:v>
                </c:pt>
                <c:pt idx="265">
                  <c:v>0.19325577472271843</c:v>
                </c:pt>
                <c:pt idx="266">
                  <c:v>0.19314389885076974</c:v>
                </c:pt>
                <c:pt idx="267">
                  <c:v>0.19306396316299496</c:v>
                </c:pt>
                <c:pt idx="268">
                  <c:v>0.19301599200857891</c:v>
                </c:pt>
                <c:pt idx="269">
                  <c:v>0.193</c:v>
                </c:pt>
                <c:pt idx="270">
                  <c:v>0.19301599200857891</c:v>
                </c:pt>
                <c:pt idx="271">
                  <c:v>0.19306396316299496</c:v>
                </c:pt>
                <c:pt idx="272">
                  <c:v>0.19314389885076974</c:v>
                </c:pt>
                <c:pt idx="273">
                  <c:v>0.19325577472271843</c:v>
                </c:pt>
                <c:pt idx="274">
                  <c:v>0.19339955670036671</c:v>
                </c:pt>
                <c:pt idx="275">
                  <c:v>0.1935752009863313</c:v>
                </c:pt>
                <c:pt idx="276">
                  <c:v>0.19378265407766118</c:v>
                </c:pt>
                <c:pt idx="277">
                  <c:v>0.1940218527821351</c:v>
                </c:pt>
                <c:pt idx="278">
                  <c:v>0.19429272423751054</c:v>
                </c:pt>
                <c:pt idx="279">
                  <c:v>0.19459518593371813</c:v>
                </c:pt>
                <c:pt idx="280">
                  <c:v>0.1949291457379953</c:v>
                </c:pt>
                <c:pt idx="281">
                  <c:v>0.19529450192295039</c:v>
                </c:pt>
                <c:pt idx="282">
                  <c:v>0.19569114319755029</c:v>
                </c:pt>
                <c:pt idx="283">
                  <c:v>0.19611894874102034</c:v>
                </c:pt>
                <c:pt idx="284">
                  <c:v>0.1965777882396478</c:v>
                </c:pt>
                <c:pt idx="285">
                  <c:v>0.19706752192647653</c:v>
                </c:pt>
                <c:pt idx="286">
                  <c:v>0.19758800062388127</c:v>
                </c:pt>
                <c:pt idx="287">
                  <c:v>0.19813906578900886</c:v>
                </c:pt>
                <c:pt idx="288">
                  <c:v>0.19872054956207169</c:v>
                </c:pt>
                <c:pt idx="289">
                  <c:v>0.19933227481747962</c:v>
                </c:pt>
                <c:pt idx="290">
                  <c:v>0.19997405521779382</c:v>
                </c:pt>
                <c:pt idx="291">
                  <c:v>0.20064569527048731</c:v>
                </c:pt>
                <c:pt idx="292">
                  <c:v>0.20134699038749374</c:v>
                </c:pt>
                <c:pt idx="293">
                  <c:v>0.20207772694752688</c:v>
                </c:pt>
                <c:pt idx="294">
                  <c:v>0.20283768236115174</c:v>
                </c:pt>
                <c:pt idx="295">
                  <c:v>0.20362662513858745</c:v>
                </c:pt>
                <c:pt idx="296">
                  <c:v>0.20444431496022136</c:v>
                </c:pt>
                <c:pt idx="297">
                  <c:v>0.20529050274981264</c:v>
                </c:pt>
                <c:pt idx="298">
                  <c:v>0.20616493075036346</c:v>
                </c:pt>
                <c:pt idx="299">
                  <c:v>0.20706733260263394</c:v>
                </c:pt>
                <c:pt idx="300">
                  <c:v>0.20799743342627819</c:v>
                </c:pt>
                <c:pt idx="301">
                  <c:v>0.20895494990357524</c:v>
                </c:pt>
                <c:pt idx="302">
                  <c:v>0.20993959036573046</c:v>
                </c:pt>
                <c:pt idx="303">
                  <c:v>0.21095105488172061</c:v>
                </c:pt>
                <c:pt idx="304">
                  <c:v>0.21198903534965585</c:v>
                </c:pt>
                <c:pt idx="305">
                  <c:v>0.21305321559063051</c:v>
                </c:pt>
                <c:pt idx="306">
                  <c:v>0.2141432714450342</c:v>
                </c:pt>
                <c:pt idx="307">
                  <c:v>0.21525887087129419</c:v>
                </c:pt>
                <c:pt idx="308">
                  <c:v>0.21639967404701804</c:v>
                </c:pt>
                <c:pt idx="309">
                  <c:v>0.21756533347250728</c:v>
                </c:pt>
                <c:pt idx="310">
                  <c:v>0.21875549407660891</c:v>
                </c:pt>
                <c:pt idx="311">
                  <c:v>0.21996979332487354</c:v>
                </c:pt>
                <c:pt idx="312">
                  <c:v>0.2212078613299871</c:v>
                </c:pt>
                <c:pt idx="313">
                  <c:v>0.22246932096444161</c:v>
                </c:pt>
                <c:pt idx="314">
                  <c:v>0.22375378797541248</c:v>
                </c:pt>
                <c:pt idx="315">
                  <c:v>0.22506087110180523</c:v>
                </c:pt>
                <c:pt idx="316">
                  <c:v>0.22639017219343766</c:v>
                </c:pt>
                <c:pt idx="317">
                  <c:v>0.22774128633231988</c:v>
                </c:pt>
                <c:pt idx="318">
                  <c:v>0.22911380195599673</c:v>
                </c:pt>
                <c:pt idx="319">
                  <c:v>0.23050730098291333</c:v>
                </c:pt>
                <c:pt idx="320">
                  <c:v>0.23192135893976701</c:v>
                </c:pt>
                <c:pt idx="321">
                  <c:v>0.23335554509080586</c:v>
                </c:pt>
                <c:pt idx="322">
                  <c:v>0.23480942256903492</c:v>
                </c:pt>
                <c:pt idx="323">
                  <c:v>0.23628254850929029</c:v>
                </c:pt>
                <c:pt idx="324">
                  <c:v>0.2377744741831401</c:v>
                </c:pt>
                <c:pt idx="325">
                  <c:v>0.2392847451355716</c:v>
                </c:pt>
                <c:pt idx="326">
                  <c:v>0.24081290132342215</c:v>
                </c:pt>
                <c:pt idx="327">
                  <c:v>0.24235847725551346</c:v>
                </c:pt>
                <c:pt idx="328">
                  <c:v>0.24392100213444426</c:v>
                </c:pt>
                <c:pt idx="329">
                  <c:v>0.24549999999999994</c:v>
                </c:pt>
                <c:pt idx="330">
                  <c:v>0.24709498987413461</c:v>
                </c:pt>
                <c:pt idx="331">
                  <c:v>0.24870548590748146</c:v>
                </c:pt>
                <c:pt idx="332">
                  <c:v>0.25033099752734755</c:v>
                </c:pt>
                <c:pt idx="333">
                  <c:v>0.25197102958714684</c:v>
                </c:pt>
                <c:pt idx="334">
                  <c:v>0.2536250825172266</c:v>
                </c:pt>
                <c:pt idx="335">
                  <c:v>0.25529265247704097</c:v>
                </c:pt>
                <c:pt idx="336">
                  <c:v>0.25697323150862622</c:v>
                </c:pt>
                <c:pt idx="337">
                  <c:v>0.2586663076913292</c:v>
                </c:pt>
                <c:pt idx="338">
                  <c:v>0.26037136529774341</c:v>
                </c:pt>
                <c:pt idx="339">
                  <c:v>0.26208788495080476</c:v>
                </c:pt>
                <c:pt idx="340">
                  <c:v>0.26381534378199856</c:v>
                </c:pt>
                <c:pt idx="341">
                  <c:v>0.2655532155906305</c:v>
                </c:pt>
                <c:pt idx="342">
                  <c:v>0.2673009710041126</c:v>
                </c:pt>
                <c:pt idx="343">
                  <c:v>0.26905807763921508</c:v>
                </c:pt>
                <c:pt idx="344">
                  <c:v>0.27082400026423531</c:v>
                </c:pt>
                <c:pt idx="345">
                  <c:v>0.27259820096203485</c:v>
                </c:pt>
                <c:pt idx="346">
                  <c:v>0.27438013929389415</c:v>
                </c:pt>
                <c:pt idx="347">
                  <c:v>0.2761692724641352</c:v>
                </c:pt>
                <c:pt idx="348">
                  <c:v>0.2779650554854628</c:v>
                </c:pt>
                <c:pt idx="349">
                  <c:v>0.27976694134497232</c:v>
                </c:pt>
                <c:pt idx="350">
                  <c:v>0.28157438117077571</c:v>
                </c:pt>
                <c:pt idx="351">
                  <c:v>0.28338682439919305</c:v>
                </c:pt>
                <c:pt idx="352">
                  <c:v>0.28520371894245955</c:v>
                </c:pt>
                <c:pt idx="353">
                  <c:v>0.28702451135689638</c:v>
                </c:pt>
                <c:pt idx="354">
                  <c:v>0.28884864701149587</c:v>
                </c:pt>
                <c:pt idx="355">
                  <c:v>0.2906755702568668</c:v>
                </c:pt>
                <c:pt idx="356">
                  <c:v>0.29250472459449084</c:v>
                </c:pt>
                <c:pt idx="357">
                  <c:v>0.29433555284623741</c:v>
                </c:pt>
                <c:pt idx="358">
                  <c:v>0.2961674973240852</c:v>
                </c:pt>
                <c:pt idx="359">
                  <c:v>0.29799999999999999</c:v>
                </c:pt>
              </c:numCache>
              <c:extLst xmlns:c15="http://schemas.microsoft.com/office/drawing/2012/chart"/>
            </c:numRef>
          </c:yVal>
          <c:smooth val="0"/>
          <c:extLst xmlns:c15="http://schemas.microsoft.com/office/drawing/2012/chart">
            <c:ext xmlns:c16="http://schemas.microsoft.com/office/drawing/2014/chart" uri="{C3380CC4-5D6E-409C-BE32-E72D297353CC}">
              <c16:uniqueId val="{00000004-AE96-4E40-AB09-48AED2A43A74}"/>
            </c:ext>
          </c:extLst>
        </c:ser>
        <c:ser>
          <c:idx val="5"/>
          <c:order val="5"/>
          <c:tx>
            <c:v>Front Sprocket</c:v>
          </c:tx>
          <c:spPr>
            <a:ln w="28575" cap="rnd">
              <a:solidFill>
                <a:schemeClr val="accent4"/>
              </a:solidFill>
              <a:round/>
            </a:ln>
            <a:effectLst/>
          </c:spPr>
          <c:marker>
            <c:symbol val="none"/>
          </c:marker>
          <c:xVal>
            <c:numRef>
              <c:f>'[2]ER6n 11'!$Z$7:$Z$366</c:f>
              <c:numCache>
                <c:formatCode>General</c:formatCode>
                <c:ptCount val="360"/>
                <c:pt idx="0">
                  <c:v>0.77799512624500455</c:v>
                </c:pt>
                <c:pt idx="1">
                  <c:v>0.77798050646461103</c:v>
                </c:pt>
                <c:pt idx="2">
                  <c:v>0.77795614511214639</c:v>
                </c:pt>
                <c:pt idx="3">
                  <c:v>0.77792204960831435</c:v>
                </c:pt>
                <c:pt idx="4">
                  <c:v>0.77787823033893588</c:v>
                </c:pt>
                <c:pt idx="5">
                  <c:v>0.77782470065178477</c:v>
                </c:pt>
                <c:pt idx="6">
                  <c:v>0.77776147685252228</c:v>
                </c:pt>
                <c:pt idx="7">
                  <c:v>0.77768857819973025</c:v>
                </c:pt>
                <c:pt idx="8">
                  <c:v>0.77760602689904446</c:v>
                </c:pt>
                <c:pt idx="9">
                  <c:v>0.77751384809639068</c:v>
                </c:pt>
                <c:pt idx="10">
                  <c:v>0.7774120698703253</c:v>
                </c:pt>
                <c:pt idx="11">
                  <c:v>0.77730072322348176</c:v>
                </c:pt>
                <c:pt idx="12">
                  <c:v>0.77717984207312751</c:v>
                </c:pt>
                <c:pt idx="13">
                  <c:v>0.77704946324083191</c:v>
                </c:pt>
                <c:pt idx="14">
                  <c:v>0.77690962644125017</c:v>
                </c:pt>
                <c:pt idx="15">
                  <c:v>0.7767603742700262</c:v>
                </c:pt>
                <c:pt idx="16">
                  <c:v>0.77660175219081717</c:v>
                </c:pt>
                <c:pt idx="17">
                  <c:v>0.77643380852144495</c:v>
                </c:pt>
                <c:pt idx="18">
                  <c:v>0.77625659441917816</c:v>
                </c:pt>
                <c:pt idx="19">
                  <c:v>0.77607016386514904</c:v>
                </c:pt>
                <c:pt idx="20">
                  <c:v>0.77587457364791046</c:v>
                </c:pt>
                <c:pt idx="21">
                  <c:v>0.77566988334613718</c:v>
                </c:pt>
                <c:pt idx="22">
                  <c:v>0.77545615531047807</c:v>
                </c:pt>
                <c:pt idx="23">
                  <c:v>0.77523345464456317</c:v>
                </c:pt>
                <c:pt idx="24">
                  <c:v>0.77500184918517279</c:v>
                </c:pt>
                <c:pt idx="25">
                  <c:v>0.77476140948157335</c:v>
                </c:pt>
                <c:pt idx="26">
                  <c:v>0.77451220877402782</c:v>
                </c:pt>
                <c:pt idx="27">
                  <c:v>0.77425432297148566</c:v>
                </c:pt>
                <c:pt idx="28">
                  <c:v>0.77398783062846066</c:v>
                </c:pt>
                <c:pt idx="29">
                  <c:v>0.77371281292110206</c:v>
                </c:pt>
                <c:pt idx="30">
                  <c:v>0.77342935362246756</c:v>
                </c:pt>
                <c:pt idx="31">
                  <c:v>0.77313753907700566</c:v>
                </c:pt>
                <c:pt idx="32">
                  <c:v>0.77283745817425353</c:v>
                </c:pt>
                <c:pt idx="33">
                  <c:v>0.77252920232176137</c:v>
                </c:pt>
                <c:pt idx="34">
                  <c:v>0.77221286541724776</c:v>
                </c:pt>
                <c:pt idx="35">
                  <c:v>0.77188854381999827</c:v>
                </c:pt>
                <c:pt idx="36">
                  <c:v>0.77155633632151333</c:v>
                </c:pt>
                <c:pt idx="37">
                  <c:v>0.77121634411541506</c:v>
                </c:pt>
                <c:pt idx="38">
                  <c:v>0.77086867076662302</c:v>
                </c:pt>
                <c:pt idx="39">
                  <c:v>0.77051342217980734</c:v>
                </c:pt>
                <c:pt idx="40">
                  <c:v>0.7701507065671287</c:v>
                </c:pt>
                <c:pt idx="41">
                  <c:v>0.76978063441527667</c:v>
                </c:pt>
                <c:pt idx="42">
                  <c:v>0.76940331845181342</c:v>
                </c:pt>
                <c:pt idx="43">
                  <c:v>0.76901887361083687</c:v>
                </c:pt>
                <c:pt idx="44">
                  <c:v>0.76862741699796955</c:v>
                </c:pt>
                <c:pt idx="45">
                  <c:v>0.76822906785468792</c:v>
                </c:pt>
                <c:pt idx="46">
                  <c:v>0.76782394752199989</c:v>
                </c:pt>
                <c:pt idx="47">
                  <c:v>0.7674121794034835</c:v>
                </c:pt>
                <c:pt idx="48">
                  <c:v>0.76699388892769627</c:v>
                </c:pt>
                <c:pt idx="49">
                  <c:v>0.76656920350996927</c:v>
                </c:pt>
                <c:pt idx="50">
                  <c:v>0.7661382525135948</c:v>
                </c:pt>
                <c:pt idx="51">
                  <c:v>0.76570116721042103</c:v>
                </c:pt>
                <c:pt idx="52">
                  <c:v>0.76525808074086554</c:v>
                </c:pt>
                <c:pt idx="53">
                  <c:v>0.7648091280733591</c:v>
                </c:pt>
                <c:pt idx="54">
                  <c:v>0.76435444596323343</c:v>
                </c:pt>
                <c:pt idx="55">
                  <c:v>0.76389417291106387</c:v>
                </c:pt>
                <c:pt idx="56">
                  <c:v>0.76342844912048091</c:v>
                </c:pt>
                <c:pt idx="57">
                  <c:v>0.76295741645546256</c:v>
                </c:pt>
                <c:pt idx="58">
                  <c:v>0.76248121839712169</c:v>
                </c:pt>
                <c:pt idx="59">
                  <c:v>0.76200000000000001</c:v>
                </c:pt>
                <c:pt idx="60">
                  <c:v>0.76151390784788275</c:v>
                </c:pt>
                <c:pt idx="61">
                  <c:v>0.76102309000914847</c:v>
                </c:pt>
                <c:pt idx="62">
                  <c:v>0.76052769599166548</c:v>
                </c:pt>
                <c:pt idx="63">
                  <c:v>0.76002787669725047</c:v>
                </c:pt>
                <c:pt idx="64">
                  <c:v>0.75952378437570234</c:v>
                </c:pt>
                <c:pt idx="65">
                  <c:v>0.75901557257842556</c:v>
                </c:pt>
                <c:pt idx="66">
                  <c:v>0.75850339611165674</c:v>
                </c:pt>
                <c:pt idx="67">
                  <c:v>0.75798741098930922</c:v>
                </c:pt>
                <c:pt idx="68">
                  <c:v>0.75746777438544965</c:v>
                </c:pt>
                <c:pt idx="69">
                  <c:v>0.75694464458642141</c:v>
                </c:pt>
                <c:pt idx="70">
                  <c:v>0.75641818094262903</c:v>
                </c:pt>
                <c:pt idx="71">
                  <c:v>0.75588854381999826</c:v>
                </c:pt>
                <c:pt idx="72">
                  <c:v>0.75535589455112762</c:v>
                </c:pt>
                <c:pt idx="73">
                  <c:v>0.75482039538614398</c:v>
                </c:pt>
                <c:pt idx="74">
                  <c:v>0.75428220944328062</c:v>
                </c:pt>
                <c:pt idx="75">
                  <c:v>0.75374150065918932</c:v>
                </c:pt>
                <c:pt idx="76">
                  <c:v>0.75319843373900364</c:v>
                </c:pt>
                <c:pt idx="77">
                  <c:v>0.75265317410616828</c:v>
                </c:pt>
                <c:pt idx="78">
                  <c:v>0.75210588785204946</c:v>
                </c:pt>
                <c:pt idx="79">
                  <c:v>0.75155674168534181</c:v>
                </c:pt>
                <c:pt idx="80">
                  <c:v>0.75100590288128743</c:v>
                </c:pt>
                <c:pt idx="81">
                  <c:v>0.75045353923072211</c:v>
                </c:pt>
                <c:pt idx="82">
                  <c:v>0.74989981898896474</c:v>
                </c:pt>
                <c:pt idx="83">
                  <c:v>0.74934491082456489</c:v>
                </c:pt>
                <c:pt idx="84">
                  <c:v>0.74878898376792502</c:v>
                </c:pt>
                <c:pt idx="85">
                  <c:v>0.74823220715981198</c:v>
                </c:pt>
                <c:pt idx="86">
                  <c:v>0.74767475059977417</c:v>
                </c:pt>
                <c:pt idx="87">
                  <c:v>0.74711678389448</c:v>
                </c:pt>
                <c:pt idx="88">
                  <c:v>0.74655847700599309</c:v>
                </c:pt>
                <c:pt idx="89">
                  <c:v>0.746</c:v>
                </c:pt>
                <c:pt idx="90">
                  <c:v>0.7454415229940069</c:v>
                </c:pt>
                <c:pt idx="91">
                  <c:v>0.74488321610552</c:v>
                </c:pt>
                <c:pt idx="92">
                  <c:v>0.74432524940022582</c:v>
                </c:pt>
                <c:pt idx="93">
                  <c:v>0.74376779284018801</c:v>
                </c:pt>
                <c:pt idx="94">
                  <c:v>0.74321101623207497</c:v>
                </c:pt>
                <c:pt idx="95">
                  <c:v>0.7426550891754351</c:v>
                </c:pt>
                <c:pt idx="96">
                  <c:v>0.74210018101103525</c:v>
                </c:pt>
                <c:pt idx="97">
                  <c:v>0.74154646076927788</c:v>
                </c:pt>
                <c:pt idx="98">
                  <c:v>0.74099409711871256</c:v>
                </c:pt>
                <c:pt idx="99">
                  <c:v>0.74044325831465818</c:v>
                </c:pt>
                <c:pt idx="100">
                  <c:v>0.73989411214795053</c:v>
                </c:pt>
                <c:pt idx="101">
                  <c:v>0.73934682589383172</c:v>
                </c:pt>
                <c:pt idx="102">
                  <c:v>0.73880156626099636</c:v>
                </c:pt>
                <c:pt idx="103">
                  <c:v>0.73825849934081067</c:v>
                </c:pt>
                <c:pt idx="104">
                  <c:v>0.73771779055671938</c:v>
                </c:pt>
                <c:pt idx="105">
                  <c:v>0.73717960461385601</c:v>
                </c:pt>
                <c:pt idx="106">
                  <c:v>0.73664410544887238</c:v>
                </c:pt>
                <c:pt idx="107">
                  <c:v>0.73611145618000173</c:v>
                </c:pt>
                <c:pt idx="108">
                  <c:v>0.73558181905737097</c:v>
                </c:pt>
                <c:pt idx="109">
                  <c:v>0.73505535541357858</c:v>
                </c:pt>
                <c:pt idx="110">
                  <c:v>0.73453222561455034</c:v>
                </c:pt>
                <c:pt idx="111">
                  <c:v>0.73401258901069077</c:v>
                </c:pt>
                <c:pt idx="112">
                  <c:v>0.73349660388834326</c:v>
                </c:pt>
                <c:pt idx="113">
                  <c:v>0.73298442742157444</c:v>
                </c:pt>
                <c:pt idx="114">
                  <c:v>0.73247621562429766</c:v>
                </c:pt>
                <c:pt idx="115">
                  <c:v>0.73197212330274952</c:v>
                </c:pt>
                <c:pt idx="116">
                  <c:v>0.73147230400833452</c:v>
                </c:pt>
                <c:pt idx="117">
                  <c:v>0.73097690999085152</c:v>
                </c:pt>
                <c:pt idx="118">
                  <c:v>0.73048609215211724</c:v>
                </c:pt>
                <c:pt idx="119">
                  <c:v>0.73</c:v>
                </c:pt>
                <c:pt idx="120">
                  <c:v>0.72951878160287831</c:v>
                </c:pt>
                <c:pt idx="121">
                  <c:v>0.72904258354453744</c:v>
                </c:pt>
                <c:pt idx="122">
                  <c:v>0.72857155087951908</c:v>
                </c:pt>
                <c:pt idx="123">
                  <c:v>0.72810582708893612</c:v>
                </c:pt>
                <c:pt idx="124">
                  <c:v>0.72764555403676656</c:v>
                </c:pt>
                <c:pt idx="125">
                  <c:v>0.72719087192664089</c:v>
                </c:pt>
                <c:pt idx="126">
                  <c:v>0.72674191925913445</c:v>
                </c:pt>
                <c:pt idx="127">
                  <c:v>0.72629883278957896</c:v>
                </c:pt>
                <c:pt idx="128">
                  <c:v>0.7258617474864052</c:v>
                </c:pt>
                <c:pt idx="129">
                  <c:v>0.72543079649003073</c:v>
                </c:pt>
                <c:pt idx="130">
                  <c:v>0.72500611107230373</c:v>
                </c:pt>
                <c:pt idx="131">
                  <c:v>0.7245878205965165</c:v>
                </c:pt>
                <c:pt idx="132">
                  <c:v>0.7241760524780001</c:v>
                </c:pt>
                <c:pt idx="133">
                  <c:v>0.72377093214531207</c:v>
                </c:pt>
                <c:pt idx="134">
                  <c:v>0.72337258300203044</c:v>
                </c:pt>
                <c:pt idx="135">
                  <c:v>0.72298112638916312</c:v>
                </c:pt>
                <c:pt idx="136">
                  <c:v>0.72259668154818657</c:v>
                </c:pt>
                <c:pt idx="137">
                  <c:v>0.72221936558472344</c:v>
                </c:pt>
                <c:pt idx="138">
                  <c:v>0.7218492934328713</c:v>
                </c:pt>
                <c:pt idx="139">
                  <c:v>0.72148657782019265</c:v>
                </c:pt>
                <c:pt idx="140">
                  <c:v>0.72113132923337697</c:v>
                </c:pt>
                <c:pt idx="141">
                  <c:v>0.72078365588458493</c:v>
                </c:pt>
                <c:pt idx="142">
                  <c:v>0.72044366367848667</c:v>
                </c:pt>
                <c:pt idx="143">
                  <c:v>0.72011145618000172</c:v>
                </c:pt>
                <c:pt idx="144">
                  <c:v>0.71978713458275223</c:v>
                </c:pt>
                <c:pt idx="145">
                  <c:v>0.71947079767823863</c:v>
                </c:pt>
                <c:pt idx="146">
                  <c:v>0.71916254182574646</c:v>
                </c:pt>
                <c:pt idx="147">
                  <c:v>0.71886246092299433</c:v>
                </c:pt>
                <c:pt idx="148">
                  <c:v>0.71857064637753243</c:v>
                </c:pt>
                <c:pt idx="149">
                  <c:v>0.71828718707889794</c:v>
                </c:pt>
                <c:pt idx="150">
                  <c:v>0.71801216937153933</c:v>
                </c:pt>
                <c:pt idx="151">
                  <c:v>0.71774567702851433</c:v>
                </c:pt>
                <c:pt idx="152">
                  <c:v>0.71748779122597228</c:v>
                </c:pt>
                <c:pt idx="153">
                  <c:v>0.71723859051842664</c:v>
                </c:pt>
                <c:pt idx="154">
                  <c:v>0.71699815081482721</c:v>
                </c:pt>
                <c:pt idx="155">
                  <c:v>0.71676654535543682</c:v>
                </c:pt>
                <c:pt idx="156">
                  <c:v>0.71654384468952192</c:v>
                </c:pt>
                <c:pt idx="157">
                  <c:v>0.71633011665386281</c:v>
                </c:pt>
                <c:pt idx="158">
                  <c:v>0.71612542635208953</c:v>
                </c:pt>
                <c:pt idx="159">
                  <c:v>0.71592983613485095</c:v>
                </c:pt>
                <c:pt idx="160">
                  <c:v>0.71574340558082183</c:v>
                </c:pt>
                <c:pt idx="161">
                  <c:v>0.71556619147855505</c:v>
                </c:pt>
                <c:pt idx="162">
                  <c:v>0.71539824780918282</c:v>
                </c:pt>
                <c:pt idx="163">
                  <c:v>0.71523962572997379</c:v>
                </c:pt>
                <c:pt idx="164">
                  <c:v>0.71509037355874983</c:v>
                </c:pt>
                <c:pt idx="165">
                  <c:v>0.71495053675916809</c:v>
                </c:pt>
                <c:pt idx="166">
                  <c:v>0.71482015792687248</c:v>
                </c:pt>
                <c:pt idx="167">
                  <c:v>0.71469927677651823</c:v>
                </c:pt>
                <c:pt idx="168">
                  <c:v>0.7145879301296747</c:v>
                </c:pt>
                <c:pt idx="169">
                  <c:v>0.71448615190360931</c:v>
                </c:pt>
                <c:pt idx="170">
                  <c:v>0.71439397310095565</c:v>
                </c:pt>
                <c:pt idx="171">
                  <c:v>0.71431142180026974</c:v>
                </c:pt>
                <c:pt idx="172">
                  <c:v>0.71423852314747771</c:v>
                </c:pt>
                <c:pt idx="173">
                  <c:v>0.71417529934821522</c:v>
                </c:pt>
                <c:pt idx="174">
                  <c:v>0.71412176966106411</c:v>
                </c:pt>
                <c:pt idx="175">
                  <c:v>0.71407795039168565</c:v>
                </c:pt>
                <c:pt idx="176">
                  <c:v>0.7140438548878536</c:v>
                </c:pt>
                <c:pt idx="177">
                  <c:v>0.71401949353538896</c:v>
                </c:pt>
                <c:pt idx="178">
                  <c:v>0.71400487375499544</c:v>
                </c:pt>
                <c:pt idx="179">
                  <c:v>0.71399999999999997</c:v>
                </c:pt>
                <c:pt idx="180">
                  <c:v>0.71400487375499544</c:v>
                </c:pt>
                <c:pt idx="181">
                  <c:v>0.71401949353538896</c:v>
                </c:pt>
                <c:pt idx="182">
                  <c:v>0.7140438548878536</c:v>
                </c:pt>
                <c:pt idx="183">
                  <c:v>0.71407795039168565</c:v>
                </c:pt>
                <c:pt idx="184">
                  <c:v>0.71412176966106411</c:v>
                </c:pt>
                <c:pt idx="185">
                  <c:v>0.71417529934821522</c:v>
                </c:pt>
                <c:pt idx="186">
                  <c:v>0.71423852314747771</c:v>
                </c:pt>
                <c:pt idx="187">
                  <c:v>0.71431142180026974</c:v>
                </c:pt>
                <c:pt idx="188">
                  <c:v>0.71439397310095554</c:v>
                </c:pt>
                <c:pt idx="189">
                  <c:v>0.71448615190360931</c:v>
                </c:pt>
                <c:pt idx="190">
                  <c:v>0.7145879301296747</c:v>
                </c:pt>
                <c:pt idx="191">
                  <c:v>0.71469927677651823</c:v>
                </c:pt>
                <c:pt idx="192">
                  <c:v>0.71482015792687248</c:v>
                </c:pt>
                <c:pt idx="193">
                  <c:v>0.71495053675916809</c:v>
                </c:pt>
                <c:pt idx="194">
                  <c:v>0.71509037355874983</c:v>
                </c:pt>
                <c:pt idx="195">
                  <c:v>0.71523962572997379</c:v>
                </c:pt>
                <c:pt idx="196">
                  <c:v>0.71539824780918282</c:v>
                </c:pt>
                <c:pt idx="197">
                  <c:v>0.71556619147855505</c:v>
                </c:pt>
                <c:pt idx="198">
                  <c:v>0.71574340558082183</c:v>
                </c:pt>
                <c:pt idx="199">
                  <c:v>0.71592983613485095</c:v>
                </c:pt>
                <c:pt idx="200">
                  <c:v>0.71612542635208953</c:v>
                </c:pt>
                <c:pt idx="201">
                  <c:v>0.71633011665386281</c:v>
                </c:pt>
                <c:pt idx="202">
                  <c:v>0.71654384468952192</c:v>
                </c:pt>
                <c:pt idx="203">
                  <c:v>0.71676654535543682</c:v>
                </c:pt>
                <c:pt idx="204">
                  <c:v>0.71699815081482721</c:v>
                </c:pt>
                <c:pt idx="205">
                  <c:v>0.71723859051842664</c:v>
                </c:pt>
                <c:pt idx="206">
                  <c:v>0.71748779122597217</c:v>
                </c:pt>
                <c:pt idx="207">
                  <c:v>0.71774567702851433</c:v>
                </c:pt>
                <c:pt idx="208">
                  <c:v>0.71801216937153933</c:v>
                </c:pt>
                <c:pt idx="209">
                  <c:v>0.71828718707889794</c:v>
                </c:pt>
                <c:pt idx="210">
                  <c:v>0.71857064637753243</c:v>
                </c:pt>
                <c:pt idx="211">
                  <c:v>0.71886246092299433</c:v>
                </c:pt>
                <c:pt idx="212">
                  <c:v>0.71916254182574646</c:v>
                </c:pt>
                <c:pt idx="213">
                  <c:v>0.71947079767823863</c:v>
                </c:pt>
                <c:pt idx="214">
                  <c:v>0.71978713458275223</c:v>
                </c:pt>
                <c:pt idx="215">
                  <c:v>0.72011145618000172</c:v>
                </c:pt>
                <c:pt idx="216">
                  <c:v>0.72044366367848667</c:v>
                </c:pt>
                <c:pt idx="217">
                  <c:v>0.72078365588458493</c:v>
                </c:pt>
                <c:pt idx="218">
                  <c:v>0.72113132923337697</c:v>
                </c:pt>
                <c:pt idx="219">
                  <c:v>0.72148657782019265</c:v>
                </c:pt>
                <c:pt idx="220">
                  <c:v>0.7218492934328713</c:v>
                </c:pt>
                <c:pt idx="221">
                  <c:v>0.72221936558472333</c:v>
                </c:pt>
                <c:pt idx="222">
                  <c:v>0.72259668154818657</c:v>
                </c:pt>
                <c:pt idx="223">
                  <c:v>0.72298112638916312</c:v>
                </c:pt>
                <c:pt idx="224">
                  <c:v>0.72337258300203044</c:v>
                </c:pt>
                <c:pt idx="225">
                  <c:v>0.72377093214531207</c:v>
                </c:pt>
                <c:pt idx="226">
                  <c:v>0.72417605247799999</c:v>
                </c:pt>
                <c:pt idx="227">
                  <c:v>0.7245878205965165</c:v>
                </c:pt>
                <c:pt idx="228">
                  <c:v>0.72500611107230373</c:v>
                </c:pt>
                <c:pt idx="229">
                  <c:v>0.72543079649003073</c:v>
                </c:pt>
                <c:pt idx="230">
                  <c:v>0.7258617474864052</c:v>
                </c:pt>
                <c:pt idx="231">
                  <c:v>0.72629883278957896</c:v>
                </c:pt>
                <c:pt idx="232">
                  <c:v>0.72674191925913445</c:v>
                </c:pt>
                <c:pt idx="233">
                  <c:v>0.72719087192664089</c:v>
                </c:pt>
                <c:pt idx="234">
                  <c:v>0.72764555403676656</c:v>
                </c:pt>
                <c:pt idx="235">
                  <c:v>0.72810582708893612</c:v>
                </c:pt>
                <c:pt idx="236">
                  <c:v>0.72857155087951908</c:v>
                </c:pt>
                <c:pt idx="237">
                  <c:v>0.72904258354453744</c:v>
                </c:pt>
                <c:pt idx="238">
                  <c:v>0.72951878160287831</c:v>
                </c:pt>
                <c:pt idx="239">
                  <c:v>0.73</c:v>
                </c:pt>
                <c:pt idx="240">
                  <c:v>0.73048609215211724</c:v>
                </c:pt>
                <c:pt idx="241">
                  <c:v>0.73097690999085152</c:v>
                </c:pt>
                <c:pt idx="242">
                  <c:v>0.73147230400833452</c:v>
                </c:pt>
                <c:pt idx="243">
                  <c:v>0.73197212330274952</c:v>
                </c:pt>
                <c:pt idx="244">
                  <c:v>0.73247621562429766</c:v>
                </c:pt>
                <c:pt idx="245">
                  <c:v>0.73298442742157444</c:v>
                </c:pt>
                <c:pt idx="246">
                  <c:v>0.73349660388834326</c:v>
                </c:pt>
                <c:pt idx="247">
                  <c:v>0.73401258901069077</c:v>
                </c:pt>
                <c:pt idx="248">
                  <c:v>0.73453222561455034</c:v>
                </c:pt>
                <c:pt idx="249">
                  <c:v>0.73505535541357858</c:v>
                </c:pt>
                <c:pt idx="250">
                  <c:v>0.73558181905737097</c:v>
                </c:pt>
                <c:pt idx="251">
                  <c:v>0.73611145618000162</c:v>
                </c:pt>
                <c:pt idx="252">
                  <c:v>0.73664410544887238</c:v>
                </c:pt>
                <c:pt idx="253">
                  <c:v>0.73717960461385601</c:v>
                </c:pt>
                <c:pt idx="254">
                  <c:v>0.73771779055671938</c:v>
                </c:pt>
                <c:pt idx="255">
                  <c:v>0.73825849934081067</c:v>
                </c:pt>
                <c:pt idx="256">
                  <c:v>0.73880156626099636</c:v>
                </c:pt>
                <c:pt idx="257">
                  <c:v>0.73934682589383172</c:v>
                </c:pt>
                <c:pt idx="258">
                  <c:v>0.73989411214795053</c:v>
                </c:pt>
                <c:pt idx="259">
                  <c:v>0.74044325831465818</c:v>
                </c:pt>
                <c:pt idx="260">
                  <c:v>0.74099409711871256</c:v>
                </c:pt>
                <c:pt idx="261">
                  <c:v>0.74154646076927788</c:v>
                </c:pt>
                <c:pt idx="262">
                  <c:v>0.74210018101103525</c:v>
                </c:pt>
                <c:pt idx="263">
                  <c:v>0.7426550891754351</c:v>
                </c:pt>
                <c:pt idx="264">
                  <c:v>0.74321101623207497</c:v>
                </c:pt>
                <c:pt idx="265">
                  <c:v>0.74376779284018801</c:v>
                </c:pt>
                <c:pt idx="266">
                  <c:v>0.74432524940022582</c:v>
                </c:pt>
                <c:pt idx="267">
                  <c:v>0.74488321610552</c:v>
                </c:pt>
                <c:pt idx="268">
                  <c:v>0.7454415229940069</c:v>
                </c:pt>
                <c:pt idx="269">
                  <c:v>0.746</c:v>
                </c:pt>
                <c:pt idx="270">
                  <c:v>0.74655847700599309</c:v>
                </c:pt>
                <c:pt idx="271">
                  <c:v>0.74711678389448</c:v>
                </c:pt>
                <c:pt idx="272">
                  <c:v>0.74767475059977417</c:v>
                </c:pt>
                <c:pt idx="273">
                  <c:v>0.74823220715981198</c:v>
                </c:pt>
                <c:pt idx="274">
                  <c:v>0.74878898376792502</c:v>
                </c:pt>
                <c:pt idx="275">
                  <c:v>0.74934491082456489</c:v>
                </c:pt>
                <c:pt idx="276">
                  <c:v>0.74989981898896474</c:v>
                </c:pt>
                <c:pt idx="277">
                  <c:v>0.75045353923072211</c:v>
                </c:pt>
                <c:pt idx="278">
                  <c:v>0.75100590288128732</c:v>
                </c:pt>
                <c:pt idx="279">
                  <c:v>0.7515567416853417</c:v>
                </c:pt>
                <c:pt idx="280">
                  <c:v>0.75210588785204946</c:v>
                </c:pt>
                <c:pt idx="281">
                  <c:v>0.75265317410616828</c:v>
                </c:pt>
                <c:pt idx="282">
                  <c:v>0.75319843373900364</c:v>
                </c:pt>
                <c:pt idx="283">
                  <c:v>0.75374150065918932</c:v>
                </c:pt>
                <c:pt idx="284">
                  <c:v>0.75428220944328062</c:v>
                </c:pt>
                <c:pt idx="285">
                  <c:v>0.75482039538614398</c:v>
                </c:pt>
                <c:pt idx="286">
                  <c:v>0.75535589455112762</c:v>
                </c:pt>
                <c:pt idx="287">
                  <c:v>0.75588854381999826</c:v>
                </c:pt>
                <c:pt idx="288">
                  <c:v>0.75641818094262903</c:v>
                </c:pt>
                <c:pt idx="289">
                  <c:v>0.75694464458642141</c:v>
                </c:pt>
                <c:pt idx="290">
                  <c:v>0.75746777438544965</c:v>
                </c:pt>
                <c:pt idx="291">
                  <c:v>0.75798741098930922</c:v>
                </c:pt>
                <c:pt idx="292">
                  <c:v>0.75850339611165674</c:v>
                </c:pt>
                <c:pt idx="293">
                  <c:v>0.75901557257842556</c:v>
                </c:pt>
                <c:pt idx="294">
                  <c:v>0.75952378437570234</c:v>
                </c:pt>
                <c:pt idx="295">
                  <c:v>0.76002787669725047</c:v>
                </c:pt>
                <c:pt idx="296">
                  <c:v>0.76052769599166548</c:v>
                </c:pt>
                <c:pt idx="297">
                  <c:v>0.76102309000914847</c:v>
                </c:pt>
                <c:pt idx="298">
                  <c:v>0.76151390784788275</c:v>
                </c:pt>
                <c:pt idx="299">
                  <c:v>0.76200000000000001</c:v>
                </c:pt>
                <c:pt idx="300">
                  <c:v>0.76248121839712169</c:v>
                </c:pt>
                <c:pt idx="301">
                  <c:v>0.76295741645546256</c:v>
                </c:pt>
                <c:pt idx="302">
                  <c:v>0.7634284491204808</c:v>
                </c:pt>
                <c:pt idx="303">
                  <c:v>0.76389417291106387</c:v>
                </c:pt>
                <c:pt idx="304">
                  <c:v>0.76435444596323343</c:v>
                </c:pt>
                <c:pt idx="305">
                  <c:v>0.7648091280733591</c:v>
                </c:pt>
                <c:pt idx="306">
                  <c:v>0.76525808074086554</c:v>
                </c:pt>
                <c:pt idx="307">
                  <c:v>0.76570116721042103</c:v>
                </c:pt>
                <c:pt idx="308">
                  <c:v>0.7661382525135948</c:v>
                </c:pt>
                <c:pt idx="309">
                  <c:v>0.76656920350996927</c:v>
                </c:pt>
                <c:pt idx="310">
                  <c:v>0.76699388892769627</c:v>
                </c:pt>
                <c:pt idx="311">
                  <c:v>0.7674121794034835</c:v>
                </c:pt>
                <c:pt idx="312">
                  <c:v>0.76782394752200001</c:v>
                </c:pt>
                <c:pt idx="313">
                  <c:v>0.76822906785468792</c:v>
                </c:pt>
                <c:pt idx="314">
                  <c:v>0.76862741699796955</c:v>
                </c:pt>
                <c:pt idx="315">
                  <c:v>0.76901887361083687</c:v>
                </c:pt>
                <c:pt idx="316">
                  <c:v>0.76940331845181342</c:v>
                </c:pt>
                <c:pt idx="317">
                  <c:v>0.76978063441527667</c:v>
                </c:pt>
                <c:pt idx="318">
                  <c:v>0.7701507065671287</c:v>
                </c:pt>
                <c:pt idx="319">
                  <c:v>0.77051342217980734</c:v>
                </c:pt>
                <c:pt idx="320">
                  <c:v>0.77086867076662302</c:v>
                </c:pt>
                <c:pt idx="321">
                  <c:v>0.77121634411541506</c:v>
                </c:pt>
                <c:pt idx="322">
                  <c:v>0.77155633632151333</c:v>
                </c:pt>
                <c:pt idx="323">
                  <c:v>0.77188854381999827</c:v>
                </c:pt>
                <c:pt idx="324">
                  <c:v>0.77221286541724776</c:v>
                </c:pt>
                <c:pt idx="325">
                  <c:v>0.77252920232176137</c:v>
                </c:pt>
                <c:pt idx="326">
                  <c:v>0.77283745817425353</c:v>
                </c:pt>
                <c:pt idx="327">
                  <c:v>0.77313753907700566</c:v>
                </c:pt>
                <c:pt idx="328">
                  <c:v>0.77342935362246756</c:v>
                </c:pt>
                <c:pt idx="329">
                  <c:v>0.77371281292110206</c:v>
                </c:pt>
                <c:pt idx="330">
                  <c:v>0.77398783062846066</c:v>
                </c:pt>
                <c:pt idx="331">
                  <c:v>0.77425432297148566</c:v>
                </c:pt>
                <c:pt idx="332">
                  <c:v>0.77451220877402771</c:v>
                </c:pt>
                <c:pt idx="333">
                  <c:v>0.77476140948157335</c:v>
                </c:pt>
                <c:pt idx="334">
                  <c:v>0.77500184918517279</c:v>
                </c:pt>
                <c:pt idx="335">
                  <c:v>0.77523345464456328</c:v>
                </c:pt>
                <c:pt idx="336">
                  <c:v>0.77545615531047807</c:v>
                </c:pt>
                <c:pt idx="337">
                  <c:v>0.77566988334613718</c:v>
                </c:pt>
                <c:pt idx="338">
                  <c:v>0.77587457364791046</c:v>
                </c:pt>
                <c:pt idx="339">
                  <c:v>0.77607016386514904</c:v>
                </c:pt>
                <c:pt idx="340">
                  <c:v>0.77625659441917816</c:v>
                </c:pt>
                <c:pt idx="341">
                  <c:v>0.77643380852144495</c:v>
                </c:pt>
                <c:pt idx="342">
                  <c:v>0.77660175219081717</c:v>
                </c:pt>
                <c:pt idx="343">
                  <c:v>0.7767603742700262</c:v>
                </c:pt>
                <c:pt idx="344">
                  <c:v>0.77690962644125017</c:v>
                </c:pt>
                <c:pt idx="345">
                  <c:v>0.77704946324083191</c:v>
                </c:pt>
                <c:pt idx="346">
                  <c:v>0.77717984207312751</c:v>
                </c:pt>
                <c:pt idx="347">
                  <c:v>0.77730072322348176</c:v>
                </c:pt>
                <c:pt idx="348">
                  <c:v>0.7774120698703253</c:v>
                </c:pt>
                <c:pt idx="349">
                  <c:v>0.77751384809639068</c:v>
                </c:pt>
                <c:pt idx="350">
                  <c:v>0.77760602689904434</c:v>
                </c:pt>
                <c:pt idx="351">
                  <c:v>0.77768857819973025</c:v>
                </c:pt>
                <c:pt idx="352">
                  <c:v>0.77776147685252228</c:v>
                </c:pt>
                <c:pt idx="353">
                  <c:v>0.77782470065178477</c:v>
                </c:pt>
                <c:pt idx="354">
                  <c:v>0.77787823033893588</c:v>
                </c:pt>
                <c:pt idx="355">
                  <c:v>0.77792204960831435</c:v>
                </c:pt>
                <c:pt idx="356">
                  <c:v>0.77795614511214639</c:v>
                </c:pt>
                <c:pt idx="357">
                  <c:v>0.77798050646461103</c:v>
                </c:pt>
                <c:pt idx="358">
                  <c:v>0.77799512624500455</c:v>
                </c:pt>
                <c:pt idx="359">
                  <c:v>0.77800000000000002</c:v>
                </c:pt>
              </c:numCache>
              <c:extLst xmlns:c15="http://schemas.microsoft.com/office/drawing/2012/chart"/>
            </c:numRef>
          </c:xVal>
          <c:yVal>
            <c:numRef>
              <c:f>'[2]ER6n 11'!$AA$7:$AA$366</c:f>
              <c:numCache>
                <c:formatCode>General</c:formatCode>
                <c:ptCount val="360"/>
                <c:pt idx="0">
                  <c:v>0.40155847700599312</c:v>
                </c:pt>
                <c:pt idx="1">
                  <c:v>0.40211678389448008</c:v>
                </c:pt>
                <c:pt idx="2">
                  <c:v>0.4026747505997742</c:v>
                </c:pt>
                <c:pt idx="3">
                  <c:v>0.40323220715981201</c:v>
                </c:pt>
                <c:pt idx="4">
                  <c:v>0.4037889837679251</c:v>
                </c:pt>
                <c:pt idx="5">
                  <c:v>0.40434491082456492</c:v>
                </c:pt>
                <c:pt idx="6">
                  <c:v>0.40489981898896477</c:v>
                </c:pt>
                <c:pt idx="7">
                  <c:v>0.40545353923072214</c:v>
                </c:pt>
                <c:pt idx="8">
                  <c:v>0.40600590288128741</c:v>
                </c:pt>
                <c:pt idx="9">
                  <c:v>0.40655674168534178</c:v>
                </c:pt>
                <c:pt idx="10">
                  <c:v>0.40710588785204943</c:v>
                </c:pt>
                <c:pt idx="11">
                  <c:v>0.4076531741061683</c:v>
                </c:pt>
                <c:pt idx="12">
                  <c:v>0.40819843373900372</c:v>
                </c:pt>
                <c:pt idx="13">
                  <c:v>0.40874150065918941</c:v>
                </c:pt>
                <c:pt idx="14">
                  <c:v>0.4092822094432807</c:v>
                </c:pt>
                <c:pt idx="15">
                  <c:v>0.40982039538614401</c:v>
                </c:pt>
                <c:pt idx="16">
                  <c:v>0.41035589455112759</c:v>
                </c:pt>
                <c:pt idx="17">
                  <c:v>0.41088854381999834</c:v>
                </c:pt>
                <c:pt idx="18">
                  <c:v>0.41141818094262905</c:v>
                </c:pt>
                <c:pt idx="19">
                  <c:v>0.41194464458642144</c:v>
                </c:pt>
                <c:pt idx="20">
                  <c:v>0.41246777438544963</c:v>
                </c:pt>
                <c:pt idx="21">
                  <c:v>0.41298741098930919</c:v>
                </c:pt>
                <c:pt idx="22">
                  <c:v>0.41350339611165676</c:v>
                </c:pt>
                <c:pt idx="23">
                  <c:v>0.41401557257842564</c:v>
                </c:pt>
                <c:pt idx="24">
                  <c:v>0.41452378437570242</c:v>
                </c:pt>
                <c:pt idx="25">
                  <c:v>0.4150278766972505</c:v>
                </c:pt>
                <c:pt idx="26">
                  <c:v>0.4155276959916655</c:v>
                </c:pt>
                <c:pt idx="27">
                  <c:v>0.41602309000914856</c:v>
                </c:pt>
                <c:pt idx="28">
                  <c:v>0.41651390784788284</c:v>
                </c:pt>
                <c:pt idx="29">
                  <c:v>0.41700000000000004</c:v>
                </c:pt>
                <c:pt idx="30">
                  <c:v>0.41748121839712177</c:v>
                </c:pt>
                <c:pt idx="31">
                  <c:v>0.41795741645546258</c:v>
                </c:pt>
                <c:pt idx="32">
                  <c:v>0.41842844912048088</c:v>
                </c:pt>
                <c:pt idx="33">
                  <c:v>0.4188941729110639</c:v>
                </c:pt>
                <c:pt idx="34">
                  <c:v>0.41935444596323351</c:v>
                </c:pt>
                <c:pt idx="35">
                  <c:v>0.41980912807335918</c:v>
                </c:pt>
                <c:pt idx="36">
                  <c:v>0.42025808074086557</c:v>
                </c:pt>
                <c:pt idx="37">
                  <c:v>0.42070116721042111</c:v>
                </c:pt>
                <c:pt idx="38">
                  <c:v>0.42113825251359482</c:v>
                </c:pt>
                <c:pt idx="39">
                  <c:v>0.42156920350996929</c:v>
                </c:pt>
                <c:pt idx="40">
                  <c:v>0.42199388892769624</c:v>
                </c:pt>
                <c:pt idx="41">
                  <c:v>0.42241217940348347</c:v>
                </c:pt>
                <c:pt idx="42">
                  <c:v>0.42282394752199998</c:v>
                </c:pt>
                <c:pt idx="43">
                  <c:v>0.42322906785468795</c:v>
                </c:pt>
                <c:pt idx="44">
                  <c:v>0.42362741699796952</c:v>
                </c:pt>
                <c:pt idx="45">
                  <c:v>0.42401887361083684</c:v>
                </c:pt>
                <c:pt idx="46">
                  <c:v>0.42440331845181345</c:v>
                </c:pt>
                <c:pt idx="47">
                  <c:v>0.42478063441527664</c:v>
                </c:pt>
                <c:pt idx="48">
                  <c:v>0.42515070656712872</c:v>
                </c:pt>
                <c:pt idx="49">
                  <c:v>0.42551342217980731</c:v>
                </c:pt>
                <c:pt idx="50">
                  <c:v>0.4258686707666231</c:v>
                </c:pt>
                <c:pt idx="51">
                  <c:v>0.42621634411541515</c:v>
                </c:pt>
                <c:pt idx="52">
                  <c:v>0.42655633632151341</c:v>
                </c:pt>
                <c:pt idx="53">
                  <c:v>0.42688854381999836</c:v>
                </c:pt>
                <c:pt idx="54">
                  <c:v>0.42721286541724779</c:v>
                </c:pt>
                <c:pt idx="55">
                  <c:v>0.42752920232176134</c:v>
                </c:pt>
                <c:pt idx="56">
                  <c:v>0.42783745817425362</c:v>
                </c:pt>
                <c:pt idx="57">
                  <c:v>0.42813753907700564</c:v>
                </c:pt>
                <c:pt idx="58">
                  <c:v>0.42842935362246759</c:v>
                </c:pt>
                <c:pt idx="59">
                  <c:v>0.42871281292110208</c:v>
                </c:pt>
                <c:pt idx="60">
                  <c:v>0.42898783062846069</c:v>
                </c:pt>
                <c:pt idx="61">
                  <c:v>0.42925432297148569</c:v>
                </c:pt>
                <c:pt idx="62">
                  <c:v>0.42951220877402779</c:v>
                </c:pt>
                <c:pt idx="63">
                  <c:v>0.42976140948157338</c:v>
                </c:pt>
                <c:pt idx="64">
                  <c:v>0.43000184918517281</c:v>
                </c:pt>
                <c:pt idx="65">
                  <c:v>0.43023345464456325</c:v>
                </c:pt>
                <c:pt idx="66">
                  <c:v>0.43045615531047809</c:v>
                </c:pt>
                <c:pt idx="67">
                  <c:v>0.43066988334613721</c:v>
                </c:pt>
                <c:pt idx="68">
                  <c:v>0.43087457364791049</c:v>
                </c:pt>
                <c:pt idx="69">
                  <c:v>0.43107016386514907</c:v>
                </c:pt>
                <c:pt idx="70">
                  <c:v>0.43125659441917819</c:v>
                </c:pt>
                <c:pt idx="71">
                  <c:v>0.43143380852144492</c:v>
                </c:pt>
                <c:pt idx="72">
                  <c:v>0.43160175219081715</c:v>
                </c:pt>
                <c:pt idx="73">
                  <c:v>0.43176037427002623</c:v>
                </c:pt>
                <c:pt idx="74">
                  <c:v>0.43190962644125019</c:v>
                </c:pt>
                <c:pt idx="75">
                  <c:v>0.43204946324083193</c:v>
                </c:pt>
                <c:pt idx="76">
                  <c:v>0.43217984207312754</c:v>
                </c:pt>
                <c:pt idx="77">
                  <c:v>0.43230072322348179</c:v>
                </c:pt>
                <c:pt idx="78">
                  <c:v>0.43241206987032527</c:v>
                </c:pt>
                <c:pt idx="79">
                  <c:v>0.43251384809639071</c:v>
                </c:pt>
                <c:pt idx="80">
                  <c:v>0.43260602689904443</c:v>
                </c:pt>
                <c:pt idx="81">
                  <c:v>0.43268857819973028</c:v>
                </c:pt>
                <c:pt idx="82">
                  <c:v>0.43276147685252231</c:v>
                </c:pt>
                <c:pt idx="83">
                  <c:v>0.4328247006517848</c:v>
                </c:pt>
                <c:pt idx="84">
                  <c:v>0.43287823033893591</c:v>
                </c:pt>
                <c:pt idx="85">
                  <c:v>0.43292204960831437</c:v>
                </c:pt>
                <c:pt idx="86">
                  <c:v>0.43295614511214636</c:v>
                </c:pt>
                <c:pt idx="87">
                  <c:v>0.43298050646461106</c:v>
                </c:pt>
                <c:pt idx="88">
                  <c:v>0.43299512624500452</c:v>
                </c:pt>
                <c:pt idx="89">
                  <c:v>0.43300000000000005</c:v>
                </c:pt>
                <c:pt idx="90">
                  <c:v>0.43299512624500452</c:v>
                </c:pt>
                <c:pt idx="91">
                  <c:v>0.43298050646461106</c:v>
                </c:pt>
                <c:pt idx="92">
                  <c:v>0.43295614511214636</c:v>
                </c:pt>
                <c:pt idx="93">
                  <c:v>0.43292204960831437</c:v>
                </c:pt>
                <c:pt idx="94">
                  <c:v>0.43287823033893591</c:v>
                </c:pt>
                <c:pt idx="95">
                  <c:v>0.4328247006517848</c:v>
                </c:pt>
                <c:pt idx="96">
                  <c:v>0.43276147685252231</c:v>
                </c:pt>
                <c:pt idx="97">
                  <c:v>0.43268857819973028</c:v>
                </c:pt>
                <c:pt idx="98">
                  <c:v>0.43260602689904443</c:v>
                </c:pt>
                <c:pt idx="99">
                  <c:v>0.43251384809639071</c:v>
                </c:pt>
                <c:pt idx="100">
                  <c:v>0.43241206987032527</c:v>
                </c:pt>
                <c:pt idx="101">
                  <c:v>0.43230072322348179</c:v>
                </c:pt>
                <c:pt idx="102">
                  <c:v>0.43217984207312754</c:v>
                </c:pt>
                <c:pt idx="103">
                  <c:v>0.43204946324083193</c:v>
                </c:pt>
                <c:pt idx="104">
                  <c:v>0.43190962644125019</c:v>
                </c:pt>
                <c:pt idx="105">
                  <c:v>0.43176037427002623</c:v>
                </c:pt>
                <c:pt idx="106">
                  <c:v>0.43160175219081715</c:v>
                </c:pt>
                <c:pt idx="107">
                  <c:v>0.43143380852144492</c:v>
                </c:pt>
                <c:pt idx="108">
                  <c:v>0.43125659441917819</c:v>
                </c:pt>
                <c:pt idx="109">
                  <c:v>0.43107016386514907</c:v>
                </c:pt>
                <c:pt idx="110">
                  <c:v>0.43087457364791049</c:v>
                </c:pt>
                <c:pt idx="111">
                  <c:v>0.43066988334613721</c:v>
                </c:pt>
                <c:pt idx="112">
                  <c:v>0.43045615531047809</c:v>
                </c:pt>
                <c:pt idx="113">
                  <c:v>0.43023345464456325</c:v>
                </c:pt>
                <c:pt idx="114">
                  <c:v>0.43000184918517281</c:v>
                </c:pt>
                <c:pt idx="115">
                  <c:v>0.42976140948157338</c:v>
                </c:pt>
                <c:pt idx="116">
                  <c:v>0.42951220877402779</c:v>
                </c:pt>
                <c:pt idx="117">
                  <c:v>0.42925432297148569</c:v>
                </c:pt>
                <c:pt idx="118">
                  <c:v>0.42898783062846069</c:v>
                </c:pt>
                <c:pt idx="119">
                  <c:v>0.42871281292110208</c:v>
                </c:pt>
                <c:pt idx="120">
                  <c:v>0.42842935362246759</c:v>
                </c:pt>
                <c:pt idx="121">
                  <c:v>0.42813753907700564</c:v>
                </c:pt>
                <c:pt idx="122">
                  <c:v>0.42783745817425362</c:v>
                </c:pt>
                <c:pt idx="123">
                  <c:v>0.42752920232176134</c:v>
                </c:pt>
                <c:pt idx="124">
                  <c:v>0.42721286541724773</c:v>
                </c:pt>
                <c:pt idx="125">
                  <c:v>0.42688854381999836</c:v>
                </c:pt>
                <c:pt idx="126">
                  <c:v>0.42655633632151341</c:v>
                </c:pt>
                <c:pt idx="127">
                  <c:v>0.42621634411541515</c:v>
                </c:pt>
                <c:pt idx="128">
                  <c:v>0.4258686707666231</c:v>
                </c:pt>
                <c:pt idx="129">
                  <c:v>0.42551342217980731</c:v>
                </c:pt>
                <c:pt idx="130">
                  <c:v>0.42515070656712872</c:v>
                </c:pt>
                <c:pt idx="131">
                  <c:v>0.42478063441527664</c:v>
                </c:pt>
                <c:pt idx="132">
                  <c:v>0.4244033184518135</c:v>
                </c:pt>
                <c:pt idx="133">
                  <c:v>0.42401887361083684</c:v>
                </c:pt>
                <c:pt idx="134">
                  <c:v>0.42362741699796957</c:v>
                </c:pt>
                <c:pt idx="135">
                  <c:v>0.42322906785468795</c:v>
                </c:pt>
                <c:pt idx="136">
                  <c:v>0.42282394752199998</c:v>
                </c:pt>
                <c:pt idx="137">
                  <c:v>0.42241217940348347</c:v>
                </c:pt>
                <c:pt idx="138">
                  <c:v>0.42199388892769624</c:v>
                </c:pt>
                <c:pt idx="139">
                  <c:v>0.42156920350996929</c:v>
                </c:pt>
                <c:pt idx="140">
                  <c:v>0.42113825251359482</c:v>
                </c:pt>
                <c:pt idx="141">
                  <c:v>0.42070116721042111</c:v>
                </c:pt>
                <c:pt idx="142">
                  <c:v>0.42025808074086557</c:v>
                </c:pt>
                <c:pt idx="143">
                  <c:v>0.41980912807335918</c:v>
                </c:pt>
                <c:pt idx="144">
                  <c:v>0.41935444596323351</c:v>
                </c:pt>
                <c:pt idx="145">
                  <c:v>0.4188941729110639</c:v>
                </c:pt>
                <c:pt idx="146">
                  <c:v>0.41842844912048088</c:v>
                </c:pt>
                <c:pt idx="147">
                  <c:v>0.41795741645546258</c:v>
                </c:pt>
                <c:pt idx="148">
                  <c:v>0.41748121839712177</c:v>
                </c:pt>
                <c:pt idx="149">
                  <c:v>0.41700000000000004</c:v>
                </c:pt>
                <c:pt idx="150">
                  <c:v>0.41651390784788284</c:v>
                </c:pt>
                <c:pt idx="151">
                  <c:v>0.4160230900091485</c:v>
                </c:pt>
                <c:pt idx="152">
                  <c:v>0.4155276959916655</c:v>
                </c:pt>
                <c:pt idx="153">
                  <c:v>0.4150278766972505</c:v>
                </c:pt>
                <c:pt idx="154">
                  <c:v>0.41452378437570242</c:v>
                </c:pt>
                <c:pt idx="155">
                  <c:v>0.41401557257842564</c:v>
                </c:pt>
                <c:pt idx="156">
                  <c:v>0.41350339611165676</c:v>
                </c:pt>
                <c:pt idx="157">
                  <c:v>0.41298741098930919</c:v>
                </c:pt>
                <c:pt idx="158">
                  <c:v>0.41246777438544963</c:v>
                </c:pt>
                <c:pt idx="159">
                  <c:v>0.41194464458642144</c:v>
                </c:pt>
                <c:pt idx="160">
                  <c:v>0.41141818094262905</c:v>
                </c:pt>
                <c:pt idx="161">
                  <c:v>0.41088854381999834</c:v>
                </c:pt>
                <c:pt idx="162">
                  <c:v>0.41035589455112759</c:v>
                </c:pt>
                <c:pt idx="163">
                  <c:v>0.40982039538614401</c:v>
                </c:pt>
                <c:pt idx="164">
                  <c:v>0.4092822094432807</c:v>
                </c:pt>
                <c:pt idx="165">
                  <c:v>0.40874150065918941</c:v>
                </c:pt>
                <c:pt idx="166">
                  <c:v>0.40819843373900372</c:v>
                </c:pt>
                <c:pt idx="167">
                  <c:v>0.4076531741061683</c:v>
                </c:pt>
                <c:pt idx="168">
                  <c:v>0.40710588785204949</c:v>
                </c:pt>
                <c:pt idx="169">
                  <c:v>0.40655674168534178</c:v>
                </c:pt>
                <c:pt idx="170">
                  <c:v>0.40600590288128741</c:v>
                </c:pt>
                <c:pt idx="171">
                  <c:v>0.40545353923072214</c:v>
                </c:pt>
                <c:pt idx="172">
                  <c:v>0.40489981898896477</c:v>
                </c:pt>
                <c:pt idx="173">
                  <c:v>0.40434491082456492</c:v>
                </c:pt>
                <c:pt idx="174">
                  <c:v>0.4037889837679251</c:v>
                </c:pt>
                <c:pt idx="175">
                  <c:v>0.40323220715981206</c:v>
                </c:pt>
                <c:pt idx="176">
                  <c:v>0.4026747505997742</c:v>
                </c:pt>
                <c:pt idx="177">
                  <c:v>0.40211678389448008</c:v>
                </c:pt>
                <c:pt idx="178">
                  <c:v>0.40155847700599312</c:v>
                </c:pt>
                <c:pt idx="179">
                  <c:v>0.40100000000000002</c:v>
                </c:pt>
                <c:pt idx="180">
                  <c:v>0.40044152299400693</c:v>
                </c:pt>
                <c:pt idx="181">
                  <c:v>0.39988321610551997</c:v>
                </c:pt>
                <c:pt idx="182">
                  <c:v>0.39932524940022585</c:v>
                </c:pt>
                <c:pt idx="183">
                  <c:v>0.39876779284018804</c:v>
                </c:pt>
                <c:pt idx="184">
                  <c:v>0.39821101623207494</c:v>
                </c:pt>
                <c:pt idx="185">
                  <c:v>0.39765508917543513</c:v>
                </c:pt>
                <c:pt idx="186">
                  <c:v>0.39710018101103534</c:v>
                </c:pt>
                <c:pt idx="187">
                  <c:v>0.39654646076927791</c:v>
                </c:pt>
                <c:pt idx="188">
                  <c:v>0.39599409711871264</c:v>
                </c:pt>
                <c:pt idx="189">
                  <c:v>0.39544325831465826</c:v>
                </c:pt>
                <c:pt idx="190">
                  <c:v>0.39489411214795062</c:v>
                </c:pt>
                <c:pt idx="191">
                  <c:v>0.39434682589383174</c:v>
                </c:pt>
                <c:pt idx="192">
                  <c:v>0.39380156626099633</c:v>
                </c:pt>
                <c:pt idx="193">
                  <c:v>0.39325849934081064</c:v>
                </c:pt>
                <c:pt idx="194">
                  <c:v>0.39271779055671935</c:v>
                </c:pt>
                <c:pt idx="195">
                  <c:v>0.39217960461385604</c:v>
                </c:pt>
                <c:pt idx="196">
                  <c:v>0.39164410544887246</c:v>
                </c:pt>
                <c:pt idx="197">
                  <c:v>0.3911114561800017</c:v>
                </c:pt>
                <c:pt idx="198">
                  <c:v>0.39058181905737099</c:v>
                </c:pt>
                <c:pt idx="199">
                  <c:v>0.39005535541357861</c:v>
                </c:pt>
                <c:pt idx="200">
                  <c:v>0.38953222561455042</c:v>
                </c:pt>
                <c:pt idx="201">
                  <c:v>0.38901258901069086</c:v>
                </c:pt>
                <c:pt idx="202">
                  <c:v>0.38849660388834328</c:v>
                </c:pt>
                <c:pt idx="203">
                  <c:v>0.38798442742157441</c:v>
                </c:pt>
                <c:pt idx="204">
                  <c:v>0.38747621562429763</c:v>
                </c:pt>
                <c:pt idx="205">
                  <c:v>0.38697212330274955</c:v>
                </c:pt>
                <c:pt idx="206">
                  <c:v>0.38647230400833454</c:v>
                </c:pt>
                <c:pt idx="207">
                  <c:v>0.38597690999085149</c:v>
                </c:pt>
                <c:pt idx="208">
                  <c:v>0.38548609215211727</c:v>
                </c:pt>
                <c:pt idx="209">
                  <c:v>0.38500000000000001</c:v>
                </c:pt>
                <c:pt idx="210">
                  <c:v>0.38451878160287828</c:v>
                </c:pt>
                <c:pt idx="211">
                  <c:v>0.38404258354453746</c:v>
                </c:pt>
                <c:pt idx="212">
                  <c:v>0.38357155087951916</c:v>
                </c:pt>
                <c:pt idx="213">
                  <c:v>0.38310582708893615</c:v>
                </c:pt>
                <c:pt idx="214">
                  <c:v>0.38264555403676653</c:v>
                </c:pt>
                <c:pt idx="215">
                  <c:v>0.38219087192664086</c:v>
                </c:pt>
                <c:pt idx="216">
                  <c:v>0.38174191925913448</c:v>
                </c:pt>
                <c:pt idx="217">
                  <c:v>0.38129883278957899</c:v>
                </c:pt>
                <c:pt idx="218">
                  <c:v>0.38086174748640522</c:v>
                </c:pt>
                <c:pt idx="219">
                  <c:v>0.38043079649003075</c:v>
                </c:pt>
                <c:pt idx="220">
                  <c:v>0.38000611107230381</c:v>
                </c:pt>
                <c:pt idx="221">
                  <c:v>0.37958782059651658</c:v>
                </c:pt>
                <c:pt idx="222">
                  <c:v>0.37917605247800007</c:v>
                </c:pt>
                <c:pt idx="223">
                  <c:v>0.3787709321453121</c:v>
                </c:pt>
                <c:pt idx="224">
                  <c:v>0.37837258300203053</c:v>
                </c:pt>
                <c:pt idx="225">
                  <c:v>0.3779811263891632</c:v>
                </c:pt>
                <c:pt idx="226">
                  <c:v>0.3775966815481866</c:v>
                </c:pt>
                <c:pt idx="227">
                  <c:v>0.37721936558472341</c:v>
                </c:pt>
                <c:pt idx="228">
                  <c:v>0.37684929343287132</c:v>
                </c:pt>
                <c:pt idx="229">
                  <c:v>0.37648657782019274</c:v>
                </c:pt>
                <c:pt idx="230">
                  <c:v>0.37613132923337694</c:v>
                </c:pt>
                <c:pt idx="231">
                  <c:v>0.3757836558845849</c:v>
                </c:pt>
                <c:pt idx="232">
                  <c:v>0.37544366367848664</c:v>
                </c:pt>
                <c:pt idx="233">
                  <c:v>0.37511145618000169</c:v>
                </c:pt>
                <c:pt idx="234">
                  <c:v>0.37478713458275231</c:v>
                </c:pt>
                <c:pt idx="235">
                  <c:v>0.37447079767823871</c:v>
                </c:pt>
                <c:pt idx="236">
                  <c:v>0.37416254182574643</c:v>
                </c:pt>
                <c:pt idx="237">
                  <c:v>0.37386246092299441</c:v>
                </c:pt>
                <c:pt idx="238">
                  <c:v>0.37357064637753246</c:v>
                </c:pt>
                <c:pt idx="239">
                  <c:v>0.37328718707889802</c:v>
                </c:pt>
                <c:pt idx="240">
                  <c:v>0.37301216937153936</c:v>
                </c:pt>
                <c:pt idx="241">
                  <c:v>0.37274567702851436</c:v>
                </c:pt>
                <c:pt idx="242">
                  <c:v>0.37248779122597225</c:v>
                </c:pt>
                <c:pt idx="243">
                  <c:v>0.37223859051842667</c:v>
                </c:pt>
                <c:pt idx="244">
                  <c:v>0.37199815081482723</c:v>
                </c:pt>
                <c:pt idx="245">
                  <c:v>0.37176654535543679</c:v>
                </c:pt>
                <c:pt idx="246">
                  <c:v>0.37154384468952195</c:v>
                </c:pt>
                <c:pt idx="247">
                  <c:v>0.37133011665386284</c:v>
                </c:pt>
                <c:pt idx="248">
                  <c:v>0.37112542635208956</c:v>
                </c:pt>
                <c:pt idx="249">
                  <c:v>0.37092983613485098</c:v>
                </c:pt>
                <c:pt idx="250">
                  <c:v>0.37074340558082186</c:v>
                </c:pt>
                <c:pt idx="251">
                  <c:v>0.37056619147855513</c:v>
                </c:pt>
                <c:pt idx="252">
                  <c:v>0.3703982478091829</c:v>
                </c:pt>
                <c:pt idx="253">
                  <c:v>0.37023962572997382</c:v>
                </c:pt>
                <c:pt idx="254">
                  <c:v>0.37009037355874985</c:v>
                </c:pt>
                <c:pt idx="255">
                  <c:v>0.36995053675916811</c:v>
                </c:pt>
                <c:pt idx="256">
                  <c:v>0.36982015792687251</c:v>
                </c:pt>
                <c:pt idx="257">
                  <c:v>0.36969927677651826</c:v>
                </c:pt>
                <c:pt idx="258">
                  <c:v>0.36958793012967478</c:v>
                </c:pt>
                <c:pt idx="259">
                  <c:v>0.36948615190360934</c:v>
                </c:pt>
                <c:pt idx="260">
                  <c:v>0.36939397310095562</c:v>
                </c:pt>
                <c:pt idx="261">
                  <c:v>0.36931142180026977</c:v>
                </c:pt>
                <c:pt idx="262">
                  <c:v>0.36923852314747774</c:v>
                </c:pt>
                <c:pt idx="263">
                  <c:v>0.36917529934821525</c:v>
                </c:pt>
                <c:pt idx="264">
                  <c:v>0.36912176966106414</c:v>
                </c:pt>
                <c:pt idx="265">
                  <c:v>0.36907795039168567</c:v>
                </c:pt>
                <c:pt idx="266">
                  <c:v>0.36904385488785368</c:v>
                </c:pt>
                <c:pt idx="267">
                  <c:v>0.36901949353538899</c:v>
                </c:pt>
                <c:pt idx="268">
                  <c:v>0.36900487375499552</c:v>
                </c:pt>
                <c:pt idx="269">
                  <c:v>0.36899999999999999</c:v>
                </c:pt>
                <c:pt idx="270">
                  <c:v>0.36900487375499552</c:v>
                </c:pt>
                <c:pt idx="271">
                  <c:v>0.36901949353538899</c:v>
                </c:pt>
                <c:pt idx="272">
                  <c:v>0.36904385488785368</c:v>
                </c:pt>
                <c:pt idx="273">
                  <c:v>0.36907795039168567</c:v>
                </c:pt>
                <c:pt idx="274">
                  <c:v>0.36912176966106414</c:v>
                </c:pt>
                <c:pt idx="275">
                  <c:v>0.36917529934821525</c:v>
                </c:pt>
                <c:pt idx="276">
                  <c:v>0.36923852314747774</c:v>
                </c:pt>
                <c:pt idx="277">
                  <c:v>0.36931142180026977</c:v>
                </c:pt>
                <c:pt idx="278">
                  <c:v>0.36939397310095562</c:v>
                </c:pt>
                <c:pt idx="279">
                  <c:v>0.36948615190360934</c:v>
                </c:pt>
                <c:pt idx="280">
                  <c:v>0.36958793012967478</c:v>
                </c:pt>
                <c:pt idx="281">
                  <c:v>0.36969927677651826</c:v>
                </c:pt>
                <c:pt idx="282">
                  <c:v>0.36982015792687251</c:v>
                </c:pt>
                <c:pt idx="283">
                  <c:v>0.36995053675916811</c:v>
                </c:pt>
                <c:pt idx="284">
                  <c:v>0.37009037355874985</c:v>
                </c:pt>
                <c:pt idx="285">
                  <c:v>0.37023962572997382</c:v>
                </c:pt>
                <c:pt idx="286">
                  <c:v>0.3703982478091829</c:v>
                </c:pt>
                <c:pt idx="287">
                  <c:v>0.37056619147855513</c:v>
                </c:pt>
                <c:pt idx="288">
                  <c:v>0.37074340558082186</c:v>
                </c:pt>
                <c:pt idx="289">
                  <c:v>0.37092983613485098</c:v>
                </c:pt>
                <c:pt idx="290">
                  <c:v>0.37112542635208956</c:v>
                </c:pt>
                <c:pt idx="291">
                  <c:v>0.37133011665386284</c:v>
                </c:pt>
                <c:pt idx="292">
                  <c:v>0.37154384468952195</c:v>
                </c:pt>
                <c:pt idx="293">
                  <c:v>0.37176654535543679</c:v>
                </c:pt>
                <c:pt idx="294">
                  <c:v>0.37199815081482723</c:v>
                </c:pt>
                <c:pt idx="295">
                  <c:v>0.37223859051842667</c:v>
                </c:pt>
                <c:pt idx="296">
                  <c:v>0.37248779122597225</c:v>
                </c:pt>
                <c:pt idx="297">
                  <c:v>0.37274567702851436</c:v>
                </c:pt>
                <c:pt idx="298">
                  <c:v>0.37301216937153936</c:v>
                </c:pt>
                <c:pt idx="299">
                  <c:v>0.37328718707889796</c:v>
                </c:pt>
                <c:pt idx="300">
                  <c:v>0.37357064637753246</c:v>
                </c:pt>
                <c:pt idx="301">
                  <c:v>0.37386246092299441</c:v>
                </c:pt>
                <c:pt idx="302">
                  <c:v>0.37416254182574643</c:v>
                </c:pt>
                <c:pt idx="303">
                  <c:v>0.37447079767823871</c:v>
                </c:pt>
                <c:pt idx="304">
                  <c:v>0.37478713458275226</c:v>
                </c:pt>
                <c:pt idx="305">
                  <c:v>0.37511145618000169</c:v>
                </c:pt>
                <c:pt idx="306">
                  <c:v>0.37544366367848664</c:v>
                </c:pt>
                <c:pt idx="307">
                  <c:v>0.3757836558845849</c:v>
                </c:pt>
                <c:pt idx="308">
                  <c:v>0.37613132923337694</c:v>
                </c:pt>
                <c:pt idx="309">
                  <c:v>0.37648657782019274</c:v>
                </c:pt>
                <c:pt idx="310">
                  <c:v>0.37684929343287132</c:v>
                </c:pt>
                <c:pt idx="311">
                  <c:v>0.37721936558472341</c:v>
                </c:pt>
                <c:pt idx="312">
                  <c:v>0.3775966815481866</c:v>
                </c:pt>
                <c:pt idx="313">
                  <c:v>0.3779811263891632</c:v>
                </c:pt>
                <c:pt idx="314">
                  <c:v>0.37837258300203047</c:v>
                </c:pt>
                <c:pt idx="315">
                  <c:v>0.3787709321453121</c:v>
                </c:pt>
                <c:pt idx="316">
                  <c:v>0.37917605247800007</c:v>
                </c:pt>
                <c:pt idx="317">
                  <c:v>0.37958782059651658</c:v>
                </c:pt>
                <c:pt idx="318">
                  <c:v>0.38000611107230381</c:v>
                </c:pt>
                <c:pt idx="319">
                  <c:v>0.38043079649003075</c:v>
                </c:pt>
                <c:pt idx="320">
                  <c:v>0.38086174748640522</c:v>
                </c:pt>
                <c:pt idx="321">
                  <c:v>0.38129883278957899</c:v>
                </c:pt>
                <c:pt idx="322">
                  <c:v>0.38174191925913448</c:v>
                </c:pt>
                <c:pt idx="323">
                  <c:v>0.38219087192664086</c:v>
                </c:pt>
                <c:pt idx="324">
                  <c:v>0.38264555403676653</c:v>
                </c:pt>
                <c:pt idx="325">
                  <c:v>0.38310582708893615</c:v>
                </c:pt>
                <c:pt idx="326">
                  <c:v>0.38357155087951916</c:v>
                </c:pt>
                <c:pt idx="327">
                  <c:v>0.38404258354453746</c:v>
                </c:pt>
                <c:pt idx="328">
                  <c:v>0.38451878160287828</c:v>
                </c:pt>
                <c:pt idx="329">
                  <c:v>0.38500000000000001</c:v>
                </c:pt>
                <c:pt idx="330">
                  <c:v>0.38548609215211727</c:v>
                </c:pt>
                <c:pt idx="331">
                  <c:v>0.38597690999085149</c:v>
                </c:pt>
                <c:pt idx="332">
                  <c:v>0.38647230400833454</c:v>
                </c:pt>
                <c:pt idx="333">
                  <c:v>0.38697212330274955</c:v>
                </c:pt>
                <c:pt idx="334">
                  <c:v>0.38747621562429763</c:v>
                </c:pt>
                <c:pt idx="335">
                  <c:v>0.38798442742157441</c:v>
                </c:pt>
                <c:pt idx="336">
                  <c:v>0.38849660388834328</c:v>
                </c:pt>
                <c:pt idx="337">
                  <c:v>0.3890125890106908</c:v>
                </c:pt>
                <c:pt idx="338">
                  <c:v>0.38953222561455042</c:v>
                </c:pt>
                <c:pt idx="339">
                  <c:v>0.39005535541357861</c:v>
                </c:pt>
                <c:pt idx="340">
                  <c:v>0.39058181905737099</c:v>
                </c:pt>
                <c:pt idx="341">
                  <c:v>0.3911114561800017</c:v>
                </c:pt>
                <c:pt idx="342">
                  <c:v>0.39164410544887246</c:v>
                </c:pt>
                <c:pt idx="343">
                  <c:v>0.39217960461385604</c:v>
                </c:pt>
                <c:pt idx="344">
                  <c:v>0.39271779055671935</c:v>
                </c:pt>
                <c:pt idx="345">
                  <c:v>0.39325849934081064</c:v>
                </c:pt>
                <c:pt idx="346">
                  <c:v>0.39380156626099633</c:v>
                </c:pt>
                <c:pt idx="347">
                  <c:v>0.39434682589383169</c:v>
                </c:pt>
                <c:pt idx="348">
                  <c:v>0.39489411214795062</c:v>
                </c:pt>
                <c:pt idx="349">
                  <c:v>0.39544325831465826</c:v>
                </c:pt>
                <c:pt idx="350">
                  <c:v>0.39599409711871264</c:v>
                </c:pt>
                <c:pt idx="351">
                  <c:v>0.39654646076927791</c:v>
                </c:pt>
                <c:pt idx="352">
                  <c:v>0.39710018101103534</c:v>
                </c:pt>
                <c:pt idx="353">
                  <c:v>0.39765508917543513</c:v>
                </c:pt>
                <c:pt idx="354">
                  <c:v>0.39821101623207494</c:v>
                </c:pt>
                <c:pt idx="355">
                  <c:v>0.39876779284018798</c:v>
                </c:pt>
                <c:pt idx="356">
                  <c:v>0.39932524940022579</c:v>
                </c:pt>
                <c:pt idx="357">
                  <c:v>0.39988321610552002</c:v>
                </c:pt>
                <c:pt idx="358">
                  <c:v>0.40044152299400693</c:v>
                </c:pt>
                <c:pt idx="359">
                  <c:v>0.40100000000000002</c:v>
                </c:pt>
              </c:numCache>
              <c:extLst xmlns:c15="http://schemas.microsoft.com/office/drawing/2012/chart"/>
            </c:numRef>
          </c:yVal>
          <c:smooth val="0"/>
          <c:extLst xmlns:c15="http://schemas.microsoft.com/office/drawing/2012/chart">
            <c:ext xmlns:c16="http://schemas.microsoft.com/office/drawing/2014/chart" uri="{C3380CC4-5D6E-409C-BE32-E72D297353CC}">
              <c16:uniqueId val="{00000005-AE96-4E40-AB09-48AED2A43A74}"/>
            </c:ext>
          </c:extLst>
        </c:ser>
        <c:ser>
          <c:idx val="6"/>
          <c:order val="6"/>
          <c:tx>
            <c:v>Fr.Spr.Centre</c:v>
          </c:tx>
          <c:spPr>
            <a:ln w="28575" cap="rnd">
              <a:noFill/>
              <a:round/>
            </a:ln>
            <a:effectLst/>
          </c:spPr>
          <c:marker>
            <c:symbol val="circle"/>
            <c:size val="5"/>
            <c:spPr>
              <a:solidFill>
                <a:srgbClr val="FFC000"/>
              </a:solidFill>
              <a:ln w="9525">
                <a:noFill/>
              </a:ln>
              <a:effectLst/>
            </c:spPr>
          </c:marker>
          <c:xVal>
            <c:numRef>
              <c:f>'[2]ER6n 11'!$AB$7</c:f>
              <c:numCache>
                <c:formatCode>General</c:formatCode>
                <c:ptCount val="1"/>
                <c:pt idx="0">
                  <c:v>0.746</c:v>
                </c:pt>
              </c:numCache>
              <c:extLst xmlns:c15="http://schemas.microsoft.com/office/drawing/2012/chart"/>
            </c:numRef>
          </c:xVal>
          <c:yVal>
            <c:numRef>
              <c:f>'[2]ER6n 11'!$AC$7</c:f>
              <c:numCache>
                <c:formatCode>General</c:formatCode>
                <c:ptCount val="1"/>
                <c:pt idx="0">
                  <c:v>0.40100000000000002</c:v>
                </c:pt>
              </c:numCache>
              <c:extLst xmlns:c15="http://schemas.microsoft.com/office/drawing/2012/chart"/>
            </c:numRef>
          </c:yVal>
          <c:smooth val="0"/>
          <c:extLst xmlns:c15="http://schemas.microsoft.com/office/drawing/2012/chart">
            <c:ext xmlns:c16="http://schemas.microsoft.com/office/drawing/2014/chart" uri="{C3380CC4-5D6E-409C-BE32-E72D297353CC}">
              <c16:uniqueId val="{00000006-AE96-4E40-AB09-48AED2A43A74}"/>
            </c:ext>
          </c:extLst>
        </c:ser>
        <c:ser>
          <c:idx val="7"/>
          <c:order val="7"/>
          <c:tx>
            <c:v>Top Chain</c:v>
          </c:tx>
          <c:spPr>
            <a:ln w="28575" cap="rnd">
              <a:solidFill>
                <a:schemeClr val="accent4">
                  <a:lumMod val="60000"/>
                  <a:lumOff val="40000"/>
                </a:schemeClr>
              </a:solidFill>
              <a:prstDash val="sysDash"/>
              <a:round/>
            </a:ln>
            <a:effectLst/>
          </c:spPr>
          <c:marker>
            <c:symbol val="none"/>
          </c:marker>
          <c:dPt>
            <c:idx val="1"/>
            <c:marker>
              <c:symbol val="none"/>
            </c:marker>
            <c:bubble3D val="0"/>
            <c:spPr>
              <a:ln w="28575" cap="rnd">
                <a:solidFill>
                  <a:srgbClr val="FFC000"/>
                </a:solidFill>
                <a:prstDash val="sysDash"/>
                <a:round/>
              </a:ln>
              <a:effectLst/>
            </c:spPr>
            <c:extLst>
              <c:ext xmlns:c16="http://schemas.microsoft.com/office/drawing/2014/chart" uri="{C3380CC4-5D6E-409C-BE32-E72D297353CC}">
                <c16:uniqueId val="{00000008-AE96-4E40-AB09-48AED2A43A74}"/>
              </c:ext>
            </c:extLst>
          </c:dPt>
          <c:trendline>
            <c:spPr>
              <a:ln w="19050" cap="rnd">
                <a:solidFill>
                  <a:srgbClr val="FFC000"/>
                </a:solidFill>
                <a:prstDash val="sysDot"/>
              </a:ln>
              <a:effectLst/>
            </c:spPr>
            <c:trendlineType val="linear"/>
            <c:backward val="1"/>
            <c:dispRSqr val="0"/>
            <c:dispEq val="0"/>
          </c:trendline>
          <c:xVal>
            <c:numRef>
              <c:f>'[2]ER6n 11'!$AD$7:$AD$8</c:f>
              <c:numCache>
                <c:formatCode>General</c:formatCode>
                <c:ptCount val="2"/>
                <c:pt idx="0">
                  <c:v>0.746</c:v>
                </c:pt>
                <c:pt idx="1">
                  <c:v>1.407</c:v>
                </c:pt>
              </c:numCache>
              <c:extLst xmlns:c15="http://schemas.microsoft.com/office/drawing/2012/chart"/>
            </c:numRef>
          </c:xVal>
          <c:yVal>
            <c:numRef>
              <c:f>'[2]ER6n 11'!$AE$7:$AE$8</c:f>
              <c:numCache>
                <c:formatCode>General</c:formatCode>
                <c:ptCount val="2"/>
                <c:pt idx="0">
                  <c:v>0.43300000000000005</c:v>
                </c:pt>
                <c:pt idx="1">
                  <c:v>0.40299999999999997</c:v>
                </c:pt>
              </c:numCache>
              <c:extLst xmlns:c15="http://schemas.microsoft.com/office/drawing/2012/chart"/>
            </c:numRef>
          </c:yVal>
          <c:smooth val="0"/>
          <c:extLst xmlns:c15="http://schemas.microsoft.com/office/drawing/2012/chart">
            <c:ext xmlns:c16="http://schemas.microsoft.com/office/drawing/2014/chart" uri="{C3380CC4-5D6E-409C-BE32-E72D297353CC}">
              <c16:uniqueId val="{0000000A-AE96-4E40-AB09-48AED2A43A74}"/>
            </c:ext>
          </c:extLst>
        </c:ser>
        <c:ser>
          <c:idx val="8"/>
          <c:order val="8"/>
          <c:tx>
            <c:v>Bot. Chain</c:v>
          </c:tx>
          <c:spPr>
            <a:ln w="28575" cap="rnd">
              <a:solidFill>
                <a:schemeClr val="accent4"/>
              </a:solidFill>
              <a:prstDash val="sysDash"/>
              <a:round/>
            </a:ln>
            <a:effectLst/>
          </c:spPr>
          <c:marker>
            <c:symbol val="none"/>
          </c:marker>
          <c:xVal>
            <c:numRef>
              <c:f>'[2]ER6n 11'!$AF$7:$AF$8</c:f>
              <c:numCache>
                <c:formatCode>General</c:formatCode>
                <c:ptCount val="2"/>
                <c:pt idx="0">
                  <c:v>0.746</c:v>
                </c:pt>
                <c:pt idx="1">
                  <c:v>1.407</c:v>
                </c:pt>
              </c:numCache>
            </c:numRef>
          </c:xVal>
          <c:yVal>
            <c:numRef>
              <c:f>'[2]ER6n 11'!$AG$7:$AG$8</c:f>
              <c:numCache>
                <c:formatCode>General</c:formatCode>
                <c:ptCount val="2"/>
                <c:pt idx="0">
                  <c:v>0.36899999999999999</c:v>
                </c:pt>
                <c:pt idx="1">
                  <c:v>0.193</c:v>
                </c:pt>
              </c:numCache>
              <c:extLst xmlns:c15="http://schemas.microsoft.com/office/drawing/2012/chart"/>
            </c:numRef>
          </c:yVal>
          <c:smooth val="0"/>
          <c:extLst xmlns:c15="http://schemas.microsoft.com/office/drawing/2012/chart">
            <c:ext xmlns:c16="http://schemas.microsoft.com/office/drawing/2014/chart" uri="{C3380CC4-5D6E-409C-BE32-E72D297353CC}">
              <c16:uniqueId val="{0000000B-AE96-4E40-AB09-48AED2A43A74}"/>
            </c:ext>
          </c:extLst>
        </c:ser>
        <c:ser>
          <c:idx val="9"/>
          <c:order val="9"/>
          <c:tx>
            <c:v>CoG Bike</c:v>
          </c:tx>
          <c:spPr>
            <a:ln w="28575" cap="rnd">
              <a:noFill/>
              <a:round/>
            </a:ln>
            <a:effectLst/>
          </c:spPr>
          <c:marker>
            <c:symbol val="diamond"/>
            <c:size val="9"/>
            <c:spPr>
              <a:solidFill>
                <a:srgbClr val="00B050"/>
              </a:solidFill>
              <a:ln w="9525">
                <a:noFill/>
              </a:ln>
              <a:effectLst/>
            </c:spPr>
          </c:marker>
          <c:xVal>
            <c:numRef>
              <c:f>'[2]ER6n 11'!$AH$7</c:f>
              <c:numCache>
                <c:formatCode>General</c:formatCode>
                <c:ptCount val="1"/>
                <c:pt idx="0">
                  <c:v>0.65109135399673745</c:v>
                </c:pt>
              </c:numCache>
            </c:numRef>
          </c:xVal>
          <c:yVal>
            <c:numRef>
              <c:f>'[2]ER6n 11'!$AI$7</c:f>
              <c:numCache>
                <c:formatCode>General</c:formatCode>
                <c:ptCount val="1"/>
                <c:pt idx="0">
                  <c:v>0.50997329838492833</c:v>
                </c:pt>
              </c:numCache>
            </c:numRef>
          </c:yVal>
          <c:smooth val="0"/>
          <c:extLst>
            <c:ext xmlns:c16="http://schemas.microsoft.com/office/drawing/2014/chart" uri="{C3380CC4-5D6E-409C-BE32-E72D297353CC}">
              <c16:uniqueId val="{0000000C-AE96-4E40-AB09-48AED2A43A74}"/>
            </c:ext>
          </c:extLst>
        </c:ser>
        <c:ser>
          <c:idx val="10"/>
          <c:order val="10"/>
          <c:tx>
            <c:v>CoG Incl. Rider</c:v>
          </c:tx>
          <c:spPr>
            <a:ln w="25400" cap="rnd">
              <a:noFill/>
              <a:round/>
            </a:ln>
            <a:effectLst/>
          </c:spPr>
          <c:marker>
            <c:symbol val="diamond"/>
            <c:size val="9"/>
            <c:spPr>
              <a:solidFill>
                <a:srgbClr val="FF0000"/>
              </a:solidFill>
              <a:ln w="9525">
                <a:noFill/>
              </a:ln>
              <a:effectLst/>
            </c:spPr>
          </c:marker>
          <c:xVal>
            <c:numRef>
              <c:f>'[2]ER6n 11'!$AJ$7</c:f>
              <c:numCache>
                <c:formatCode>General</c:formatCode>
                <c:ptCount val="1"/>
                <c:pt idx="0">
                  <c:v>0.72800293747377254</c:v>
                </c:pt>
              </c:numCache>
            </c:numRef>
          </c:xVal>
          <c:yVal>
            <c:numRef>
              <c:f>'[2]ER6n 11'!$AK$7</c:f>
              <c:numCache>
                <c:formatCode>General</c:formatCode>
                <c:ptCount val="1"/>
                <c:pt idx="0">
                  <c:v>0.65054312526663516</c:v>
                </c:pt>
              </c:numCache>
            </c:numRef>
          </c:yVal>
          <c:smooth val="0"/>
          <c:extLst>
            <c:ext xmlns:c16="http://schemas.microsoft.com/office/drawing/2014/chart" uri="{C3380CC4-5D6E-409C-BE32-E72D297353CC}">
              <c16:uniqueId val="{0000000D-AE96-4E40-AB09-48AED2A43A74}"/>
            </c:ext>
          </c:extLst>
        </c:ser>
        <c:ser>
          <c:idx val="11"/>
          <c:order val="11"/>
          <c:tx>
            <c:v>Forks</c:v>
          </c:tx>
          <c:spPr>
            <a:ln w="25400" cap="rnd">
              <a:solidFill>
                <a:schemeClr val="tx1"/>
              </a:solidFill>
              <a:round/>
            </a:ln>
            <a:effectLst/>
          </c:spPr>
          <c:marker>
            <c:symbol val="none"/>
          </c:marker>
          <c:dPt>
            <c:idx val="1"/>
            <c:marker>
              <c:symbol val="none"/>
            </c:marker>
            <c:bubble3D val="0"/>
            <c:extLst>
              <c:ext xmlns:c16="http://schemas.microsoft.com/office/drawing/2014/chart" uri="{C3380CC4-5D6E-409C-BE32-E72D297353CC}">
                <c16:uniqueId val="{0000000E-AE96-4E40-AB09-48AED2A43A74}"/>
              </c:ext>
            </c:extLst>
          </c:dPt>
          <c:xVal>
            <c:numRef>
              <c:f>'[2]ER6n 11'!$AL$7:$AL$8</c:f>
              <c:numCache>
                <c:formatCode>General</c:formatCode>
                <c:ptCount val="2"/>
                <c:pt idx="0">
                  <c:v>0</c:v>
                </c:pt>
                <c:pt idx="1">
                  <c:v>0.28470052496483056</c:v>
                </c:pt>
              </c:numCache>
            </c:numRef>
          </c:xVal>
          <c:yVal>
            <c:numRef>
              <c:f>'[2]ER6n 11'!$AM$7:$AM$8</c:f>
              <c:numCache>
                <c:formatCode>General</c:formatCode>
                <c:ptCount val="2"/>
                <c:pt idx="0">
                  <c:v>0.28399999999999997</c:v>
                </c:pt>
                <c:pt idx="1">
                  <c:v>0.89800000000000002</c:v>
                </c:pt>
              </c:numCache>
            </c:numRef>
          </c:yVal>
          <c:smooth val="0"/>
          <c:extLst>
            <c:ext xmlns:c16="http://schemas.microsoft.com/office/drawing/2014/chart" uri="{C3380CC4-5D6E-409C-BE32-E72D297353CC}">
              <c16:uniqueId val="{0000000F-AE96-4E40-AB09-48AED2A43A74}"/>
            </c:ext>
          </c:extLst>
        </c:ser>
        <c:ser>
          <c:idx val="12"/>
          <c:order val="12"/>
          <c:tx>
            <c:v>Seat Height</c:v>
          </c:tx>
          <c:spPr>
            <a:ln w="25400" cap="rnd">
              <a:solidFill>
                <a:schemeClr val="bg1">
                  <a:lumMod val="50000"/>
                </a:schemeClr>
              </a:solidFill>
              <a:prstDash val="sysDot"/>
              <a:round/>
            </a:ln>
            <a:effectLst/>
          </c:spPr>
          <c:marker>
            <c:symbol val="none"/>
          </c:marker>
          <c:xVal>
            <c:numRef>
              <c:f>'[2]ER6n 11'!$AN$7:$AN$8</c:f>
              <c:numCache>
                <c:formatCode>General</c:formatCode>
                <c:ptCount val="2"/>
                <c:pt idx="0">
                  <c:v>0.746</c:v>
                </c:pt>
                <c:pt idx="1">
                  <c:v>1.407</c:v>
                </c:pt>
              </c:numCache>
            </c:numRef>
          </c:xVal>
          <c:yVal>
            <c:numRef>
              <c:f>'[2]ER6n 11'!$AO$7:$AO$8</c:f>
              <c:numCache>
                <c:formatCode>General</c:formatCode>
                <c:ptCount val="2"/>
                <c:pt idx="0">
                  <c:v>0.78</c:v>
                </c:pt>
                <c:pt idx="1">
                  <c:v>0.78</c:v>
                </c:pt>
              </c:numCache>
            </c:numRef>
          </c:yVal>
          <c:smooth val="0"/>
          <c:extLst>
            <c:ext xmlns:c16="http://schemas.microsoft.com/office/drawing/2014/chart" uri="{C3380CC4-5D6E-409C-BE32-E72D297353CC}">
              <c16:uniqueId val="{00000010-AE96-4E40-AB09-48AED2A43A74}"/>
            </c:ext>
          </c:extLst>
        </c:ser>
        <c:ser>
          <c:idx val="13"/>
          <c:order val="13"/>
          <c:tx>
            <c:v>Swingarm</c:v>
          </c:tx>
          <c:spPr>
            <a:ln w="28575" cap="rnd">
              <a:solidFill>
                <a:srgbClr val="00B0F0"/>
              </a:solidFill>
              <a:round/>
            </a:ln>
            <a:effectLst/>
          </c:spPr>
          <c:marker>
            <c:symbol val="circle"/>
            <c:size val="5"/>
            <c:spPr>
              <a:noFill/>
              <a:ln w="15875">
                <a:solidFill>
                  <a:srgbClr val="00B0F0"/>
                </a:solidFill>
              </a:ln>
              <a:effectLst/>
            </c:spPr>
          </c:marker>
          <c:trendline>
            <c:spPr>
              <a:ln w="19050" cap="rnd">
                <a:solidFill>
                  <a:srgbClr val="00B0F0"/>
                </a:solidFill>
                <a:prstDash val="sysDot"/>
              </a:ln>
              <a:effectLst/>
            </c:spPr>
            <c:trendlineType val="linear"/>
            <c:backward val="1"/>
            <c:dispRSqr val="0"/>
            <c:dispEq val="0"/>
          </c:trendline>
          <c:xVal>
            <c:numRef>
              <c:f>'[2]ER6n 11'!$AP$7:$AP$8</c:f>
              <c:numCache>
                <c:formatCode>General</c:formatCode>
                <c:ptCount val="2"/>
                <c:pt idx="0">
                  <c:v>0.84599999999999997</c:v>
                </c:pt>
                <c:pt idx="1">
                  <c:v>1.407</c:v>
                </c:pt>
              </c:numCache>
            </c:numRef>
          </c:xVal>
          <c:yVal>
            <c:numRef>
              <c:f>'[2]ER6n 11'!$AQ$7:$AQ$8</c:f>
              <c:numCache>
                <c:formatCode>General</c:formatCode>
                <c:ptCount val="2"/>
                <c:pt idx="0">
                  <c:v>0.38800000000000001</c:v>
                </c:pt>
                <c:pt idx="1">
                  <c:v>0.29799999999999999</c:v>
                </c:pt>
              </c:numCache>
            </c:numRef>
          </c:yVal>
          <c:smooth val="0"/>
          <c:extLst>
            <c:ext xmlns:c16="http://schemas.microsoft.com/office/drawing/2014/chart" uri="{C3380CC4-5D6E-409C-BE32-E72D297353CC}">
              <c16:uniqueId val="{00000012-AE96-4E40-AB09-48AED2A43A74}"/>
            </c:ext>
          </c:extLst>
        </c:ser>
        <c:ser>
          <c:idx val="14"/>
          <c:order val="14"/>
          <c:tx>
            <c:v>1G Line</c:v>
          </c:tx>
          <c:spPr>
            <a:ln w="28575" cap="rnd">
              <a:solidFill>
                <a:schemeClr val="tx1">
                  <a:lumMod val="50000"/>
                  <a:lumOff val="50000"/>
                </a:schemeClr>
              </a:solidFill>
              <a:prstDash val="dash"/>
              <a:round/>
            </a:ln>
            <a:effectLst/>
          </c:spPr>
          <c:marker>
            <c:symbol val="none"/>
          </c:marker>
          <c:xVal>
            <c:numRef>
              <c:f>'[2]ER6n 11'!$AR$7:$AR$8</c:f>
              <c:numCache>
                <c:formatCode>General</c:formatCode>
                <c:ptCount val="2"/>
                <c:pt idx="0">
                  <c:v>1.407</c:v>
                </c:pt>
                <c:pt idx="1">
                  <c:v>0.60699999999999998</c:v>
                </c:pt>
              </c:numCache>
            </c:numRef>
          </c:xVal>
          <c:yVal>
            <c:numRef>
              <c:f>'[2]ER6n 11'!$AS$7:$AS$8</c:f>
              <c:numCache>
                <c:formatCode>General</c:formatCode>
                <c:ptCount val="2"/>
                <c:pt idx="0">
                  <c:v>0</c:v>
                </c:pt>
                <c:pt idx="1">
                  <c:v>0.8</c:v>
                </c:pt>
              </c:numCache>
            </c:numRef>
          </c:yVal>
          <c:smooth val="0"/>
          <c:extLst>
            <c:ext xmlns:c16="http://schemas.microsoft.com/office/drawing/2014/chart" uri="{C3380CC4-5D6E-409C-BE32-E72D297353CC}">
              <c16:uniqueId val="{00000013-AE96-4E40-AB09-48AED2A43A74}"/>
            </c:ext>
          </c:extLst>
        </c:ser>
        <c:ser>
          <c:idx val="15"/>
          <c:order val="15"/>
          <c:tx>
            <c:v>Load Transfer Line (100%)</c:v>
          </c:tx>
          <c:spPr>
            <a:ln w="28575" cap="rnd">
              <a:solidFill>
                <a:schemeClr val="bg1">
                  <a:lumMod val="50000"/>
                </a:schemeClr>
              </a:solidFill>
              <a:prstDash val="sysDot"/>
              <a:round/>
            </a:ln>
            <a:effectLst/>
          </c:spPr>
          <c:marker>
            <c:symbol val="none"/>
          </c:marker>
          <c:xVal>
            <c:numRef>
              <c:f>'[2]ER6n 11'!$AT$7:$AT$8</c:f>
              <c:numCache>
                <c:formatCode>General</c:formatCode>
                <c:ptCount val="2"/>
                <c:pt idx="0">
                  <c:v>1.407</c:v>
                </c:pt>
                <c:pt idx="1">
                  <c:v>0</c:v>
                </c:pt>
              </c:numCache>
            </c:numRef>
          </c:xVal>
          <c:yVal>
            <c:numRef>
              <c:f>'[2]ER6n 11'!$AU$7:$AU$8</c:f>
              <c:numCache>
                <c:formatCode>General</c:formatCode>
                <c:ptCount val="2"/>
                <c:pt idx="0">
                  <c:v>0</c:v>
                </c:pt>
                <c:pt idx="1">
                  <c:v>0.65054312526663516</c:v>
                </c:pt>
              </c:numCache>
            </c:numRef>
          </c:yVal>
          <c:smooth val="0"/>
          <c:extLst>
            <c:ext xmlns:c16="http://schemas.microsoft.com/office/drawing/2014/chart" uri="{C3380CC4-5D6E-409C-BE32-E72D297353CC}">
              <c16:uniqueId val="{00000014-AE96-4E40-AB09-48AED2A43A74}"/>
            </c:ext>
          </c:extLst>
        </c:ser>
        <c:ser>
          <c:idx val="16"/>
          <c:order val="16"/>
          <c:tx>
            <c:v>I.F.C. (Squat)</c:v>
          </c:tx>
          <c:spPr>
            <a:ln w="28575" cap="rnd">
              <a:solidFill>
                <a:srgbClr val="FF0000"/>
              </a:solidFill>
              <a:round/>
            </a:ln>
            <a:effectLst/>
          </c:spPr>
          <c:marker>
            <c:symbol val="circle"/>
            <c:size val="5"/>
            <c:spPr>
              <a:solidFill>
                <a:srgbClr val="FF0000"/>
              </a:solidFill>
              <a:ln w="9525">
                <a:noFill/>
              </a:ln>
              <a:effectLst/>
            </c:spPr>
          </c:marker>
          <c:dPt>
            <c:idx val="1"/>
            <c:marker>
              <c:symbol val="circle"/>
              <c:size val="5"/>
              <c:spPr>
                <a:solidFill>
                  <a:srgbClr val="FF0000"/>
                </a:solidFill>
                <a:ln w="9525">
                  <a:noFill/>
                </a:ln>
                <a:effectLst/>
              </c:spPr>
            </c:marker>
            <c:bubble3D val="0"/>
            <c:spPr>
              <a:ln w="12700" cap="rnd">
                <a:solidFill>
                  <a:srgbClr val="FF0000"/>
                </a:solidFill>
                <a:round/>
              </a:ln>
              <a:effectLst/>
            </c:spPr>
            <c:extLst>
              <c:ext xmlns:c16="http://schemas.microsoft.com/office/drawing/2014/chart" uri="{C3380CC4-5D6E-409C-BE32-E72D297353CC}">
                <c16:uniqueId val="{00000016-AE96-4E40-AB09-48AED2A43A74}"/>
              </c:ext>
            </c:extLst>
          </c:dPt>
          <c:xVal>
            <c:numRef>
              <c:f>'[2]ER6n 11'!$AV$7:$AV$8</c:f>
              <c:numCache>
                <c:formatCode>General</c:formatCode>
                <c:ptCount val="2"/>
                <c:pt idx="0">
                  <c:v>1.407</c:v>
                </c:pt>
                <c:pt idx="1">
                  <c:v>0.49390000000000001</c:v>
                </c:pt>
              </c:numCache>
            </c:numRef>
          </c:xVal>
          <c:yVal>
            <c:numRef>
              <c:f>'[2]ER6n 11'!$AW$7:$AW$8</c:f>
              <c:numCache>
                <c:formatCode>General</c:formatCode>
                <c:ptCount val="2"/>
                <c:pt idx="0">
                  <c:v>0</c:v>
                </c:pt>
                <c:pt idx="1">
                  <c:v>0.44446999999999998</c:v>
                </c:pt>
              </c:numCache>
            </c:numRef>
          </c:yVal>
          <c:smooth val="0"/>
          <c:extLst>
            <c:ext xmlns:c16="http://schemas.microsoft.com/office/drawing/2014/chart" uri="{C3380CC4-5D6E-409C-BE32-E72D297353CC}">
              <c16:uniqueId val="{00000017-AE96-4E40-AB09-48AED2A43A74}"/>
            </c:ext>
          </c:extLst>
        </c:ser>
        <c:dLbls>
          <c:showLegendKey val="0"/>
          <c:showVal val="0"/>
          <c:showCatName val="0"/>
          <c:showSerName val="0"/>
          <c:showPercent val="0"/>
          <c:showBubbleSize val="0"/>
        </c:dLbls>
        <c:axId val="391221720"/>
        <c:axId val="391220408"/>
        <c:extLst/>
      </c:scatterChart>
      <c:valAx>
        <c:axId val="39122172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Length</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1220408"/>
        <c:crosses val="autoZero"/>
        <c:crossBetween val="midCat"/>
      </c:valAx>
      <c:valAx>
        <c:axId val="39122040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Height</a:t>
                </a:r>
                <a:r>
                  <a:rPr lang="en-GB" baseline="0"/>
                  <a:t> (m)</a:t>
                </a:r>
              </a:p>
            </c:rich>
          </c:tx>
          <c:layout>
            <c:manualLayout>
              <c:xMode val="edge"/>
              <c:yMode val="edge"/>
              <c:x val="3.1298904538341159E-3"/>
              <c:y val="0.47394295052741048"/>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1221720"/>
        <c:crosses val="autoZero"/>
        <c:crossBetween val="midCat"/>
      </c:valAx>
      <c:spPr>
        <a:noFill/>
        <a:ln>
          <a:noFill/>
        </a:ln>
        <a:effectLst/>
      </c:spPr>
    </c:plotArea>
    <c:legend>
      <c:legendPos val="r"/>
      <c:layout>
        <c:manualLayout>
          <c:xMode val="edge"/>
          <c:yMode val="edge"/>
          <c:x val="0.24251296398420463"/>
          <c:y val="2.8134463961235609E-3"/>
          <c:w val="0.74353178236150397"/>
          <c:h val="0.28966838279830404"/>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95000"/>
                  <a:lumOff val="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1587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sng" strike="noStrike" kern="1200" spc="0" baseline="0">
                <a:solidFill>
                  <a:sysClr val="windowText" lastClr="000000"/>
                </a:solidFill>
                <a:latin typeface="+mn-lt"/>
                <a:ea typeface="+mn-ea"/>
                <a:cs typeface="+mn-cs"/>
              </a:defRPr>
            </a:pPr>
            <a:r>
              <a:rPr lang="en-GB" b="1" u="sng">
                <a:solidFill>
                  <a:sysClr val="windowText" lastClr="000000"/>
                </a:solidFill>
              </a:rPr>
              <a:t>Speed VS Driving Force for All Gears</a:t>
            </a:r>
          </a:p>
        </c:rich>
      </c:tx>
      <c:layout>
        <c:manualLayout>
          <c:xMode val="edge"/>
          <c:yMode val="edge"/>
          <c:x val="0.31944671688452897"/>
          <c:y val="1.4909476292905467E-2"/>
        </c:manualLayout>
      </c:layout>
      <c:overlay val="0"/>
      <c:spPr>
        <a:noFill/>
        <a:ln>
          <a:noFill/>
        </a:ln>
        <a:effectLst/>
      </c:spPr>
      <c:txPr>
        <a:bodyPr rot="0" spcFirstLastPara="1" vertOverflow="ellipsis" vert="horz" wrap="square" anchor="ctr" anchorCtr="1"/>
        <a:lstStyle/>
        <a:p>
          <a:pPr>
            <a:defRPr sz="1400" b="1" i="0" u="sng" strike="noStrike" kern="1200" spc="0" baseline="0">
              <a:solidFill>
                <a:sysClr val="windowText" lastClr="000000"/>
              </a:solidFill>
              <a:latin typeface="+mn-lt"/>
              <a:ea typeface="+mn-ea"/>
              <a:cs typeface="+mn-cs"/>
            </a:defRPr>
          </a:pPr>
          <a:endParaRPr lang="en-US"/>
        </a:p>
      </c:txPr>
    </c:title>
    <c:autoTitleDeleted val="0"/>
    <c:plotArea>
      <c:layout>
        <c:manualLayout>
          <c:layoutTarget val="inner"/>
          <c:xMode val="edge"/>
          <c:yMode val="edge"/>
          <c:x val="0.15192722021360866"/>
          <c:y val="8.9630899478725962E-2"/>
          <c:w val="0.82689129483814527"/>
          <c:h val="0.80067350917710545"/>
        </c:manualLayout>
      </c:layout>
      <c:scatterChart>
        <c:scatterStyle val="lineMarker"/>
        <c:varyColors val="0"/>
        <c:ser>
          <c:idx val="0"/>
          <c:order val="0"/>
          <c:tx>
            <c:v>1st</c:v>
          </c:tx>
          <c:spPr>
            <a:ln w="19050" cap="rnd">
              <a:solidFill>
                <a:schemeClr val="accent1"/>
              </a:solidFill>
              <a:round/>
            </a:ln>
            <a:effectLst/>
          </c:spPr>
          <c:marker>
            <c:symbol val="none"/>
          </c:marker>
          <c:xVal>
            <c:numRef>
              <c:f>'Honda Gears+Power'!$Q$5:$Q$25</c:f>
              <c:numCache>
                <c:formatCode>0</c:formatCode>
                <c:ptCount val="21"/>
                <c:pt idx="0">
                  <c:v>15.685405039227607</c:v>
                </c:pt>
                <c:pt idx="1">
                  <c:v>17.646080669131059</c:v>
                </c:pt>
                <c:pt idx="2">
                  <c:v>19.606756299034508</c:v>
                </c:pt>
                <c:pt idx="3">
                  <c:v>21.56743192893796</c:v>
                </c:pt>
                <c:pt idx="4">
                  <c:v>23.528107558841413</c:v>
                </c:pt>
                <c:pt idx="5">
                  <c:v>25.488783188744861</c:v>
                </c:pt>
                <c:pt idx="6">
                  <c:v>27.449458818648317</c:v>
                </c:pt>
                <c:pt idx="7">
                  <c:v>29.410134448551762</c:v>
                </c:pt>
                <c:pt idx="8">
                  <c:v>31.370810078455214</c:v>
                </c:pt>
                <c:pt idx="9">
                  <c:v>33.331485708358663</c:v>
                </c:pt>
                <c:pt idx="10">
                  <c:v>35.292161338262119</c:v>
                </c:pt>
                <c:pt idx="11">
                  <c:v>37.252836968165568</c:v>
                </c:pt>
                <c:pt idx="12">
                  <c:v>39.213512598069016</c:v>
                </c:pt>
                <c:pt idx="13">
                  <c:v>41.174188227972458</c:v>
                </c:pt>
                <c:pt idx="14">
                  <c:v>43.134863857875921</c:v>
                </c:pt>
                <c:pt idx="15">
                  <c:v>45.095539487779369</c:v>
                </c:pt>
                <c:pt idx="16">
                  <c:v>47.056215117682825</c:v>
                </c:pt>
                <c:pt idx="17">
                  <c:v>49.016890747586267</c:v>
                </c:pt>
                <c:pt idx="18">
                  <c:v>50.977566377489723</c:v>
                </c:pt>
                <c:pt idx="19">
                  <c:v>52.938242007393171</c:v>
                </c:pt>
                <c:pt idx="20">
                  <c:v>54.898917637296634</c:v>
                </c:pt>
              </c:numCache>
            </c:numRef>
          </c:xVal>
          <c:yVal>
            <c:numRef>
              <c:f>'Honda Gears+Power'!$Q$33:$Q$53</c:f>
              <c:numCache>
                <c:formatCode>0.00</c:formatCode>
                <c:ptCount val="21"/>
                <c:pt idx="0">
                  <c:v>542.04371789419145</c:v>
                </c:pt>
                <c:pt idx="1">
                  <c:v>1445.4499143845103</c:v>
                </c:pt>
                <c:pt idx="2">
                  <c:v>1387.6319178091301</c:v>
                </c:pt>
                <c:pt idx="3">
                  <c:v>1419.1690068502464</c:v>
                </c:pt>
                <c:pt idx="4">
                  <c:v>1445.4499143845103</c:v>
                </c:pt>
                <c:pt idx="5">
                  <c:v>1534.4006783466341</c:v>
                </c:pt>
                <c:pt idx="6">
                  <c:v>1610.6441903141686</c:v>
                </c:pt>
                <c:pt idx="7">
                  <c:v>1676.7219006860321</c:v>
                </c:pt>
                <c:pt idx="8">
                  <c:v>1734.5398972614125</c:v>
                </c:pt>
                <c:pt idx="9">
                  <c:v>1785.5557765926303</c:v>
                </c:pt>
                <c:pt idx="10">
                  <c:v>1782.7215610742294</c:v>
                </c:pt>
                <c:pt idx="11">
                  <c:v>1780.1856840314499</c:v>
                </c:pt>
                <c:pt idx="12">
                  <c:v>1777.9033946929478</c:v>
                </c:pt>
                <c:pt idx="13">
                  <c:v>1775.8384662438277</c:v>
                </c:pt>
                <c:pt idx="14">
                  <c:v>1813.3826198642037</c:v>
                </c:pt>
                <c:pt idx="15">
                  <c:v>1809.9546754032133</c:v>
                </c:pt>
                <c:pt idx="16">
                  <c:v>1806.8123929806379</c:v>
                </c:pt>
                <c:pt idx="17">
                  <c:v>1769.230695206641</c:v>
                </c:pt>
                <c:pt idx="18">
                  <c:v>1701.1833607756159</c:v>
                </c:pt>
                <c:pt idx="19">
                  <c:v>1638.1765696357786</c:v>
                </c:pt>
                <c:pt idx="20">
                  <c:v>1579.6702635773574</c:v>
                </c:pt>
              </c:numCache>
            </c:numRef>
          </c:yVal>
          <c:smooth val="0"/>
          <c:extLst>
            <c:ext xmlns:c16="http://schemas.microsoft.com/office/drawing/2014/chart" uri="{C3380CC4-5D6E-409C-BE32-E72D297353CC}">
              <c16:uniqueId val="{00000000-AB35-41BE-AF21-EA4F049A9A1C}"/>
            </c:ext>
          </c:extLst>
        </c:ser>
        <c:ser>
          <c:idx val="1"/>
          <c:order val="1"/>
          <c:tx>
            <c:v>2nd</c:v>
          </c:tx>
          <c:spPr>
            <a:ln w="19050" cap="rnd">
              <a:solidFill>
                <a:schemeClr val="accent6">
                  <a:lumMod val="60000"/>
                  <a:lumOff val="40000"/>
                </a:schemeClr>
              </a:solidFill>
              <a:round/>
            </a:ln>
            <a:effectLst/>
          </c:spPr>
          <c:marker>
            <c:symbol val="none"/>
          </c:marker>
          <c:xVal>
            <c:numRef>
              <c:f>'Honda Gears+Power'!$T$5:$T$25</c:f>
              <c:numCache>
                <c:formatCode>0</c:formatCode>
                <c:ptCount val="21"/>
                <c:pt idx="0">
                  <c:v>22.050059776298809</c:v>
                </c:pt>
                <c:pt idx="1">
                  <c:v>24.806317248336157</c:v>
                </c:pt>
                <c:pt idx="2">
                  <c:v>27.562574720373508</c:v>
                </c:pt>
                <c:pt idx="3">
                  <c:v>30.318832192410863</c:v>
                </c:pt>
                <c:pt idx="4">
                  <c:v>33.075089664448214</c:v>
                </c:pt>
                <c:pt idx="5">
                  <c:v>35.831347136485569</c:v>
                </c:pt>
                <c:pt idx="6">
                  <c:v>38.587604608522909</c:v>
                </c:pt>
                <c:pt idx="7">
                  <c:v>41.343862080560278</c:v>
                </c:pt>
                <c:pt idx="8">
                  <c:v>44.100119552597619</c:v>
                </c:pt>
                <c:pt idx="9">
                  <c:v>46.856377024634966</c:v>
                </c:pt>
                <c:pt idx="10">
                  <c:v>49.612634496672314</c:v>
                </c:pt>
                <c:pt idx="11">
                  <c:v>52.368891968709683</c:v>
                </c:pt>
                <c:pt idx="12">
                  <c:v>55.125149440747016</c:v>
                </c:pt>
                <c:pt idx="13">
                  <c:v>57.881406912784378</c:v>
                </c:pt>
                <c:pt idx="14">
                  <c:v>60.637664384821726</c:v>
                </c:pt>
                <c:pt idx="15">
                  <c:v>63.393921856859073</c:v>
                </c:pt>
                <c:pt idx="16">
                  <c:v>66.150179328896428</c:v>
                </c:pt>
                <c:pt idx="17">
                  <c:v>68.90643680093379</c:v>
                </c:pt>
                <c:pt idx="18">
                  <c:v>71.662694272971137</c:v>
                </c:pt>
                <c:pt idx="19">
                  <c:v>74.418951745008485</c:v>
                </c:pt>
                <c:pt idx="20">
                  <c:v>77.175209217045818</c:v>
                </c:pt>
              </c:numCache>
            </c:numRef>
          </c:xVal>
          <c:yVal>
            <c:numRef>
              <c:f>'Honda Gears+Power'!$R$33:$R$53</c:f>
              <c:numCache>
                <c:formatCode>0.00</c:formatCode>
                <c:ptCount val="21"/>
                <c:pt idx="0">
                  <c:v>385.58513448013616</c:v>
                </c:pt>
                <c:pt idx="1">
                  <c:v>1028.2270252803633</c:v>
                </c:pt>
                <c:pt idx="2">
                  <c:v>987.09794426914868</c:v>
                </c:pt>
                <c:pt idx="3">
                  <c:v>1009.5319884570837</c:v>
                </c:pt>
                <c:pt idx="4">
                  <c:v>1028.227025280363</c:v>
                </c:pt>
                <c:pt idx="5">
                  <c:v>1091.5025345283852</c:v>
                </c:pt>
                <c:pt idx="6">
                  <c:v>1145.7386853124046</c:v>
                </c:pt>
                <c:pt idx="7">
                  <c:v>1192.7433493252208</c:v>
                </c:pt>
                <c:pt idx="8">
                  <c:v>1233.8724303364359</c:v>
                </c:pt>
                <c:pt idx="9">
                  <c:v>1270.1627959345662</c:v>
                </c:pt>
                <c:pt idx="10">
                  <c:v>1268.1466645124478</c:v>
                </c:pt>
                <c:pt idx="11">
                  <c:v>1266.342757450552</c:v>
                </c:pt>
                <c:pt idx="12">
                  <c:v>1264.7192410948467</c:v>
                </c:pt>
                <c:pt idx="13">
                  <c:v>1263.250345344446</c:v>
                </c:pt>
                <c:pt idx="14">
                  <c:v>1289.9575408062738</c:v>
                </c:pt>
                <c:pt idx="15">
                  <c:v>1287.519057742368</c:v>
                </c:pt>
                <c:pt idx="16">
                  <c:v>1285.2837816004539</c:v>
                </c:pt>
                <c:pt idx="17">
                  <c:v>1258.5498789431645</c:v>
                </c:pt>
                <c:pt idx="18">
                  <c:v>1210.1441143684272</c:v>
                </c:pt>
                <c:pt idx="19">
                  <c:v>1165.3239619844114</c:v>
                </c:pt>
                <c:pt idx="20">
                  <c:v>1123.7052490563967</c:v>
                </c:pt>
              </c:numCache>
            </c:numRef>
          </c:yVal>
          <c:smooth val="0"/>
          <c:extLst>
            <c:ext xmlns:c16="http://schemas.microsoft.com/office/drawing/2014/chart" uri="{C3380CC4-5D6E-409C-BE32-E72D297353CC}">
              <c16:uniqueId val="{00000001-AB35-41BE-AF21-EA4F049A9A1C}"/>
            </c:ext>
          </c:extLst>
        </c:ser>
        <c:ser>
          <c:idx val="2"/>
          <c:order val="2"/>
          <c:tx>
            <c:v>3rd</c:v>
          </c:tx>
          <c:spPr>
            <a:ln w="19050" cap="rnd">
              <a:solidFill>
                <a:schemeClr val="accent4"/>
              </a:solidFill>
              <a:round/>
            </a:ln>
            <a:effectLst/>
          </c:spPr>
          <c:marker>
            <c:symbol val="none"/>
          </c:marker>
          <c:xVal>
            <c:numRef>
              <c:f>'Honda Gears+Power'!$W$5:$W$25</c:f>
              <c:numCache>
                <c:formatCode>0</c:formatCode>
                <c:ptCount val="21"/>
                <c:pt idx="0">
                  <c:v>27.670663248688708</c:v>
                </c:pt>
                <c:pt idx="1">
                  <c:v>31.129496154774788</c:v>
                </c:pt>
                <c:pt idx="2">
                  <c:v>34.588329060860879</c:v>
                </c:pt>
                <c:pt idx="3">
                  <c:v>38.047161966946966</c:v>
                </c:pt>
                <c:pt idx="4">
                  <c:v>41.505994873033046</c:v>
                </c:pt>
                <c:pt idx="5">
                  <c:v>44.964827779119148</c:v>
                </c:pt>
                <c:pt idx="6">
                  <c:v>48.423660685205235</c:v>
                </c:pt>
                <c:pt idx="7">
                  <c:v>51.882493591291308</c:v>
                </c:pt>
                <c:pt idx="8">
                  <c:v>55.341326497377416</c:v>
                </c:pt>
                <c:pt idx="9">
                  <c:v>58.800159403463489</c:v>
                </c:pt>
                <c:pt idx="10">
                  <c:v>62.258992309549576</c:v>
                </c:pt>
                <c:pt idx="11">
                  <c:v>65.717825215635671</c:v>
                </c:pt>
                <c:pt idx="12">
                  <c:v>69.176658121721758</c:v>
                </c:pt>
                <c:pt idx="13">
                  <c:v>72.635491027807845</c:v>
                </c:pt>
                <c:pt idx="14">
                  <c:v>76.094323933893932</c:v>
                </c:pt>
                <c:pt idx="15">
                  <c:v>79.553156839980005</c:v>
                </c:pt>
                <c:pt idx="16">
                  <c:v>83.011989746066092</c:v>
                </c:pt>
                <c:pt idx="17">
                  <c:v>86.470822652152194</c:v>
                </c:pt>
                <c:pt idx="18">
                  <c:v>89.929655558238295</c:v>
                </c:pt>
                <c:pt idx="19">
                  <c:v>93.388488464324368</c:v>
                </c:pt>
                <c:pt idx="20">
                  <c:v>96.847321370410469</c:v>
                </c:pt>
              </c:numCache>
            </c:numRef>
          </c:xVal>
          <c:yVal>
            <c:numRef>
              <c:f>'Honda Gears+Power'!$S$33:$S$53</c:f>
              <c:numCache>
                <c:formatCode>0.00</c:formatCode>
                <c:ptCount val="21"/>
                <c:pt idx="0">
                  <c:v>307.26315403885843</c:v>
                </c:pt>
                <c:pt idx="1">
                  <c:v>819.36841077028942</c:v>
                </c:pt>
                <c:pt idx="2">
                  <c:v>786.59367433947762</c:v>
                </c:pt>
                <c:pt idx="3">
                  <c:v>804.47080330173867</c:v>
                </c:pt>
                <c:pt idx="4">
                  <c:v>819.36841077028942</c:v>
                </c:pt>
                <c:pt idx="5">
                  <c:v>869.79108220230694</c:v>
                </c:pt>
                <c:pt idx="6">
                  <c:v>913.01051485832227</c:v>
                </c:pt>
                <c:pt idx="7">
                  <c:v>950.4673564935357</c:v>
                </c:pt>
                <c:pt idx="8">
                  <c:v>983.24209292434705</c:v>
                </c:pt>
                <c:pt idx="9">
                  <c:v>1012.1609780103574</c:v>
                </c:pt>
                <c:pt idx="10">
                  <c:v>1010.5543732833569</c:v>
                </c:pt>
                <c:pt idx="11">
                  <c:v>1009.116884843409</c:v>
                </c:pt>
                <c:pt idx="12">
                  <c:v>1007.8231452474557</c:v>
                </c:pt>
                <c:pt idx="13">
                  <c:v>1006.6526189463555</c:v>
                </c:pt>
                <c:pt idx="14">
                  <c:v>1027.9349153299995</c:v>
                </c:pt>
                <c:pt idx="15">
                  <c:v>1025.9917491384497</c:v>
                </c:pt>
                <c:pt idx="16">
                  <c:v>1024.2105134628616</c:v>
                </c:pt>
                <c:pt idx="17">
                  <c:v>1002.9069347828342</c:v>
                </c:pt>
                <c:pt idx="18">
                  <c:v>964.33359113734036</c:v>
                </c:pt>
                <c:pt idx="19">
                  <c:v>928.61753220632784</c:v>
                </c:pt>
                <c:pt idx="20">
                  <c:v>895.45262034181599</c:v>
                </c:pt>
              </c:numCache>
            </c:numRef>
          </c:yVal>
          <c:smooth val="0"/>
          <c:extLst>
            <c:ext xmlns:c16="http://schemas.microsoft.com/office/drawing/2014/chart" uri="{C3380CC4-5D6E-409C-BE32-E72D297353CC}">
              <c16:uniqueId val="{00000002-AB35-41BE-AF21-EA4F049A9A1C}"/>
            </c:ext>
          </c:extLst>
        </c:ser>
        <c:ser>
          <c:idx val="3"/>
          <c:order val="3"/>
          <c:tx>
            <c:v>4th</c:v>
          </c:tx>
          <c:spPr>
            <a:ln w="19050" cap="rnd">
              <a:solidFill>
                <a:schemeClr val="accent2"/>
              </a:solidFill>
              <a:round/>
            </a:ln>
            <a:effectLst/>
          </c:spPr>
          <c:marker>
            <c:symbol val="none"/>
          </c:marker>
          <c:xVal>
            <c:numRef>
              <c:f>'Honda Gears+Power'!$Z$5:$Z$25</c:f>
              <c:numCache>
                <c:formatCode>0</c:formatCode>
                <c:ptCount val="21"/>
                <c:pt idx="0">
                  <c:v>32.611853114525964</c:v>
                </c:pt>
                <c:pt idx="1">
                  <c:v>36.688334753841708</c:v>
                </c:pt>
                <c:pt idx="2">
                  <c:v>40.764816393157467</c:v>
                </c:pt>
                <c:pt idx="3">
                  <c:v>44.841298032473212</c:v>
                </c:pt>
                <c:pt idx="4">
                  <c:v>48.917779671788956</c:v>
                </c:pt>
                <c:pt idx="5">
                  <c:v>52.994261311104708</c:v>
                </c:pt>
                <c:pt idx="6">
                  <c:v>57.070742950420446</c:v>
                </c:pt>
                <c:pt idx="7">
                  <c:v>61.14722458973619</c:v>
                </c:pt>
                <c:pt idx="8">
                  <c:v>65.223706229051928</c:v>
                </c:pt>
                <c:pt idx="9">
                  <c:v>69.300187868367686</c:v>
                </c:pt>
                <c:pt idx="10">
                  <c:v>73.376669507683417</c:v>
                </c:pt>
                <c:pt idx="11">
                  <c:v>77.453151146999161</c:v>
                </c:pt>
                <c:pt idx="12">
                  <c:v>81.529632786314934</c:v>
                </c:pt>
                <c:pt idx="13">
                  <c:v>85.606114425630679</c:v>
                </c:pt>
                <c:pt idx="14">
                  <c:v>89.682596064946424</c:v>
                </c:pt>
                <c:pt idx="15">
                  <c:v>93.759077704262168</c:v>
                </c:pt>
                <c:pt idx="16">
                  <c:v>97.835559343577913</c:v>
                </c:pt>
                <c:pt idx="17">
                  <c:v>101.91204098289366</c:v>
                </c:pt>
                <c:pt idx="18">
                  <c:v>105.98852262220942</c:v>
                </c:pt>
                <c:pt idx="19">
                  <c:v>110.06500426152515</c:v>
                </c:pt>
                <c:pt idx="20">
                  <c:v>114.14148590084089</c:v>
                </c:pt>
              </c:numCache>
            </c:numRef>
          </c:xVal>
          <c:yVal>
            <c:numRef>
              <c:f>'Honda Gears+Power'!$T$33:$T$53</c:f>
              <c:numCache>
                <c:formatCode>0.00</c:formatCode>
                <c:ptCount val="21"/>
                <c:pt idx="0">
                  <c:v>260.70813069963759</c:v>
                </c:pt>
                <c:pt idx="1">
                  <c:v>695.22168186570013</c:v>
                </c:pt>
                <c:pt idx="2">
                  <c:v>667.41281459107199</c:v>
                </c:pt>
                <c:pt idx="3">
                  <c:v>682.58128764996002</c:v>
                </c:pt>
                <c:pt idx="4">
                  <c:v>695.22168186570002</c:v>
                </c:pt>
                <c:pt idx="5">
                  <c:v>738.00455459589682</c:v>
                </c:pt>
                <c:pt idx="6">
                  <c:v>774.67558836463718</c:v>
                </c:pt>
                <c:pt idx="7">
                  <c:v>806.45715096421213</c:v>
                </c:pt>
                <c:pt idx="8">
                  <c:v>834.26601823884027</c:v>
                </c:pt>
                <c:pt idx="9">
                  <c:v>858.80325406939414</c:v>
                </c:pt>
                <c:pt idx="10">
                  <c:v>857.44007430103011</c:v>
                </c:pt>
                <c:pt idx="11">
                  <c:v>856.2203871398624</c:v>
                </c:pt>
                <c:pt idx="12">
                  <c:v>855.12266869481107</c:v>
                </c:pt>
                <c:pt idx="13">
                  <c:v>854.12949486357434</c:v>
                </c:pt>
                <c:pt idx="14">
                  <c:v>872.18720088605994</c:v>
                </c:pt>
                <c:pt idx="15">
                  <c:v>870.53845381444205</c:v>
                </c:pt>
                <c:pt idx="16">
                  <c:v>869.02710233212508</c:v>
                </c:pt>
                <c:pt idx="17">
                  <c:v>850.95133860361682</c:v>
                </c:pt>
                <c:pt idx="18">
                  <c:v>818.22244096501606</c:v>
                </c:pt>
                <c:pt idx="19">
                  <c:v>787.91790611446004</c:v>
                </c:pt>
                <c:pt idx="20">
                  <c:v>759.77798089608643</c:v>
                </c:pt>
              </c:numCache>
            </c:numRef>
          </c:yVal>
          <c:smooth val="0"/>
          <c:extLst>
            <c:ext xmlns:c16="http://schemas.microsoft.com/office/drawing/2014/chart" uri="{C3380CC4-5D6E-409C-BE32-E72D297353CC}">
              <c16:uniqueId val="{00000003-AB35-41BE-AF21-EA4F049A9A1C}"/>
            </c:ext>
          </c:extLst>
        </c:ser>
        <c:ser>
          <c:idx val="4"/>
          <c:order val="4"/>
          <c:tx>
            <c:v>5th</c:v>
          </c:tx>
          <c:spPr>
            <a:ln w="19050" cap="rnd">
              <a:solidFill>
                <a:srgbClr val="C00000"/>
              </a:solidFill>
              <a:round/>
            </a:ln>
            <a:effectLst/>
          </c:spPr>
          <c:marker>
            <c:symbol val="none"/>
          </c:marker>
          <c:xVal>
            <c:numRef>
              <c:f>'Honda Gears+Power'!$AC$5:$AC$25</c:f>
              <c:numCache>
                <c:formatCode>0</c:formatCode>
                <c:ptCount val="21"/>
                <c:pt idx="0">
                  <c:v>36.160525836354559</c:v>
                </c:pt>
                <c:pt idx="1">
                  <c:v>40.680591565898879</c:v>
                </c:pt>
                <c:pt idx="2">
                  <c:v>45.2006572954432</c:v>
                </c:pt>
                <c:pt idx="3">
                  <c:v>49.720723024987514</c:v>
                </c:pt>
                <c:pt idx="4">
                  <c:v>54.240788754531842</c:v>
                </c:pt>
                <c:pt idx="5">
                  <c:v>58.760854484076155</c:v>
                </c:pt>
                <c:pt idx="6">
                  <c:v>63.280920213620476</c:v>
                </c:pt>
                <c:pt idx="7">
                  <c:v>67.800985943164775</c:v>
                </c:pt>
                <c:pt idx="8">
                  <c:v>72.321051672709117</c:v>
                </c:pt>
                <c:pt idx="9">
                  <c:v>76.841117402253417</c:v>
                </c:pt>
                <c:pt idx="10">
                  <c:v>81.361183131797759</c:v>
                </c:pt>
                <c:pt idx="11">
                  <c:v>85.881248861342073</c:v>
                </c:pt>
                <c:pt idx="12">
                  <c:v>90.4013145908864</c:v>
                </c:pt>
                <c:pt idx="13">
                  <c:v>94.921380320430714</c:v>
                </c:pt>
                <c:pt idx="14">
                  <c:v>99.441446049975028</c:v>
                </c:pt>
                <c:pt idx="15">
                  <c:v>103.96151177951936</c:v>
                </c:pt>
                <c:pt idx="16">
                  <c:v>108.48157750906368</c:v>
                </c:pt>
                <c:pt idx="17">
                  <c:v>113.00164323860797</c:v>
                </c:pt>
                <c:pt idx="18">
                  <c:v>117.52170896815231</c:v>
                </c:pt>
                <c:pt idx="19">
                  <c:v>122.04177469769662</c:v>
                </c:pt>
                <c:pt idx="20">
                  <c:v>126.56184042724095</c:v>
                </c:pt>
              </c:numCache>
            </c:numRef>
          </c:xVal>
          <c:yVal>
            <c:numRef>
              <c:f>'Honda Gears+Power'!$U$33:$U$53</c:f>
              <c:numCache>
                <c:formatCode>0.00</c:formatCode>
                <c:ptCount val="21"/>
                <c:pt idx="0">
                  <c:v>235.12310917756128</c:v>
                </c:pt>
                <c:pt idx="1">
                  <c:v>626.99495780683003</c:v>
                </c:pt>
                <c:pt idx="2">
                  <c:v>601.91515949455675</c:v>
                </c:pt>
                <c:pt idx="3">
                  <c:v>615.59504948306949</c:v>
                </c:pt>
                <c:pt idx="4">
                  <c:v>626.99495780682992</c:v>
                </c:pt>
                <c:pt idx="5">
                  <c:v>665.57926290263492</c:v>
                </c:pt>
                <c:pt idx="6">
                  <c:v>698.65152441332486</c:v>
                </c:pt>
                <c:pt idx="7">
                  <c:v>727.31415105592293</c:v>
                </c:pt>
                <c:pt idx="8">
                  <c:v>752.3939493681961</c:v>
                </c:pt>
                <c:pt idx="9">
                  <c:v>774.52318317314314</c:v>
                </c:pt>
                <c:pt idx="10">
                  <c:v>773.29378129509041</c:v>
                </c:pt>
                <c:pt idx="11">
                  <c:v>772.19379014104322</c:v>
                </c:pt>
                <c:pt idx="12">
                  <c:v>771.20379810240081</c:v>
                </c:pt>
                <c:pt idx="13">
                  <c:v>770.3080910198197</c:v>
                </c:pt>
                <c:pt idx="14">
                  <c:v>786.59367433947773</c:v>
                </c:pt>
                <c:pt idx="15">
                  <c:v>785.10672977550905</c:v>
                </c:pt>
                <c:pt idx="16">
                  <c:v>783.7436972585374</c:v>
                </c:pt>
                <c:pt idx="17">
                  <c:v>767.44182835556012</c:v>
                </c:pt>
                <c:pt idx="18">
                  <c:v>737.92483495726924</c:v>
                </c:pt>
                <c:pt idx="19">
                  <c:v>710.59428551440737</c:v>
                </c:pt>
                <c:pt idx="20">
                  <c:v>685.21591817460705</c:v>
                </c:pt>
              </c:numCache>
            </c:numRef>
          </c:yVal>
          <c:smooth val="0"/>
          <c:extLst>
            <c:ext xmlns:c16="http://schemas.microsoft.com/office/drawing/2014/chart" uri="{C3380CC4-5D6E-409C-BE32-E72D297353CC}">
              <c16:uniqueId val="{00000004-AB35-41BE-AF21-EA4F049A9A1C}"/>
            </c:ext>
          </c:extLst>
        </c:ser>
        <c:ser>
          <c:idx val="5"/>
          <c:order val="5"/>
          <c:tx>
            <c:v>6th</c:v>
          </c:tx>
          <c:spPr>
            <a:ln w="19050" cap="rnd">
              <a:solidFill>
                <a:srgbClr val="FF0000"/>
              </a:solidFill>
              <a:round/>
            </a:ln>
            <a:effectLst/>
          </c:spPr>
          <c:marker>
            <c:symbol val="none"/>
          </c:marker>
          <c:xVal>
            <c:numRef>
              <c:f>'Honda Gears+Power'!$AF$5:$AF$25</c:f>
              <c:numCache>
                <c:formatCode>0</c:formatCode>
                <c:ptCount val="21"/>
                <c:pt idx="0">
                  <c:v>39.359133069255471</c:v>
                </c:pt>
                <c:pt idx="1">
                  <c:v>44.279024702912416</c:v>
                </c:pt>
                <c:pt idx="2">
                  <c:v>49.198916336569354</c:v>
                </c:pt>
                <c:pt idx="3">
                  <c:v>54.118807970226285</c:v>
                </c:pt>
                <c:pt idx="4">
                  <c:v>59.038699603883209</c:v>
                </c:pt>
                <c:pt idx="5">
                  <c:v>63.958591237540148</c:v>
                </c:pt>
                <c:pt idx="6">
                  <c:v>68.878482871197093</c:v>
                </c:pt>
                <c:pt idx="7">
                  <c:v>73.798374504854038</c:v>
                </c:pt>
                <c:pt idx="8">
                  <c:v>78.718266138510941</c:v>
                </c:pt>
                <c:pt idx="9">
                  <c:v>83.638157772167887</c:v>
                </c:pt>
                <c:pt idx="10">
                  <c:v>88.558049405824832</c:v>
                </c:pt>
                <c:pt idx="11">
                  <c:v>93.477941039481763</c:v>
                </c:pt>
                <c:pt idx="12">
                  <c:v>98.397832673138709</c:v>
                </c:pt>
                <c:pt idx="13">
                  <c:v>103.31772430679564</c:v>
                </c:pt>
                <c:pt idx="14">
                  <c:v>108.23761594045257</c:v>
                </c:pt>
                <c:pt idx="15">
                  <c:v>113.1575075741095</c:v>
                </c:pt>
                <c:pt idx="16">
                  <c:v>118.07739920776642</c:v>
                </c:pt>
                <c:pt idx="17">
                  <c:v>122.99729084142336</c:v>
                </c:pt>
                <c:pt idx="18">
                  <c:v>127.9171824750803</c:v>
                </c:pt>
                <c:pt idx="19">
                  <c:v>132.83707410873726</c:v>
                </c:pt>
                <c:pt idx="20">
                  <c:v>137.75696574239419</c:v>
                </c:pt>
              </c:numCache>
            </c:numRef>
          </c:xVal>
          <c:yVal>
            <c:numRef>
              <c:f>'Honda Gears+Power'!$V$33:$V$53</c:f>
              <c:numCache>
                <c:formatCode>0.00</c:formatCode>
                <c:ptCount val="21"/>
                <c:pt idx="0">
                  <c:v>216.01530829398541</c:v>
                </c:pt>
                <c:pt idx="1">
                  <c:v>576.0408221172944</c:v>
                </c:pt>
                <c:pt idx="2">
                  <c:v>552.99918923260248</c:v>
                </c:pt>
                <c:pt idx="3">
                  <c:v>565.56735262425263</c:v>
                </c:pt>
                <c:pt idx="4">
                  <c:v>576.0408221172944</c:v>
                </c:pt>
                <c:pt idx="5">
                  <c:v>611.48948809374326</c:v>
                </c:pt>
                <c:pt idx="6">
                  <c:v>641.87405893069933</c:v>
                </c:pt>
                <c:pt idx="7">
                  <c:v>668.2073536560614</c:v>
                </c:pt>
                <c:pt idx="8">
                  <c:v>691.24898654075332</c:v>
                </c:pt>
                <c:pt idx="9">
                  <c:v>711.57983908606957</c:v>
                </c:pt>
                <c:pt idx="10">
                  <c:v>710.45034727799634</c:v>
                </c:pt>
                <c:pt idx="11">
                  <c:v>709.43974934445725</c:v>
                </c:pt>
                <c:pt idx="12">
                  <c:v>708.53021120427195</c:v>
                </c:pt>
                <c:pt idx="13">
                  <c:v>707.70729574410439</c:v>
                </c:pt>
                <c:pt idx="14">
                  <c:v>722.66939501987838</c:v>
                </c:pt>
                <c:pt idx="15">
                  <c:v>721.30329030339476</c:v>
                </c:pt>
                <c:pt idx="16">
                  <c:v>720.05102764661808</c:v>
                </c:pt>
                <c:pt idx="17">
                  <c:v>705.07396627156834</c:v>
                </c:pt>
                <c:pt idx="18">
                  <c:v>677.95573679958488</c:v>
                </c:pt>
                <c:pt idx="19">
                  <c:v>652.84626506626694</c:v>
                </c:pt>
                <c:pt idx="20">
                  <c:v>629.53032702818587</c:v>
                </c:pt>
              </c:numCache>
            </c:numRef>
          </c:yVal>
          <c:smooth val="0"/>
          <c:extLst>
            <c:ext xmlns:c16="http://schemas.microsoft.com/office/drawing/2014/chart" uri="{C3380CC4-5D6E-409C-BE32-E72D297353CC}">
              <c16:uniqueId val="{00000005-AB35-41BE-AF21-EA4F049A9A1C}"/>
            </c:ext>
          </c:extLst>
        </c:ser>
        <c:ser>
          <c:idx val="6"/>
          <c:order val="6"/>
          <c:tx>
            <c:v>Resistance Force</c:v>
          </c:tx>
          <c:spPr>
            <a:ln w="19050" cap="rnd">
              <a:solidFill>
                <a:schemeClr val="accent1">
                  <a:lumMod val="60000"/>
                </a:schemeClr>
              </a:solidFill>
              <a:round/>
            </a:ln>
            <a:effectLst/>
          </c:spPr>
          <c:marker>
            <c:symbol val="none"/>
          </c:marker>
          <c:trendline>
            <c:spPr>
              <a:ln w="19050" cap="rnd">
                <a:solidFill>
                  <a:schemeClr val="accent1">
                    <a:lumMod val="60000"/>
                  </a:schemeClr>
                </a:solidFill>
                <a:prstDash val="sysDot"/>
              </a:ln>
              <a:effectLst/>
            </c:spPr>
            <c:trendlineType val="poly"/>
            <c:order val="2"/>
            <c:dispRSqr val="0"/>
            <c:dispEq val="0"/>
          </c:trendline>
          <c:trendline>
            <c:spPr>
              <a:ln w="19050" cap="rnd">
                <a:noFill/>
                <a:prstDash val="sysDot"/>
              </a:ln>
              <a:effectLst/>
            </c:spPr>
            <c:trendlineType val="linear"/>
            <c:dispRSqr val="0"/>
            <c:dispEq val="0"/>
          </c:trendline>
          <c:xVal>
            <c:numRef>
              <c:f>'Honda Gears+Power'!$BH$33:$BH$57</c:f>
              <c:numCache>
                <c:formatCode>General</c:formatCode>
                <c:ptCount val="25"/>
                <c:pt idx="0">
                  <c:v>10</c:v>
                </c:pt>
                <c:pt idx="1">
                  <c:v>15</c:v>
                </c:pt>
                <c:pt idx="2">
                  <c:v>20</c:v>
                </c:pt>
                <c:pt idx="3">
                  <c:v>25</c:v>
                </c:pt>
                <c:pt idx="4">
                  <c:v>30</c:v>
                </c:pt>
                <c:pt idx="5">
                  <c:v>35</c:v>
                </c:pt>
                <c:pt idx="6">
                  <c:v>40</c:v>
                </c:pt>
                <c:pt idx="7">
                  <c:v>45</c:v>
                </c:pt>
                <c:pt idx="8">
                  <c:v>50</c:v>
                </c:pt>
                <c:pt idx="9">
                  <c:v>55</c:v>
                </c:pt>
                <c:pt idx="10">
                  <c:v>60</c:v>
                </c:pt>
                <c:pt idx="11">
                  <c:v>65</c:v>
                </c:pt>
                <c:pt idx="12">
                  <c:v>70</c:v>
                </c:pt>
                <c:pt idx="13">
                  <c:v>75</c:v>
                </c:pt>
                <c:pt idx="14">
                  <c:v>80</c:v>
                </c:pt>
                <c:pt idx="15">
                  <c:v>85</c:v>
                </c:pt>
                <c:pt idx="16">
                  <c:v>90</c:v>
                </c:pt>
                <c:pt idx="17">
                  <c:v>95</c:v>
                </c:pt>
                <c:pt idx="18">
                  <c:v>100</c:v>
                </c:pt>
                <c:pt idx="19">
                  <c:v>105</c:v>
                </c:pt>
                <c:pt idx="20">
                  <c:v>110</c:v>
                </c:pt>
                <c:pt idx="21">
                  <c:v>115</c:v>
                </c:pt>
                <c:pt idx="22">
                  <c:v>120</c:v>
                </c:pt>
                <c:pt idx="23">
                  <c:v>125</c:v>
                </c:pt>
                <c:pt idx="24">
                  <c:v>130</c:v>
                </c:pt>
              </c:numCache>
            </c:numRef>
          </c:xVal>
          <c:yVal>
            <c:numRef>
              <c:f>'Honda Gears+Power'!$BL$33:$BL$57</c:f>
              <c:numCache>
                <c:formatCode>0.0</c:formatCode>
                <c:ptCount val="25"/>
                <c:pt idx="0">
                  <c:v>44.722671787903252</c:v>
                </c:pt>
                <c:pt idx="1">
                  <c:v>46.916261522782307</c:v>
                </c:pt>
                <c:pt idx="2">
                  <c:v>49.987287151612989</c:v>
                </c:pt>
                <c:pt idx="3">
                  <c:v>53.935748674395292</c:v>
                </c:pt>
                <c:pt idx="4">
                  <c:v>58.761646091129222</c:v>
                </c:pt>
                <c:pt idx="5">
                  <c:v>64.464979401814773</c:v>
                </c:pt>
                <c:pt idx="6">
                  <c:v>71.045748606451937</c:v>
                </c:pt>
                <c:pt idx="7">
                  <c:v>78.503953705040743</c:v>
                </c:pt>
                <c:pt idx="8">
                  <c:v>86.839594697581148</c:v>
                </c:pt>
                <c:pt idx="9">
                  <c:v>96.052671584073195</c:v>
                </c:pt>
                <c:pt idx="10">
                  <c:v>106.14318436451687</c:v>
                </c:pt>
                <c:pt idx="11">
                  <c:v>117.11113303891216</c:v>
                </c:pt>
                <c:pt idx="12">
                  <c:v>128.95651760725906</c:v>
                </c:pt>
                <c:pt idx="13">
                  <c:v>141.67933806955759</c:v>
                </c:pt>
                <c:pt idx="14">
                  <c:v>155.27959442580774</c:v>
                </c:pt>
                <c:pt idx="15">
                  <c:v>169.75728667600956</c:v>
                </c:pt>
                <c:pt idx="16">
                  <c:v>185.11241482016294</c:v>
                </c:pt>
                <c:pt idx="17">
                  <c:v>201.34497885826798</c:v>
                </c:pt>
                <c:pt idx="18">
                  <c:v>218.45497879032459</c:v>
                </c:pt>
                <c:pt idx="19">
                  <c:v>236.44241461633291</c:v>
                </c:pt>
                <c:pt idx="20">
                  <c:v>255.30728633629278</c:v>
                </c:pt>
                <c:pt idx="21">
                  <c:v>275.04959395020433</c:v>
                </c:pt>
                <c:pt idx="22">
                  <c:v>295.66933745806745</c:v>
                </c:pt>
                <c:pt idx="23">
                  <c:v>317.16651685988222</c:v>
                </c:pt>
                <c:pt idx="24">
                  <c:v>339.5411321556486</c:v>
                </c:pt>
              </c:numCache>
            </c:numRef>
          </c:yVal>
          <c:smooth val="0"/>
          <c:extLst>
            <c:ext xmlns:c16="http://schemas.microsoft.com/office/drawing/2014/chart" uri="{C3380CC4-5D6E-409C-BE32-E72D297353CC}">
              <c16:uniqueId val="{00000001-A409-4453-A402-CBB78C97C457}"/>
            </c:ext>
          </c:extLst>
        </c:ser>
        <c:dLbls>
          <c:showLegendKey val="0"/>
          <c:showVal val="0"/>
          <c:showCatName val="0"/>
          <c:showSerName val="0"/>
          <c:showPercent val="0"/>
          <c:showBubbleSize val="0"/>
        </c:dLbls>
        <c:axId val="679892304"/>
        <c:axId val="680795824"/>
      </c:scatterChart>
      <c:valAx>
        <c:axId val="679892304"/>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Speed (mph)</a:t>
                </a:r>
              </a:p>
            </c:rich>
          </c:tx>
          <c:layout>
            <c:manualLayout>
              <c:xMode val="edge"/>
              <c:yMode val="edge"/>
              <c:x val="0.50034051198688578"/>
              <c:y val="0.93829839377845969"/>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80795824"/>
        <c:crosses val="autoZero"/>
        <c:crossBetween val="midCat"/>
        <c:majorUnit val="10"/>
        <c:minorUnit val="5"/>
      </c:valAx>
      <c:valAx>
        <c:axId val="68079582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(Driving</a:t>
                </a:r>
                <a:r>
                  <a:rPr lang="en-GB" baseline="0"/>
                  <a:t> &amp; </a:t>
                </a:r>
                <a:r>
                  <a:rPr lang="en-GB"/>
                  <a:t>Resistive)</a:t>
                </a:r>
                <a:r>
                  <a:rPr lang="en-GB" baseline="0"/>
                  <a:t> </a:t>
                </a:r>
                <a:r>
                  <a:rPr lang="en-GB"/>
                  <a:t>Force (N)</a:t>
                </a:r>
              </a:p>
            </c:rich>
          </c:tx>
          <c:layout>
            <c:manualLayout>
              <c:xMode val="edge"/>
              <c:yMode val="edge"/>
              <c:x val="3.6745796241345205E-2"/>
              <c:y val="0.23896662629833518"/>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79892304"/>
        <c:crosses val="autoZero"/>
        <c:crossBetween val="midCat"/>
      </c:valAx>
      <c:spPr>
        <a:noFill/>
        <a:ln>
          <a:noFill/>
        </a:ln>
        <a:effectLst/>
      </c:spPr>
    </c:plotArea>
    <c:legend>
      <c:legendPos val="r"/>
      <c:legendEntry>
        <c:idx val="7"/>
        <c:delete val="1"/>
      </c:legendEntry>
      <c:legendEntry>
        <c:idx val="8"/>
        <c:delete val="1"/>
      </c:legendEntry>
      <c:layout>
        <c:manualLayout>
          <c:xMode val="edge"/>
          <c:yMode val="edge"/>
          <c:x val="0.76262866993257894"/>
          <c:y val="3.0383149760157324E-2"/>
          <c:w val="0.15027780276762931"/>
          <c:h val="0.44442923709570054"/>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1">
                <a:solidFill>
                  <a:sysClr val="windowText" lastClr="000000"/>
                </a:solidFill>
              </a:rPr>
              <a:t>HONDA CBR400RR-R</a:t>
            </a:r>
            <a:r>
              <a:rPr lang="en-GB" b="1" baseline="0">
                <a:solidFill>
                  <a:sysClr val="windowText" lastClr="000000"/>
                </a:solidFill>
              </a:rPr>
              <a:t> </a:t>
            </a:r>
            <a:r>
              <a:rPr lang="en-GB" b="1">
                <a:solidFill>
                  <a:sysClr val="windowText" lastClr="000000"/>
                </a:solidFill>
              </a:rPr>
              <a:t>(1994)</a:t>
            </a:r>
          </a:p>
          <a:p>
            <a:pPr>
              <a:defRPr/>
            </a:pPr>
            <a:endParaRPr lang="en-GB" b="1" baseline="0">
              <a:solidFill>
                <a:sysClr val="windowText" lastClr="000000"/>
              </a:solidFill>
            </a:endParaRPr>
          </a:p>
          <a:p>
            <a:pPr>
              <a:defRPr/>
            </a:pPr>
            <a:r>
              <a:rPr lang="en-GB" b="1" baseline="0">
                <a:solidFill>
                  <a:sysClr val="windowText" lastClr="000000"/>
                </a:solidFill>
              </a:rPr>
              <a:t>Schematic </a:t>
            </a:r>
          </a:p>
        </c:rich>
      </c:tx>
      <c:layout>
        <c:manualLayout>
          <c:xMode val="edge"/>
          <c:yMode val="edge"/>
          <c:x val="1.4485601271672026E-2"/>
          <c:y val="2.230376863269449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0765090656216265E-2"/>
          <c:y val="0.29885282028425691"/>
          <c:w val="0.90234938942491338"/>
          <c:h val="0.56124958673224978"/>
        </c:manualLayout>
      </c:layout>
      <c:scatterChart>
        <c:scatterStyle val="lineMarker"/>
        <c:varyColors val="0"/>
        <c:ser>
          <c:idx val="0"/>
          <c:order val="0"/>
          <c:tx>
            <c:v>Rear Wheel</c:v>
          </c:tx>
          <c:spPr>
            <a:ln w="28575" cap="rnd">
              <a:solidFill>
                <a:schemeClr val="tx1"/>
              </a:solidFill>
              <a:round/>
            </a:ln>
            <a:effectLst/>
          </c:spPr>
          <c:marker>
            <c:symbol val="none"/>
          </c:marker>
          <c:xVal>
            <c:numRef>
              <c:f>'[2]CBR400RR-R 94'!$P$7:$P$366</c:f>
              <c:numCache>
                <c:formatCode>General</c:formatCode>
                <c:ptCount val="360"/>
                <c:pt idx="0">
                  <c:v>1.6749535470226995</c:v>
                </c:pt>
                <c:pt idx="1">
                  <c:v>1.6748142022408243</c:v>
                </c:pt>
                <c:pt idx="2">
                  <c:v>1.674582008100145</c:v>
                </c:pt>
                <c:pt idx="3">
                  <c:v>1.6742570353292465</c:v>
                </c:pt>
                <c:pt idx="4">
                  <c:v>1.6738393829179825</c:v>
                </c:pt>
                <c:pt idx="5">
                  <c:v>1.6733291780873234</c:v>
                </c:pt>
                <c:pt idx="6">
                  <c:v>1.6727265762506032</c:v>
                </c:pt>
                <c:pt idx="7">
                  <c:v>1.672031760966179</c:v>
                </c:pt>
                <c:pt idx="8">
                  <c:v>1.6712449438815171</c:v>
                </c:pt>
                <c:pt idx="9">
                  <c:v>1.6703663646687237</c:v>
                </c:pt>
                <c:pt idx="10">
                  <c:v>1.6693962909515376</c:v>
                </c:pt>
                <c:pt idx="11">
                  <c:v>1.6683350182238108</c:v>
                </c:pt>
                <c:pt idx="12">
                  <c:v>1.6671828697594968</c:v>
                </c:pt>
                <c:pt idx="13">
                  <c:v>1.6659401965141791</c:v>
                </c:pt>
                <c:pt idx="14">
                  <c:v>1.664607377018166</c:v>
                </c:pt>
                <c:pt idx="15">
                  <c:v>1.6631848172611874</c:v>
                </c:pt>
                <c:pt idx="16">
                  <c:v>1.6616729505687258</c:v>
                </c:pt>
                <c:pt idx="17">
                  <c:v>1.6600722374700219</c:v>
                </c:pt>
                <c:pt idx="18">
                  <c:v>1.6583831655577916</c:v>
                </c:pt>
                <c:pt idx="19">
                  <c:v>1.6566062493397022</c:v>
                </c:pt>
                <c:pt idx="20">
                  <c:v>1.6547420300816467</c:v>
                </c:pt>
                <c:pt idx="21">
                  <c:v>1.6527910756428703</c:v>
                </c:pt>
                <c:pt idx="22">
                  <c:v>1.6507539803029945</c:v>
                </c:pt>
                <c:pt idx="23">
                  <c:v>1.6486313645809934</c:v>
                </c:pt>
                <c:pt idx="24">
                  <c:v>1.6464238750461784</c:v>
                </c:pt>
                <c:pt idx="25">
                  <c:v>1.6441321841212462</c:v>
                </c:pt>
                <c:pt idx="26">
                  <c:v>1.6417569898774524</c:v>
                </c:pt>
                <c:pt idx="27">
                  <c:v>1.6392990158219729</c:v>
                </c:pt>
                <c:pt idx="28">
                  <c:v>1.6367590106775158</c:v>
                </c:pt>
                <c:pt idx="29">
                  <c:v>1.6341377481542538</c:v>
                </c:pt>
                <c:pt idx="30">
                  <c:v>1.6314360267141443</c:v>
                </c:pt>
                <c:pt idx="31">
                  <c:v>1.62865466932771</c:v>
                </c:pt>
                <c:pt idx="32">
                  <c:v>1.6257945232233544</c:v>
                </c:pt>
                <c:pt idx="33">
                  <c:v>1.6228564596292878</c:v>
                </c:pt>
                <c:pt idx="34">
                  <c:v>1.6198413735081427</c:v>
                </c:pt>
                <c:pt idx="35">
                  <c:v>1.6167501832843592</c:v>
                </c:pt>
                <c:pt idx="36">
                  <c:v>1.6135838305644243</c:v>
                </c:pt>
                <c:pt idx="37">
                  <c:v>1.6103432798500503</c:v>
                </c:pt>
                <c:pt idx="38">
                  <c:v>1.6070295182443761</c:v>
                </c:pt>
                <c:pt idx="39">
                  <c:v>1.6036435551512884</c:v>
                </c:pt>
                <c:pt idx="40">
                  <c:v>1.6001864219679456</c:v>
                </c:pt>
                <c:pt idx="41">
                  <c:v>1.5966591717706053</c:v>
                </c:pt>
                <c:pt idx="42">
                  <c:v>1.593062878993847</c:v>
                </c:pt>
                <c:pt idx="43">
                  <c:v>1.5893986391032886</c:v>
                </c:pt>
                <c:pt idx="44">
                  <c:v>1.585667568261897</c:v>
                </c:pt>
                <c:pt idx="45">
                  <c:v>1.5818708029899944</c:v>
                </c:pt>
                <c:pt idx="46">
                  <c:v>1.5780094998190621</c:v>
                </c:pt>
                <c:pt idx="47">
                  <c:v>1.5740848349394518</c:v>
                </c:pt>
                <c:pt idx="48">
                  <c:v>1.5700980038421049</c:v>
                </c:pt>
                <c:pt idx="49">
                  <c:v>1.5660502209543945</c:v>
                </c:pt>
                <c:pt idx="50">
                  <c:v>1.5619427192702005</c:v>
                </c:pt>
                <c:pt idx="51">
                  <c:v>1.5577767499743258</c:v>
                </c:pt>
                <c:pt idx="52">
                  <c:v>1.5535535820613748</c:v>
                </c:pt>
                <c:pt idx="53">
                  <c:v>1.5492745019492045</c:v>
                </c:pt>
                <c:pt idx="54">
                  <c:v>1.5449408130870692</c:v>
                </c:pt>
                <c:pt idx="55">
                  <c:v>1.5405538355585779</c:v>
                </c:pt>
                <c:pt idx="56">
                  <c:v>1.5361149056795833</c:v>
                </c:pt>
                <c:pt idx="57">
                  <c:v>1.5316253755911275</c:v>
                </c:pt>
                <c:pt idx="58">
                  <c:v>1.5270866128475666</c:v>
                </c:pt>
                <c:pt idx="59">
                  <c:v>1.5225000000000002</c:v>
                </c:pt>
                <c:pt idx="60">
                  <c:v>1.517866934175133</c:v>
                </c:pt>
                <c:pt idx="61">
                  <c:v>1.5131888266496969</c:v>
                </c:pt>
                <c:pt idx="62">
                  <c:v>1.5084671024205618</c:v>
                </c:pt>
                <c:pt idx="63">
                  <c:v>1.5037031997706687</c:v>
                </c:pt>
                <c:pt idx="64">
                  <c:v>1.4988985698309134</c:v>
                </c:pt>
                <c:pt idx="65">
                  <c:v>1.4940546761381193</c:v>
                </c:pt>
                <c:pt idx="66">
                  <c:v>1.4891729941892287</c:v>
                </c:pt>
                <c:pt idx="67">
                  <c:v>1.4842550109918533</c:v>
                </c:pt>
                <c:pt idx="68">
                  <c:v>1.4793022246113168</c:v>
                </c:pt>
                <c:pt idx="69">
                  <c:v>1.4743161437143291</c:v>
                </c:pt>
                <c:pt idx="70">
                  <c:v>1.4692982871094329</c:v>
                </c:pt>
                <c:pt idx="71">
                  <c:v>1.4642501832843591</c:v>
                </c:pt>
                <c:pt idx="72">
                  <c:v>1.4591733699404348</c:v>
                </c:pt>
                <c:pt idx="73">
                  <c:v>1.4540693935241849</c:v>
                </c:pt>
                <c:pt idx="74">
                  <c:v>1.4489398087562688</c:v>
                </c:pt>
                <c:pt idx="75">
                  <c:v>1.4437861781578987</c:v>
                </c:pt>
                <c:pt idx="76">
                  <c:v>1.4386100715748789</c:v>
                </c:pt>
                <c:pt idx="77">
                  <c:v>1.4334130656994168</c:v>
                </c:pt>
                <c:pt idx="78">
                  <c:v>1.4281967435898464</c:v>
                </c:pt>
                <c:pt idx="79">
                  <c:v>1.4229626941884139</c:v>
                </c:pt>
                <c:pt idx="80">
                  <c:v>1.4177125118372707</c:v>
                </c:pt>
                <c:pt idx="81">
                  <c:v>1.4124477957928201</c:v>
                </c:pt>
                <c:pt idx="82">
                  <c:v>1.40717014973857</c:v>
                </c:pt>
                <c:pt idx="83">
                  <c:v>1.4018811812966343</c:v>
                </c:pt>
                <c:pt idx="84">
                  <c:v>1.3965825015380358</c:v>
                </c:pt>
                <c:pt idx="85">
                  <c:v>1.3912757244919582</c:v>
                </c:pt>
                <c:pt idx="86">
                  <c:v>1.3859624666540979</c:v>
                </c:pt>
                <c:pt idx="87">
                  <c:v>1.380644346494263</c:v>
                </c:pt>
                <c:pt idx="88">
                  <c:v>1.3753229839633716</c:v>
                </c:pt>
                <c:pt idx="89">
                  <c:v>1.37</c:v>
                </c:pt>
                <c:pt idx="90">
                  <c:v>1.3646770160366286</c:v>
                </c:pt>
                <c:pt idx="91">
                  <c:v>1.3593556535057374</c:v>
                </c:pt>
                <c:pt idx="92">
                  <c:v>1.3540375333459023</c:v>
                </c:pt>
                <c:pt idx="93">
                  <c:v>1.348724275508042</c:v>
                </c:pt>
                <c:pt idx="94">
                  <c:v>1.3434174984619645</c:v>
                </c:pt>
                <c:pt idx="95">
                  <c:v>1.3381188187033657</c:v>
                </c:pt>
                <c:pt idx="96">
                  <c:v>1.3328298502614302</c:v>
                </c:pt>
                <c:pt idx="97">
                  <c:v>1.3275522042071801</c:v>
                </c:pt>
                <c:pt idx="98">
                  <c:v>1.3222874881627298</c:v>
                </c:pt>
                <c:pt idx="99">
                  <c:v>1.3170373058115863</c:v>
                </c:pt>
                <c:pt idx="100">
                  <c:v>1.3118032564101538</c:v>
                </c:pt>
                <c:pt idx="101">
                  <c:v>1.3065869343005836</c:v>
                </c:pt>
                <c:pt idx="102">
                  <c:v>1.3013899284251214</c:v>
                </c:pt>
                <c:pt idx="103">
                  <c:v>1.2962138218421013</c:v>
                </c:pt>
                <c:pt idx="104">
                  <c:v>1.2910601912437312</c:v>
                </c:pt>
                <c:pt idx="105">
                  <c:v>1.2859306064758154</c:v>
                </c:pt>
                <c:pt idx="106">
                  <c:v>1.2808266300595654</c:v>
                </c:pt>
                <c:pt idx="107">
                  <c:v>1.2757498167156411</c:v>
                </c:pt>
                <c:pt idx="108">
                  <c:v>1.2707017128905673</c:v>
                </c:pt>
                <c:pt idx="109">
                  <c:v>1.2656838562856711</c:v>
                </c:pt>
                <c:pt idx="110">
                  <c:v>1.2606977753886834</c:v>
                </c:pt>
                <c:pt idx="111">
                  <c:v>1.2557449890081469</c:v>
                </c:pt>
                <c:pt idx="112">
                  <c:v>1.2508270058107716</c:v>
                </c:pt>
                <c:pt idx="113">
                  <c:v>1.2459453238618809</c:v>
                </c:pt>
                <c:pt idx="114">
                  <c:v>1.2411014301690868</c:v>
                </c:pt>
                <c:pt idx="115">
                  <c:v>1.2362968002293315</c:v>
                </c:pt>
                <c:pt idx="116">
                  <c:v>1.2315328975794384</c:v>
                </c:pt>
                <c:pt idx="117">
                  <c:v>1.2268111733503033</c:v>
                </c:pt>
                <c:pt idx="118">
                  <c:v>1.2221330658248672</c:v>
                </c:pt>
                <c:pt idx="119">
                  <c:v>1.2175000000000002</c:v>
                </c:pt>
                <c:pt idx="120">
                  <c:v>1.2129133871524336</c:v>
                </c:pt>
                <c:pt idx="121">
                  <c:v>1.2083746244088727</c:v>
                </c:pt>
                <c:pt idx="122">
                  <c:v>1.2038850943204169</c:v>
                </c:pt>
                <c:pt idx="123">
                  <c:v>1.1994461644414223</c:v>
                </c:pt>
                <c:pt idx="124">
                  <c:v>1.195059186912931</c:v>
                </c:pt>
                <c:pt idx="125">
                  <c:v>1.1907254980507957</c:v>
                </c:pt>
                <c:pt idx="126">
                  <c:v>1.1864464179386254</c:v>
                </c:pt>
                <c:pt idx="127">
                  <c:v>1.1822232500256744</c:v>
                </c:pt>
                <c:pt idx="128">
                  <c:v>1.1780572807297998</c:v>
                </c:pt>
                <c:pt idx="129">
                  <c:v>1.1739497790456057</c:v>
                </c:pt>
                <c:pt idx="130">
                  <c:v>1.1699019961578954</c:v>
                </c:pt>
                <c:pt idx="131">
                  <c:v>1.1659151650605484</c:v>
                </c:pt>
                <c:pt idx="132">
                  <c:v>1.1619905001809381</c:v>
                </c:pt>
                <c:pt idx="133">
                  <c:v>1.1581291970100058</c:v>
                </c:pt>
                <c:pt idx="134">
                  <c:v>1.1543324317381032</c:v>
                </c:pt>
                <c:pt idx="135">
                  <c:v>1.1506013608967116</c:v>
                </c:pt>
                <c:pt idx="136">
                  <c:v>1.1469371210061532</c:v>
                </c:pt>
                <c:pt idx="137">
                  <c:v>1.1433408282293949</c:v>
                </c:pt>
                <c:pt idx="138">
                  <c:v>1.1398135780320546</c:v>
                </c:pt>
                <c:pt idx="139">
                  <c:v>1.1363564448487118</c:v>
                </c:pt>
                <c:pt idx="140">
                  <c:v>1.1329704817556241</c:v>
                </c:pt>
                <c:pt idx="141">
                  <c:v>1.1296567201499499</c:v>
                </c:pt>
                <c:pt idx="142">
                  <c:v>1.1264161694355757</c:v>
                </c:pt>
                <c:pt idx="143">
                  <c:v>1.1232498167156413</c:v>
                </c:pt>
                <c:pt idx="144">
                  <c:v>1.1201586264918575</c:v>
                </c:pt>
                <c:pt idx="145">
                  <c:v>1.1171435403707124</c:v>
                </c:pt>
                <c:pt idx="146">
                  <c:v>1.1142054767766458</c:v>
                </c:pt>
                <c:pt idx="147">
                  <c:v>1.1113453306722902</c:v>
                </c:pt>
                <c:pt idx="148">
                  <c:v>1.1085639732858559</c:v>
                </c:pt>
                <c:pt idx="149">
                  <c:v>1.1058622518457464</c:v>
                </c:pt>
                <c:pt idx="150">
                  <c:v>1.1032409893224844</c:v>
                </c:pt>
                <c:pt idx="151">
                  <c:v>1.1007009841780273</c:v>
                </c:pt>
                <c:pt idx="152">
                  <c:v>1.098243010122548</c:v>
                </c:pt>
                <c:pt idx="153">
                  <c:v>1.095867815878754</c:v>
                </c:pt>
                <c:pt idx="154">
                  <c:v>1.0935761249538218</c:v>
                </c:pt>
                <c:pt idx="155">
                  <c:v>1.0913686354190069</c:v>
                </c:pt>
                <c:pt idx="156">
                  <c:v>1.0892460196970057</c:v>
                </c:pt>
                <c:pt idx="157">
                  <c:v>1.0872089243571299</c:v>
                </c:pt>
                <c:pt idx="158">
                  <c:v>1.0852579699183535</c:v>
                </c:pt>
                <c:pt idx="159">
                  <c:v>1.083393750660298</c:v>
                </c:pt>
                <c:pt idx="160">
                  <c:v>1.0816168344422086</c:v>
                </c:pt>
                <c:pt idx="161">
                  <c:v>1.0799277625299784</c:v>
                </c:pt>
                <c:pt idx="162">
                  <c:v>1.0783270494312742</c:v>
                </c:pt>
                <c:pt idx="163">
                  <c:v>1.0768151827388128</c:v>
                </c:pt>
                <c:pt idx="164">
                  <c:v>1.0753926229818342</c:v>
                </c:pt>
                <c:pt idx="165">
                  <c:v>1.0740598034858211</c:v>
                </c:pt>
                <c:pt idx="166">
                  <c:v>1.0728171302405034</c:v>
                </c:pt>
                <c:pt idx="167">
                  <c:v>1.0716649817761894</c:v>
                </c:pt>
                <c:pt idx="168">
                  <c:v>1.0706037090484626</c:v>
                </c:pt>
                <c:pt idx="169">
                  <c:v>1.0696336353312765</c:v>
                </c:pt>
                <c:pt idx="170">
                  <c:v>1.0687550561184831</c:v>
                </c:pt>
                <c:pt idx="171">
                  <c:v>1.0679682390338212</c:v>
                </c:pt>
                <c:pt idx="172">
                  <c:v>1.067273423749397</c:v>
                </c:pt>
                <c:pt idx="173">
                  <c:v>1.0666708219126768</c:v>
                </c:pt>
                <c:pt idx="174">
                  <c:v>1.0661606170820177</c:v>
                </c:pt>
                <c:pt idx="175">
                  <c:v>1.0657429646707537</c:v>
                </c:pt>
                <c:pt idx="176">
                  <c:v>1.0654179918998552</c:v>
                </c:pt>
                <c:pt idx="177">
                  <c:v>1.0651857977591759</c:v>
                </c:pt>
                <c:pt idx="178">
                  <c:v>1.0650464529773007</c:v>
                </c:pt>
                <c:pt idx="179">
                  <c:v>1.0650000000000002</c:v>
                </c:pt>
                <c:pt idx="180">
                  <c:v>1.0650464529773007</c:v>
                </c:pt>
                <c:pt idx="181">
                  <c:v>1.0651857977591759</c:v>
                </c:pt>
                <c:pt idx="182">
                  <c:v>1.0654179918998552</c:v>
                </c:pt>
                <c:pt idx="183">
                  <c:v>1.0657429646707537</c:v>
                </c:pt>
                <c:pt idx="184">
                  <c:v>1.0661606170820177</c:v>
                </c:pt>
                <c:pt idx="185">
                  <c:v>1.0666708219126768</c:v>
                </c:pt>
                <c:pt idx="186">
                  <c:v>1.0672734237493968</c:v>
                </c:pt>
                <c:pt idx="187">
                  <c:v>1.0679682390338212</c:v>
                </c:pt>
                <c:pt idx="188">
                  <c:v>1.0687550561184831</c:v>
                </c:pt>
                <c:pt idx="189">
                  <c:v>1.0696336353312765</c:v>
                </c:pt>
                <c:pt idx="190">
                  <c:v>1.0706037090484626</c:v>
                </c:pt>
                <c:pt idx="191">
                  <c:v>1.0716649817761894</c:v>
                </c:pt>
                <c:pt idx="192">
                  <c:v>1.0728171302405034</c:v>
                </c:pt>
                <c:pt idx="193">
                  <c:v>1.0740598034858211</c:v>
                </c:pt>
                <c:pt idx="194">
                  <c:v>1.0753926229818342</c:v>
                </c:pt>
                <c:pt idx="195">
                  <c:v>1.0768151827388128</c:v>
                </c:pt>
                <c:pt idx="196">
                  <c:v>1.0783270494312744</c:v>
                </c:pt>
                <c:pt idx="197">
                  <c:v>1.0799277625299784</c:v>
                </c:pt>
                <c:pt idx="198">
                  <c:v>1.0816168344422086</c:v>
                </c:pt>
                <c:pt idx="199">
                  <c:v>1.083393750660298</c:v>
                </c:pt>
                <c:pt idx="200">
                  <c:v>1.0852579699183535</c:v>
                </c:pt>
                <c:pt idx="201">
                  <c:v>1.0872089243571299</c:v>
                </c:pt>
                <c:pt idx="202">
                  <c:v>1.0892460196970057</c:v>
                </c:pt>
                <c:pt idx="203">
                  <c:v>1.0913686354190069</c:v>
                </c:pt>
                <c:pt idx="204">
                  <c:v>1.0935761249538218</c:v>
                </c:pt>
                <c:pt idx="205">
                  <c:v>1.0958678158787543</c:v>
                </c:pt>
                <c:pt idx="206">
                  <c:v>1.0982430101225478</c:v>
                </c:pt>
                <c:pt idx="207">
                  <c:v>1.1007009841780273</c:v>
                </c:pt>
                <c:pt idx="208">
                  <c:v>1.1032409893224844</c:v>
                </c:pt>
                <c:pt idx="209">
                  <c:v>1.1058622518457464</c:v>
                </c:pt>
                <c:pt idx="210">
                  <c:v>1.1085639732858559</c:v>
                </c:pt>
                <c:pt idx="211">
                  <c:v>1.1113453306722902</c:v>
                </c:pt>
                <c:pt idx="212">
                  <c:v>1.1142054767766458</c:v>
                </c:pt>
                <c:pt idx="213">
                  <c:v>1.1171435403707124</c:v>
                </c:pt>
                <c:pt idx="214">
                  <c:v>1.1201586264918575</c:v>
                </c:pt>
                <c:pt idx="215">
                  <c:v>1.1232498167156411</c:v>
                </c:pt>
                <c:pt idx="216">
                  <c:v>1.1264161694355759</c:v>
                </c:pt>
                <c:pt idx="217">
                  <c:v>1.1296567201499499</c:v>
                </c:pt>
                <c:pt idx="218">
                  <c:v>1.1329704817556241</c:v>
                </c:pt>
                <c:pt idx="219">
                  <c:v>1.1363564448487118</c:v>
                </c:pt>
                <c:pt idx="220">
                  <c:v>1.1398135780320546</c:v>
                </c:pt>
                <c:pt idx="221">
                  <c:v>1.1433408282293949</c:v>
                </c:pt>
                <c:pt idx="222">
                  <c:v>1.146937121006153</c:v>
                </c:pt>
                <c:pt idx="223">
                  <c:v>1.1506013608967116</c:v>
                </c:pt>
                <c:pt idx="224">
                  <c:v>1.1543324317381032</c:v>
                </c:pt>
                <c:pt idx="225">
                  <c:v>1.1581291970100058</c:v>
                </c:pt>
                <c:pt idx="226">
                  <c:v>1.1619905001809381</c:v>
                </c:pt>
                <c:pt idx="227">
                  <c:v>1.1659151650605484</c:v>
                </c:pt>
                <c:pt idx="228">
                  <c:v>1.1699019961578954</c:v>
                </c:pt>
                <c:pt idx="229">
                  <c:v>1.1739497790456055</c:v>
                </c:pt>
                <c:pt idx="230">
                  <c:v>1.1780572807297995</c:v>
                </c:pt>
                <c:pt idx="231">
                  <c:v>1.1822232500256744</c:v>
                </c:pt>
                <c:pt idx="232">
                  <c:v>1.1864464179386254</c:v>
                </c:pt>
                <c:pt idx="233">
                  <c:v>1.1907254980507957</c:v>
                </c:pt>
                <c:pt idx="234">
                  <c:v>1.195059186912931</c:v>
                </c:pt>
                <c:pt idx="235">
                  <c:v>1.1994461644414225</c:v>
                </c:pt>
                <c:pt idx="236">
                  <c:v>1.2038850943204169</c:v>
                </c:pt>
                <c:pt idx="237">
                  <c:v>1.2083746244088727</c:v>
                </c:pt>
                <c:pt idx="238">
                  <c:v>1.2129133871524336</c:v>
                </c:pt>
                <c:pt idx="239">
                  <c:v>1.2175</c:v>
                </c:pt>
                <c:pt idx="240">
                  <c:v>1.2221330658248675</c:v>
                </c:pt>
                <c:pt idx="241">
                  <c:v>1.2268111733503035</c:v>
                </c:pt>
                <c:pt idx="242">
                  <c:v>1.2315328975794384</c:v>
                </c:pt>
                <c:pt idx="243">
                  <c:v>1.2362968002293313</c:v>
                </c:pt>
                <c:pt idx="244">
                  <c:v>1.2411014301690868</c:v>
                </c:pt>
                <c:pt idx="245">
                  <c:v>1.2459453238618812</c:v>
                </c:pt>
                <c:pt idx="246">
                  <c:v>1.2508270058107716</c:v>
                </c:pt>
                <c:pt idx="247">
                  <c:v>1.2557449890081469</c:v>
                </c:pt>
                <c:pt idx="248">
                  <c:v>1.2606977753886834</c:v>
                </c:pt>
                <c:pt idx="249">
                  <c:v>1.2656838562856711</c:v>
                </c:pt>
                <c:pt idx="250">
                  <c:v>1.2707017128905673</c:v>
                </c:pt>
                <c:pt idx="251">
                  <c:v>1.2757498167156411</c:v>
                </c:pt>
                <c:pt idx="252">
                  <c:v>1.2808266300595652</c:v>
                </c:pt>
                <c:pt idx="253">
                  <c:v>1.2859306064758154</c:v>
                </c:pt>
                <c:pt idx="254">
                  <c:v>1.2910601912437314</c:v>
                </c:pt>
                <c:pt idx="255">
                  <c:v>1.2962138218421013</c:v>
                </c:pt>
                <c:pt idx="256">
                  <c:v>1.3013899284251211</c:v>
                </c:pt>
                <c:pt idx="257">
                  <c:v>1.3065869343005834</c:v>
                </c:pt>
                <c:pt idx="258">
                  <c:v>1.3118032564101541</c:v>
                </c:pt>
                <c:pt idx="259">
                  <c:v>1.3170373058115863</c:v>
                </c:pt>
                <c:pt idx="260">
                  <c:v>1.3222874881627296</c:v>
                </c:pt>
                <c:pt idx="261">
                  <c:v>1.3275522042071801</c:v>
                </c:pt>
                <c:pt idx="262">
                  <c:v>1.3328298502614302</c:v>
                </c:pt>
                <c:pt idx="263">
                  <c:v>1.3381188187033659</c:v>
                </c:pt>
                <c:pt idx="264">
                  <c:v>1.3434174984619642</c:v>
                </c:pt>
                <c:pt idx="265">
                  <c:v>1.3487242755080417</c:v>
                </c:pt>
                <c:pt idx="266">
                  <c:v>1.354037533345902</c:v>
                </c:pt>
                <c:pt idx="267">
                  <c:v>1.3593556535057374</c:v>
                </c:pt>
                <c:pt idx="268">
                  <c:v>1.3646770160366286</c:v>
                </c:pt>
                <c:pt idx="269">
                  <c:v>1.37</c:v>
                </c:pt>
                <c:pt idx="270">
                  <c:v>1.3753229839633714</c:v>
                </c:pt>
                <c:pt idx="271">
                  <c:v>1.380644346494263</c:v>
                </c:pt>
                <c:pt idx="272">
                  <c:v>1.3859624666540979</c:v>
                </c:pt>
                <c:pt idx="273">
                  <c:v>1.3912757244919582</c:v>
                </c:pt>
                <c:pt idx="274">
                  <c:v>1.3965825015380358</c:v>
                </c:pt>
                <c:pt idx="275">
                  <c:v>1.4018811812966343</c:v>
                </c:pt>
                <c:pt idx="276">
                  <c:v>1.4071701497385702</c:v>
                </c:pt>
                <c:pt idx="277">
                  <c:v>1.4124477957928201</c:v>
                </c:pt>
                <c:pt idx="278">
                  <c:v>1.4177125118372704</c:v>
                </c:pt>
                <c:pt idx="279">
                  <c:v>1.4229626941884137</c:v>
                </c:pt>
                <c:pt idx="280">
                  <c:v>1.4281967435898464</c:v>
                </c:pt>
                <c:pt idx="281">
                  <c:v>1.4334130656994168</c:v>
                </c:pt>
                <c:pt idx="282">
                  <c:v>1.4386100715748789</c:v>
                </c:pt>
                <c:pt idx="283">
                  <c:v>1.4437861781578987</c:v>
                </c:pt>
                <c:pt idx="284">
                  <c:v>1.4489398087562688</c:v>
                </c:pt>
                <c:pt idx="285">
                  <c:v>1.4540693935241849</c:v>
                </c:pt>
                <c:pt idx="286">
                  <c:v>1.4591733699404348</c:v>
                </c:pt>
                <c:pt idx="287">
                  <c:v>1.4642501832843591</c:v>
                </c:pt>
                <c:pt idx="288">
                  <c:v>1.4692982871094329</c:v>
                </c:pt>
                <c:pt idx="289">
                  <c:v>1.4743161437143291</c:v>
                </c:pt>
                <c:pt idx="290">
                  <c:v>1.4793022246113168</c:v>
                </c:pt>
                <c:pt idx="291">
                  <c:v>1.4842550109918533</c:v>
                </c:pt>
                <c:pt idx="292">
                  <c:v>1.4891729941892284</c:v>
                </c:pt>
                <c:pt idx="293">
                  <c:v>1.494054676138119</c:v>
                </c:pt>
                <c:pt idx="294">
                  <c:v>1.4988985698309134</c:v>
                </c:pt>
                <c:pt idx="295">
                  <c:v>1.5037031997706687</c:v>
                </c:pt>
                <c:pt idx="296">
                  <c:v>1.5084671024205618</c:v>
                </c:pt>
                <c:pt idx="297">
                  <c:v>1.5131888266496967</c:v>
                </c:pt>
                <c:pt idx="298">
                  <c:v>1.517866934175133</c:v>
                </c:pt>
                <c:pt idx="299">
                  <c:v>1.5225000000000002</c:v>
                </c:pt>
                <c:pt idx="300">
                  <c:v>1.5270866128475666</c:v>
                </c:pt>
                <c:pt idx="301">
                  <c:v>1.5316253755911275</c:v>
                </c:pt>
                <c:pt idx="302">
                  <c:v>1.5361149056795833</c:v>
                </c:pt>
                <c:pt idx="303">
                  <c:v>1.5405538355585779</c:v>
                </c:pt>
                <c:pt idx="304">
                  <c:v>1.5449408130870692</c:v>
                </c:pt>
                <c:pt idx="305">
                  <c:v>1.5492745019492045</c:v>
                </c:pt>
                <c:pt idx="306">
                  <c:v>1.5535535820613746</c:v>
                </c:pt>
                <c:pt idx="307">
                  <c:v>1.557776749974326</c:v>
                </c:pt>
                <c:pt idx="308">
                  <c:v>1.5619427192702005</c:v>
                </c:pt>
                <c:pt idx="309">
                  <c:v>1.5660502209543945</c:v>
                </c:pt>
                <c:pt idx="310">
                  <c:v>1.5700980038421049</c:v>
                </c:pt>
                <c:pt idx="311">
                  <c:v>1.5740848349394518</c:v>
                </c:pt>
                <c:pt idx="312">
                  <c:v>1.5780094998190621</c:v>
                </c:pt>
                <c:pt idx="313">
                  <c:v>1.5818708029899944</c:v>
                </c:pt>
                <c:pt idx="314">
                  <c:v>1.585667568261897</c:v>
                </c:pt>
                <c:pt idx="315">
                  <c:v>1.5893986391032886</c:v>
                </c:pt>
                <c:pt idx="316">
                  <c:v>1.5930628789938472</c:v>
                </c:pt>
                <c:pt idx="317">
                  <c:v>1.5966591717706053</c:v>
                </c:pt>
                <c:pt idx="318">
                  <c:v>1.6001864219679456</c:v>
                </c:pt>
                <c:pt idx="319">
                  <c:v>1.6036435551512884</c:v>
                </c:pt>
                <c:pt idx="320">
                  <c:v>1.6070295182443761</c:v>
                </c:pt>
                <c:pt idx="321">
                  <c:v>1.6103432798500503</c:v>
                </c:pt>
                <c:pt idx="322">
                  <c:v>1.6135838305644243</c:v>
                </c:pt>
                <c:pt idx="323">
                  <c:v>1.6167501832843589</c:v>
                </c:pt>
                <c:pt idx="324">
                  <c:v>1.6198413735081425</c:v>
                </c:pt>
                <c:pt idx="325">
                  <c:v>1.6228564596292878</c:v>
                </c:pt>
                <c:pt idx="326">
                  <c:v>1.6257945232233544</c:v>
                </c:pt>
                <c:pt idx="327">
                  <c:v>1.62865466932771</c:v>
                </c:pt>
                <c:pt idx="328">
                  <c:v>1.6314360267141443</c:v>
                </c:pt>
                <c:pt idx="329">
                  <c:v>1.6341377481542538</c:v>
                </c:pt>
                <c:pt idx="330">
                  <c:v>1.6367590106775158</c:v>
                </c:pt>
                <c:pt idx="331">
                  <c:v>1.6392990158219729</c:v>
                </c:pt>
                <c:pt idx="332">
                  <c:v>1.6417569898774522</c:v>
                </c:pt>
                <c:pt idx="333">
                  <c:v>1.644132184121246</c:v>
                </c:pt>
                <c:pt idx="334">
                  <c:v>1.6464238750461784</c:v>
                </c:pt>
                <c:pt idx="335">
                  <c:v>1.6486313645809934</c:v>
                </c:pt>
                <c:pt idx="336">
                  <c:v>1.6507539803029943</c:v>
                </c:pt>
                <c:pt idx="337">
                  <c:v>1.6527910756428703</c:v>
                </c:pt>
                <c:pt idx="338">
                  <c:v>1.6547420300816467</c:v>
                </c:pt>
                <c:pt idx="339">
                  <c:v>1.6566062493397022</c:v>
                </c:pt>
                <c:pt idx="340">
                  <c:v>1.6583831655577916</c:v>
                </c:pt>
                <c:pt idx="341">
                  <c:v>1.6600722374700219</c:v>
                </c:pt>
                <c:pt idx="342">
                  <c:v>1.6616729505687258</c:v>
                </c:pt>
                <c:pt idx="343">
                  <c:v>1.6631848172611874</c:v>
                </c:pt>
                <c:pt idx="344">
                  <c:v>1.664607377018166</c:v>
                </c:pt>
                <c:pt idx="345">
                  <c:v>1.6659401965141791</c:v>
                </c:pt>
                <c:pt idx="346">
                  <c:v>1.6671828697594968</c:v>
                </c:pt>
                <c:pt idx="347">
                  <c:v>1.6683350182238108</c:v>
                </c:pt>
                <c:pt idx="348">
                  <c:v>1.6693962909515376</c:v>
                </c:pt>
                <c:pt idx="349">
                  <c:v>1.6703663646687237</c:v>
                </c:pt>
                <c:pt idx="350">
                  <c:v>1.6712449438815171</c:v>
                </c:pt>
                <c:pt idx="351">
                  <c:v>1.672031760966179</c:v>
                </c:pt>
                <c:pt idx="352">
                  <c:v>1.6727265762506034</c:v>
                </c:pt>
                <c:pt idx="353">
                  <c:v>1.6733291780873234</c:v>
                </c:pt>
                <c:pt idx="354">
                  <c:v>1.6738393829179825</c:v>
                </c:pt>
                <c:pt idx="355">
                  <c:v>1.6742570353292465</c:v>
                </c:pt>
                <c:pt idx="356">
                  <c:v>1.674582008100145</c:v>
                </c:pt>
                <c:pt idx="357">
                  <c:v>1.6748142022408243</c:v>
                </c:pt>
                <c:pt idx="358">
                  <c:v>1.6749535470226995</c:v>
                </c:pt>
                <c:pt idx="359">
                  <c:v>1.675</c:v>
                </c:pt>
              </c:numCache>
            </c:numRef>
          </c:xVal>
          <c:yVal>
            <c:numRef>
              <c:f>'[2]CBR400RR-R 94'!$Q$7:$Q$366</c:f>
              <c:numCache>
                <c:formatCode>General</c:formatCode>
                <c:ptCount val="360"/>
                <c:pt idx="0">
                  <c:v>0.31032298396337149</c:v>
                </c:pt>
                <c:pt idx="1">
                  <c:v>0.31564434649426276</c:v>
                </c:pt>
                <c:pt idx="2">
                  <c:v>0.32096246665409789</c:v>
                </c:pt>
                <c:pt idx="3">
                  <c:v>0.32627572449195819</c:v>
                </c:pt>
                <c:pt idx="4">
                  <c:v>0.33158250153803576</c:v>
                </c:pt>
                <c:pt idx="5">
                  <c:v>0.3368811812966343</c:v>
                </c:pt>
                <c:pt idx="6">
                  <c:v>0.34217014973856996</c:v>
                </c:pt>
                <c:pt idx="7">
                  <c:v>0.34744779579281992</c:v>
                </c:pt>
                <c:pt idx="8">
                  <c:v>0.35271251183727043</c:v>
                </c:pt>
                <c:pt idx="9">
                  <c:v>0.35796269418841375</c:v>
                </c:pt>
                <c:pt idx="10">
                  <c:v>0.36319674358984616</c:v>
                </c:pt>
                <c:pt idx="11">
                  <c:v>0.36841306569941656</c:v>
                </c:pt>
                <c:pt idx="12">
                  <c:v>0.3736100715748788</c:v>
                </c:pt>
                <c:pt idx="13">
                  <c:v>0.37878617815789867</c:v>
                </c:pt>
                <c:pt idx="14">
                  <c:v>0.38393980875626882</c:v>
                </c:pt>
                <c:pt idx="15">
                  <c:v>0.38906939352418474</c:v>
                </c:pt>
                <c:pt idx="16">
                  <c:v>0.39417336994043473</c:v>
                </c:pt>
                <c:pt idx="17">
                  <c:v>0.39925018328435896</c:v>
                </c:pt>
                <c:pt idx="18">
                  <c:v>0.40429828710943277</c:v>
                </c:pt>
                <c:pt idx="19">
                  <c:v>0.40931614371432895</c:v>
                </c:pt>
                <c:pt idx="20">
                  <c:v>0.41430222461131661</c:v>
                </c:pt>
                <c:pt idx="21">
                  <c:v>0.41925501099185314</c:v>
                </c:pt>
                <c:pt idx="22">
                  <c:v>0.42417299418922849</c:v>
                </c:pt>
                <c:pt idx="23">
                  <c:v>0.42905467613811904</c:v>
                </c:pt>
                <c:pt idx="24">
                  <c:v>0.43389856983091335</c:v>
                </c:pt>
                <c:pt idx="25">
                  <c:v>0.43870319977066863</c:v>
                </c:pt>
                <c:pt idx="26">
                  <c:v>0.44346710242056175</c:v>
                </c:pt>
                <c:pt idx="27">
                  <c:v>0.44818882664969673</c:v>
                </c:pt>
                <c:pt idx="28">
                  <c:v>0.4528669341751328</c:v>
                </c:pt>
                <c:pt idx="29">
                  <c:v>0.45749999999999996</c:v>
                </c:pt>
                <c:pt idx="30">
                  <c:v>0.46208661284756647</c:v>
                </c:pt>
                <c:pt idx="31">
                  <c:v>0.46662537559112749</c:v>
                </c:pt>
                <c:pt idx="32">
                  <c:v>0.47111490567958325</c:v>
                </c:pt>
                <c:pt idx="33">
                  <c:v>0.47555383555857778</c:v>
                </c:pt>
                <c:pt idx="34">
                  <c:v>0.47994081308706904</c:v>
                </c:pt>
                <c:pt idx="35">
                  <c:v>0.48427450194920429</c:v>
                </c:pt>
                <c:pt idx="36">
                  <c:v>0.48855358206137467</c:v>
                </c:pt>
                <c:pt idx="37">
                  <c:v>0.49277674997432575</c:v>
                </c:pt>
                <c:pt idx="38">
                  <c:v>0.49694271927020039</c:v>
                </c:pt>
                <c:pt idx="39">
                  <c:v>0.50105022095439444</c:v>
                </c:pt>
                <c:pt idx="40">
                  <c:v>0.50509800384210468</c:v>
                </c:pt>
                <c:pt idx="41">
                  <c:v>0.50908483493945178</c:v>
                </c:pt>
                <c:pt idx="42">
                  <c:v>0.51300949981906196</c:v>
                </c:pt>
                <c:pt idx="43">
                  <c:v>0.51687080298999422</c:v>
                </c:pt>
                <c:pt idx="44">
                  <c:v>0.52066756826189697</c:v>
                </c:pt>
                <c:pt idx="45">
                  <c:v>0.52439863910328854</c:v>
                </c:pt>
                <c:pt idx="46">
                  <c:v>0.52806287899384696</c:v>
                </c:pt>
                <c:pt idx="47">
                  <c:v>0.53165917177060518</c:v>
                </c:pt>
                <c:pt idx="48">
                  <c:v>0.53518642196794541</c:v>
                </c:pt>
                <c:pt idx="49">
                  <c:v>0.53864355515128826</c:v>
                </c:pt>
                <c:pt idx="50">
                  <c:v>0.54202951824437617</c:v>
                </c:pt>
                <c:pt idx="51">
                  <c:v>0.54534327985005016</c:v>
                </c:pt>
                <c:pt idx="52">
                  <c:v>0.54858383056442428</c:v>
                </c:pt>
                <c:pt idx="53">
                  <c:v>0.55175018328435899</c:v>
                </c:pt>
                <c:pt idx="54">
                  <c:v>0.55484137350814255</c:v>
                </c:pt>
                <c:pt idx="55">
                  <c:v>0.55785645962928765</c:v>
                </c:pt>
                <c:pt idx="56">
                  <c:v>0.56079452322335432</c:v>
                </c:pt>
                <c:pt idx="57">
                  <c:v>0.56365466932770991</c:v>
                </c:pt>
                <c:pt idx="58">
                  <c:v>0.56643602671414417</c:v>
                </c:pt>
                <c:pt idx="59">
                  <c:v>0.56913774815425378</c:v>
                </c:pt>
                <c:pt idx="60">
                  <c:v>0.57175901067751567</c:v>
                </c:pt>
                <c:pt idx="61">
                  <c:v>0.57429901582197274</c:v>
                </c:pt>
                <c:pt idx="62">
                  <c:v>0.57675698987745216</c:v>
                </c:pt>
                <c:pt idx="63">
                  <c:v>0.57913218412124601</c:v>
                </c:pt>
                <c:pt idx="64">
                  <c:v>0.58142387504617821</c:v>
                </c:pt>
                <c:pt idx="65">
                  <c:v>0.58363136458099318</c:v>
                </c:pt>
                <c:pt idx="66">
                  <c:v>0.5857539803029943</c:v>
                </c:pt>
                <c:pt idx="67">
                  <c:v>0.58779107564287014</c:v>
                </c:pt>
                <c:pt idx="68">
                  <c:v>0.5897420300816465</c:v>
                </c:pt>
                <c:pt idx="69">
                  <c:v>0.59160624933970207</c:v>
                </c:pt>
                <c:pt idx="70">
                  <c:v>0.59338316555779158</c:v>
                </c:pt>
                <c:pt idx="71">
                  <c:v>0.5950722374700218</c:v>
                </c:pt>
                <c:pt idx="72">
                  <c:v>0.59667295056872582</c:v>
                </c:pt>
                <c:pt idx="73">
                  <c:v>0.59818481726118722</c:v>
                </c:pt>
                <c:pt idx="74">
                  <c:v>0.5996073770181658</c:v>
                </c:pt>
                <c:pt idx="75">
                  <c:v>0.60094019651417896</c:v>
                </c:pt>
                <c:pt idx="76">
                  <c:v>0.60218286975949675</c:v>
                </c:pt>
                <c:pt idx="77">
                  <c:v>0.60333501822381064</c:v>
                </c:pt>
                <c:pt idx="78">
                  <c:v>0.60439629095153746</c:v>
                </c:pt>
                <c:pt idx="79">
                  <c:v>0.60536636466872351</c:v>
                </c:pt>
                <c:pt idx="80">
                  <c:v>0.60624494388151695</c:v>
                </c:pt>
                <c:pt idx="81">
                  <c:v>0.60703176096617895</c:v>
                </c:pt>
                <c:pt idx="82">
                  <c:v>0.60772657625060322</c:v>
                </c:pt>
                <c:pt idx="83">
                  <c:v>0.60832917808732334</c:v>
                </c:pt>
                <c:pt idx="84">
                  <c:v>0.60883938291798234</c:v>
                </c:pt>
                <c:pt idx="85">
                  <c:v>0.60925703532924635</c:v>
                </c:pt>
                <c:pt idx="86">
                  <c:v>0.60958200810014507</c:v>
                </c:pt>
                <c:pt idx="87">
                  <c:v>0.60981420224082417</c:v>
                </c:pt>
                <c:pt idx="88">
                  <c:v>0.60995354702269933</c:v>
                </c:pt>
                <c:pt idx="89">
                  <c:v>0.61</c:v>
                </c:pt>
                <c:pt idx="90">
                  <c:v>0.60995354702269933</c:v>
                </c:pt>
                <c:pt idx="91">
                  <c:v>0.60981420224082417</c:v>
                </c:pt>
                <c:pt idx="92">
                  <c:v>0.60958200810014507</c:v>
                </c:pt>
                <c:pt idx="93">
                  <c:v>0.60925703532924635</c:v>
                </c:pt>
                <c:pt idx="94">
                  <c:v>0.60883938291798234</c:v>
                </c:pt>
                <c:pt idx="95">
                  <c:v>0.60832917808732334</c:v>
                </c:pt>
                <c:pt idx="96">
                  <c:v>0.60772657625060322</c:v>
                </c:pt>
                <c:pt idx="97">
                  <c:v>0.60703176096617895</c:v>
                </c:pt>
                <c:pt idx="98">
                  <c:v>0.60624494388151695</c:v>
                </c:pt>
                <c:pt idx="99">
                  <c:v>0.60536636466872351</c:v>
                </c:pt>
                <c:pt idx="100">
                  <c:v>0.60439629095153746</c:v>
                </c:pt>
                <c:pt idx="101">
                  <c:v>0.60333501822381075</c:v>
                </c:pt>
                <c:pt idx="102">
                  <c:v>0.60218286975949675</c:v>
                </c:pt>
                <c:pt idx="103">
                  <c:v>0.60094019651417896</c:v>
                </c:pt>
                <c:pt idx="104">
                  <c:v>0.5996073770181658</c:v>
                </c:pt>
                <c:pt idx="105">
                  <c:v>0.59818481726118722</c:v>
                </c:pt>
                <c:pt idx="106">
                  <c:v>0.59667295056872582</c:v>
                </c:pt>
                <c:pt idx="107">
                  <c:v>0.59507223747002191</c:v>
                </c:pt>
                <c:pt idx="108">
                  <c:v>0.59338316555779169</c:v>
                </c:pt>
                <c:pt idx="109">
                  <c:v>0.59160624933970207</c:v>
                </c:pt>
                <c:pt idx="110">
                  <c:v>0.5897420300816465</c:v>
                </c:pt>
                <c:pt idx="111">
                  <c:v>0.58779107564287014</c:v>
                </c:pt>
                <c:pt idx="112">
                  <c:v>0.5857539803029943</c:v>
                </c:pt>
                <c:pt idx="113">
                  <c:v>0.58363136458099318</c:v>
                </c:pt>
                <c:pt idx="114">
                  <c:v>0.58142387504617821</c:v>
                </c:pt>
                <c:pt idx="115">
                  <c:v>0.5791321841212459</c:v>
                </c:pt>
                <c:pt idx="116">
                  <c:v>0.57675698987745228</c:v>
                </c:pt>
                <c:pt idx="117">
                  <c:v>0.57429901582197274</c:v>
                </c:pt>
                <c:pt idx="118">
                  <c:v>0.57175901067751567</c:v>
                </c:pt>
                <c:pt idx="119">
                  <c:v>0.56913774815425378</c:v>
                </c:pt>
                <c:pt idx="120">
                  <c:v>0.56643602671414417</c:v>
                </c:pt>
                <c:pt idx="121">
                  <c:v>0.56365466932770991</c:v>
                </c:pt>
                <c:pt idx="122">
                  <c:v>0.56079452322335421</c:v>
                </c:pt>
                <c:pt idx="123">
                  <c:v>0.55785645962928765</c:v>
                </c:pt>
                <c:pt idx="124">
                  <c:v>0.55484137350814244</c:v>
                </c:pt>
                <c:pt idx="125">
                  <c:v>0.55175018328435899</c:v>
                </c:pt>
                <c:pt idx="126">
                  <c:v>0.54858383056442428</c:v>
                </c:pt>
                <c:pt idx="127">
                  <c:v>0.54534327985005016</c:v>
                </c:pt>
                <c:pt idx="128">
                  <c:v>0.54202951824437617</c:v>
                </c:pt>
                <c:pt idx="129">
                  <c:v>0.53864355515128826</c:v>
                </c:pt>
                <c:pt idx="130">
                  <c:v>0.53518642196794552</c:v>
                </c:pt>
                <c:pt idx="131">
                  <c:v>0.53165917177060518</c:v>
                </c:pt>
                <c:pt idx="132">
                  <c:v>0.52806287899384707</c:v>
                </c:pt>
                <c:pt idx="133">
                  <c:v>0.52439863910328854</c:v>
                </c:pt>
                <c:pt idx="134">
                  <c:v>0.52066756826189697</c:v>
                </c:pt>
                <c:pt idx="135">
                  <c:v>0.5168708029899941</c:v>
                </c:pt>
                <c:pt idx="136">
                  <c:v>0.51300949981906208</c:v>
                </c:pt>
                <c:pt idx="137">
                  <c:v>0.50908483493945178</c:v>
                </c:pt>
                <c:pt idx="138">
                  <c:v>0.50509800384210468</c:v>
                </c:pt>
                <c:pt idx="139">
                  <c:v>0.50105022095439455</c:v>
                </c:pt>
                <c:pt idx="140">
                  <c:v>0.49694271927020039</c:v>
                </c:pt>
                <c:pt idx="141">
                  <c:v>0.4927767499743258</c:v>
                </c:pt>
                <c:pt idx="142">
                  <c:v>0.48855358206137467</c:v>
                </c:pt>
                <c:pt idx="143">
                  <c:v>0.48427450194920429</c:v>
                </c:pt>
                <c:pt idx="144">
                  <c:v>0.47994081308706904</c:v>
                </c:pt>
                <c:pt idx="145">
                  <c:v>0.47555383555857778</c:v>
                </c:pt>
                <c:pt idx="146">
                  <c:v>0.47111490567958331</c:v>
                </c:pt>
                <c:pt idx="147">
                  <c:v>0.46662537559112749</c:v>
                </c:pt>
                <c:pt idx="148">
                  <c:v>0.46208661284756658</c:v>
                </c:pt>
                <c:pt idx="149">
                  <c:v>0.45749999999999996</c:v>
                </c:pt>
                <c:pt idx="150">
                  <c:v>0.4528669341751328</c:v>
                </c:pt>
                <c:pt idx="151">
                  <c:v>0.44818882664969661</c:v>
                </c:pt>
                <c:pt idx="152">
                  <c:v>0.44346710242056175</c:v>
                </c:pt>
                <c:pt idx="153">
                  <c:v>0.43870319977066857</c:v>
                </c:pt>
                <c:pt idx="154">
                  <c:v>0.43389856983091335</c:v>
                </c:pt>
                <c:pt idx="155">
                  <c:v>0.4290546761381191</c:v>
                </c:pt>
                <c:pt idx="156">
                  <c:v>0.42417299418922849</c:v>
                </c:pt>
                <c:pt idx="157">
                  <c:v>0.41925501099185325</c:v>
                </c:pt>
                <c:pt idx="158">
                  <c:v>0.41430222461131655</c:v>
                </c:pt>
                <c:pt idx="159">
                  <c:v>0.40931614371432901</c:v>
                </c:pt>
                <c:pt idx="160">
                  <c:v>0.40429828710943272</c:v>
                </c:pt>
                <c:pt idx="161">
                  <c:v>0.39925018328435896</c:v>
                </c:pt>
                <c:pt idx="162">
                  <c:v>0.39417336994043467</c:v>
                </c:pt>
                <c:pt idx="163">
                  <c:v>0.38906939352418474</c:v>
                </c:pt>
                <c:pt idx="164">
                  <c:v>0.38393980875626887</c:v>
                </c:pt>
                <c:pt idx="165">
                  <c:v>0.37878617815789867</c:v>
                </c:pt>
                <c:pt idx="166">
                  <c:v>0.37361007157487891</c:v>
                </c:pt>
                <c:pt idx="167">
                  <c:v>0.36841306569941656</c:v>
                </c:pt>
                <c:pt idx="168">
                  <c:v>0.36319674358984622</c:v>
                </c:pt>
                <c:pt idx="169">
                  <c:v>0.35796269418841375</c:v>
                </c:pt>
                <c:pt idx="170">
                  <c:v>0.35271251183727043</c:v>
                </c:pt>
                <c:pt idx="171">
                  <c:v>0.34744779579281992</c:v>
                </c:pt>
                <c:pt idx="172">
                  <c:v>0.34217014973857002</c:v>
                </c:pt>
                <c:pt idx="173">
                  <c:v>0.33688118129663436</c:v>
                </c:pt>
                <c:pt idx="174">
                  <c:v>0.33158250153803576</c:v>
                </c:pt>
                <c:pt idx="175">
                  <c:v>0.3262757244919583</c:v>
                </c:pt>
                <c:pt idx="176">
                  <c:v>0.32096246665409783</c:v>
                </c:pt>
                <c:pt idx="177">
                  <c:v>0.31564434649426282</c:v>
                </c:pt>
                <c:pt idx="178">
                  <c:v>0.31032298396337143</c:v>
                </c:pt>
                <c:pt idx="179">
                  <c:v>0.30500000000000005</c:v>
                </c:pt>
                <c:pt idx="180">
                  <c:v>0.2996770160366285</c:v>
                </c:pt>
                <c:pt idx="181">
                  <c:v>0.29435565350573722</c:v>
                </c:pt>
                <c:pt idx="182">
                  <c:v>0.28903753334590221</c:v>
                </c:pt>
                <c:pt idx="183">
                  <c:v>0.2837242755080418</c:v>
                </c:pt>
                <c:pt idx="184">
                  <c:v>0.27841749846196434</c:v>
                </c:pt>
                <c:pt idx="185">
                  <c:v>0.27311881870336568</c:v>
                </c:pt>
                <c:pt idx="186">
                  <c:v>0.26782985026143008</c:v>
                </c:pt>
                <c:pt idx="187">
                  <c:v>0.26255220420718001</c:v>
                </c:pt>
                <c:pt idx="188">
                  <c:v>0.25728748816272962</c:v>
                </c:pt>
                <c:pt idx="189">
                  <c:v>0.25203730581158623</c:v>
                </c:pt>
                <c:pt idx="190">
                  <c:v>0.24680325641015385</c:v>
                </c:pt>
                <c:pt idx="191">
                  <c:v>0.24158693430058334</c:v>
                </c:pt>
                <c:pt idx="192">
                  <c:v>0.23638992842512119</c:v>
                </c:pt>
                <c:pt idx="193">
                  <c:v>0.2312138218421014</c:v>
                </c:pt>
                <c:pt idx="194">
                  <c:v>0.22606019124373117</c:v>
                </c:pt>
                <c:pt idx="195">
                  <c:v>0.22093060647581531</c:v>
                </c:pt>
                <c:pt idx="196">
                  <c:v>0.21582663005956526</c:v>
                </c:pt>
                <c:pt idx="197">
                  <c:v>0.21074981671564108</c:v>
                </c:pt>
                <c:pt idx="198">
                  <c:v>0.20570171289056718</c:v>
                </c:pt>
                <c:pt idx="199">
                  <c:v>0.20068385628567104</c:v>
                </c:pt>
                <c:pt idx="200">
                  <c:v>0.19569777538868338</c:v>
                </c:pt>
                <c:pt idx="201">
                  <c:v>0.19074498900814685</c:v>
                </c:pt>
                <c:pt idx="202">
                  <c:v>0.18582700581077155</c:v>
                </c:pt>
                <c:pt idx="203">
                  <c:v>0.18094532386188095</c:v>
                </c:pt>
                <c:pt idx="204">
                  <c:v>0.17610143016908672</c:v>
                </c:pt>
                <c:pt idx="205">
                  <c:v>0.17129680022933136</c:v>
                </c:pt>
                <c:pt idx="206">
                  <c:v>0.16653289757943826</c:v>
                </c:pt>
                <c:pt idx="207">
                  <c:v>0.16181117335030329</c:v>
                </c:pt>
                <c:pt idx="208">
                  <c:v>0.15713306582486722</c:v>
                </c:pt>
                <c:pt idx="209">
                  <c:v>0.15249999999999997</c:v>
                </c:pt>
                <c:pt idx="210">
                  <c:v>0.14791338715243349</c:v>
                </c:pt>
                <c:pt idx="211">
                  <c:v>0.14337462440887253</c:v>
                </c:pt>
                <c:pt idx="212">
                  <c:v>0.13888509432041674</c:v>
                </c:pt>
                <c:pt idx="213">
                  <c:v>0.13444616444142227</c:v>
                </c:pt>
                <c:pt idx="214">
                  <c:v>0.13005918691293092</c:v>
                </c:pt>
                <c:pt idx="215">
                  <c:v>0.12572549805079572</c:v>
                </c:pt>
                <c:pt idx="216">
                  <c:v>0.12144641793862523</c:v>
                </c:pt>
                <c:pt idx="217">
                  <c:v>0.11722325002567424</c:v>
                </c:pt>
                <c:pt idx="218">
                  <c:v>0.11305728072979954</c:v>
                </c:pt>
                <c:pt idx="219">
                  <c:v>0.10894977904560552</c:v>
                </c:pt>
                <c:pt idx="220">
                  <c:v>0.10490199615789533</c:v>
                </c:pt>
                <c:pt idx="221">
                  <c:v>0.10091516506054823</c:v>
                </c:pt>
                <c:pt idx="222">
                  <c:v>9.6990500180937994E-2</c:v>
                </c:pt>
                <c:pt idx="223">
                  <c:v>9.3129197010005799E-2</c:v>
                </c:pt>
                <c:pt idx="224">
                  <c:v>8.9332431738103013E-2</c:v>
                </c:pt>
                <c:pt idx="225">
                  <c:v>8.5601360896711387E-2</c:v>
                </c:pt>
                <c:pt idx="226">
                  <c:v>8.1937121006152996E-2</c:v>
                </c:pt>
                <c:pt idx="227">
                  <c:v>7.8340828229394727E-2</c:v>
                </c:pt>
                <c:pt idx="228">
                  <c:v>7.4813578032054545E-2</c:v>
                </c:pt>
                <c:pt idx="229">
                  <c:v>7.1356444848711731E-2</c:v>
                </c:pt>
                <c:pt idx="230">
                  <c:v>6.7970481755623979E-2</c:v>
                </c:pt>
                <c:pt idx="231">
                  <c:v>6.4656720149949748E-2</c:v>
                </c:pt>
                <c:pt idx="232">
                  <c:v>6.1416169435575679E-2</c:v>
                </c:pt>
                <c:pt idx="233">
                  <c:v>5.8249816715641056E-2</c:v>
                </c:pt>
                <c:pt idx="234">
                  <c:v>5.5158626491857571E-2</c:v>
                </c:pt>
                <c:pt idx="235">
                  <c:v>5.2143540370712227E-2</c:v>
                </c:pt>
                <c:pt idx="236">
                  <c:v>4.9205476776645662E-2</c:v>
                </c:pt>
                <c:pt idx="237">
                  <c:v>4.6345330672290075E-2</c:v>
                </c:pt>
                <c:pt idx="238">
                  <c:v>4.3563973285855817E-2</c:v>
                </c:pt>
                <c:pt idx="239">
                  <c:v>4.0862251845746322E-2</c:v>
                </c:pt>
                <c:pt idx="240">
                  <c:v>3.8240989322484209E-2</c:v>
                </c:pt>
                <c:pt idx="241">
                  <c:v>3.5700984178027251E-2</c:v>
                </c:pt>
                <c:pt idx="242">
                  <c:v>3.3243010122547823E-2</c:v>
                </c:pt>
                <c:pt idx="243">
                  <c:v>3.0867815878754146E-2</c:v>
                </c:pt>
                <c:pt idx="244">
                  <c:v>2.8576124953821724E-2</c:v>
                </c:pt>
                <c:pt idx="245">
                  <c:v>2.6368635419006692E-2</c:v>
                </c:pt>
                <c:pt idx="246">
                  <c:v>2.4246019697005738E-2</c:v>
                </c:pt>
                <c:pt idx="247">
                  <c:v>2.2208924357129844E-2</c:v>
                </c:pt>
                <c:pt idx="248">
                  <c:v>2.0257969918353491E-2</c:v>
                </c:pt>
                <c:pt idx="249">
                  <c:v>1.8393750660297914E-2</c:v>
                </c:pt>
                <c:pt idx="250">
                  <c:v>1.661683444220835E-2</c:v>
                </c:pt>
                <c:pt idx="251">
                  <c:v>1.4927762529978184E-2</c:v>
                </c:pt>
                <c:pt idx="252">
                  <c:v>1.3327049431274218E-2</c:v>
                </c:pt>
                <c:pt idx="253">
                  <c:v>1.1815182738812713E-2</c:v>
                </c:pt>
                <c:pt idx="254">
                  <c:v>1.0392622981834188E-2</c:v>
                </c:pt>
                <c:pt idx="255">
                  <c:v>9.059803485821083E-3</c:v>
                </c:pt>
                <c:pt idx="256">
                  <c:v>7.8171302405032894E-3</c:v>
                </c:pt>
                <c:pt idx="257">
                  <c:v>6.6649817761892938E-3</c:v>
                </c:pt>
                <c:pt idx="258">
                  <c:v>5.6037090484624685E-3</c:v>
                </c:pt>
                <c:pt idx="259">
                  <c:v>4.633635331276531E-3</c:v>
                </c:pt>
                <c:pt idx="260">
                  <c:v>3.7550561184830356E-3</c:v>
                </c:pt>
                <c:pt idx="261">
                  <c:v>2.9682390338210962E-3</c:v>
                </c:pt>
                <c:pt idx="262">
                  <c:v>2.2734237493967635E-3</c:v>
                </c:pt>
                <c:pt idx="263">
                  <c:v>1.67082191267659E-3</c:v>
                </c:pt>
                <c:pt idx="264">
                  <c:v>1.1606170820175898E-3</c:v>
                </c:pt>
                <c:pt idx="265">
                  <c:v>7.4296467075363193E-4</c:v>
                </c:pt>
                <c:pt idx="266">
                  <c:v>4.1799189985497476E-4</c:v>
                </c:pt>
                <c:pt idx="267">
                  <c:v>1.8579775917576535E-4</c:v>
                </c:pt>
                <c:pt idx="268">
                  <c:v>4.6452977300659448E-5</c:v>
                </c:pt>
                <c:pt idx="269">
                  <c:v>0</c:v>
                </c:pt>
                <c:pt idx="270">
                  <c:v>4.6452977300659448E-5</c:v>
                </c:pt>
                <c:pt idx="271">
                  <c:v>1.8579775917576535E-4</c:v>
                </c:pt>
                <c:pt idx="272">
                  <c:v>4.1799189985497476E-4</c:v>
                </c:pt>
                <c:pt idx="273">
                  <c:v>7.4296467075357642E-4</c:v>
                </c:pt>
                <c:pt idx="274">
                  <c:v>1.1606170820175898E-3</c:v>
                </c:pt>
                <c:pt idx="275">
                  <c:v>1.67082191267659E-3</c:v>
                </c:pt>
                <c:pt idx="276">
                  <c:v>2.273423749396819E-3</c:v>
                </c:pt>
                <c:pt idx="277">
                  <c:v>2.9682390338210407E-3</c:v>
                </c:pt>
                <c:pt idx="278">
                  <c:v>3.75505611848298E-3</c:v>
                </c:pt>
                <c:pt idx="279">
                  <c:v>4.633635331276531E-3</c:v>
                </c:pt>
                <c:pt idx="280">
                  <c:v>5.603709048462524E-3</c:v>
                </c:pt>
                <c:pt idx="281">
                  <c:v>6.6649817761892938E-3</c:v>
                </c:pt>
                <c:pt idx="282">
                  <c:v>7.8171302405032339E-3</c:v>
                </c:pt>
                <c:pt idx="283">
                  <c:v>9.0598034858210275E-3</c:v>
                </c:pt>
                <c:pt idx="284">
                  <c:v>1.0392622981834132E-2</c:v>
                </c:pt>
                <c:pt idx="285">
                  <c:v>1.1815182738812768E-2</c:v>
                </c:pt>
                <c:pt idx="286">
                  <c:v>1.3327049431274218E-2</c:v>
                </c:pt>
                <c:pt idx="287">
                  <c:v>1.4927762529978128E-2</c:v>
                </c:pt>
                <c:pt idx="288">
                  <c:v>1.661683444220835E-2</c:v>
                </c:pt>
                <c:pt idx="289">
                  <c:v>1.8393750660297969E-2</c:v>
                </c:pt>
                <c:pt idx="290">
                  <c:v>2.0257969918353491E-2</c:v>
                </c:pt>
                <c:pt idx="291">
                  <c:v>2.2208924357129844E-2</c:v>
                </c:pt>
                <c:pt idx="292">
                  <c:v>2.4246019697005627E-2</c:v>
                </c:pt>
                <c:pt idx="293">
                  <c:v>2.6368635419006692E-2</c:v>
                </c:pt>
                <c:pt idx="294">
                  <c:v>2.857612495382178E-2</c:v>
                </c:pt>
                <c:pt idx="295">
                  <c:v>3.0867815878754035E-2</c:v>
                </c:pt>
                <c:pt idx="296">
                  <c:v>3.3243010122547767E-2</c:v>
                </c:pt>
                <c:pt idx="297">
                  <c:v>3.5700984178027251E-2</c:v>
                </c:pt>
                <c:pt idx="298">
                  <c:v>3.824098932248432E-2</c:v>
                </c:pt>
                <c:pt idx="299">
                  <c:v>4.0862251845746211E-2</c:v>
                </c:pt>
                <c:pt idx="300">
                  <c:v>4.3563973285855762E-2</c:v>
                </c:pt>
                <c:pt idx="301">
                  <c:v>4.6345330672290019E-2</c:v>
                </c:pt>
                <c:pt idx="302">
                  <c:v>4.9205476776645607E-2</c:v>
                </c:pt>
                <c:pt idx="303">
                  <c:v>5.2143540370712282E-2</c:v>
                </c:pt>
                <c:pt idx="304">
                  <c:v>5.5158626491857488E-2</c:v>
                </c:pt>
                <c:pt idx="305">
                  <c:v>5.8249816715641001E-2</c:v>
                </c:pt>
                <c:pt idx="306">
                  <c:v>6.1416169435575624E-2</c:v>
                </c:pt>
                <c:pt idx="307">
                  <c:v>6.4656720149949859E-2</c:v>
                </c:pt>
                <c:pt idx="308">
                  <c:v>6.7970481755623896E-2</c:v>
                </c:pt>
                <c:pt idx="309">
                  <c:v>7.1356444848711675E-2</c:v>
                </c:pt>
                <c:pt idx="310">
                  <c:v>7.4813578032054462E-2</c:v>
                </c:pt>
                <c:pt idx="311">
                  <c:v>7.8340828229394643E-2</c:v>
                </c:pt>
                <c:pt idx="312">
                  <c:v>8.1937121006153052E-2</c:v>
                </c:pt>
                <c:pt idx="313">
                  <c:v>8.5601360896711387E-2</c:v>
                </c:pt>
                <c:pt idx="314">
                  <c:v>8.9332431738102958E-2</c:v>
                </c:pt>
                <c:pt idx="315">
                  <c:v>9.3129197010005743E-2</c:v>
                </c:pt>
                <c:pt idx="316">
                  <c:v>9.6990500180938022E-2</c:v>
                </c:pt>
                <c:pt idx="317">
                  <c:v>0.10091516506054826</c:v>
                </c:pt>
                <c:pt idx="318">
                  <c:v>0.10490199615789525</c:v>
                </c:pt>
                <c:pt idx="319">
                  <c:v>0.10894977904560543</c:v>
                </c:pt>
                <c:pt idx="320">
                  <c:v>0.11305728072979945</c:v>
                </c:pt>
                <c:pt idx="321">
                  <c:v>0.11722325002567424</c:v>
                </c:pt>
                <c:pt idx="322">
                  <c:v>0.12144641793862529</c:v>
                </c:pt>
                <c:pt idx="323">
                  <c:v>0.12572549805079564</c:v>
                </c:pt>
                <c:pt idx="324">
                  <c:v>0.13005918691293081</c:v>
                </c:pt>
                <c:pt idx="325">
                  <c:v>0.13444616444142229</c:v>
                </c:pt>
                <c:pt idx="326">
                  <c:v>0.13888509432041676</c:v>
                </c:pt>
                <c:pt idx="327">
                  <c:v>0.14337462440887247</c:v>
                </c:pt>
                <c:pt idx="328">
                  <c:v>0.14791338715243338</c:v>
                </c:pt>
                <c:pt idx="329">
                  <c:v>0.15249999999999986</c:v>
                </c:pt>
                <c:pt idx="330">
                  <c:v>0.15713306582486725</c:v>
                </c:pt>
                <c:pt idx="331">
                  <c:v>0.16181117335030329</c:v>
                </c:pt>
                <c:pt idx="332">
                  <c:v>0.16653289757943818</c:v>
                </c:pt>
                <c:pt idx="333">
                  <c:v>0.17129680022933128</c:v>
                </c:pt>
                <c:pt idx="334">
                  <c:v>0.17610143016908675</c:v>
                </c:pt>
                <c:pt idx="335">
                  <c:v>0.18094532386188095</c:v>
                </c:pt>
                <c:pt idx="336">
                  <c:v>0.18582700581077147</c:v>
                </c:pt>
                <c:pt idx="337">
                  <c:v>0.19074498900814674</c:v>
                </c:pt>
                <c:pt idx="338">
                  <c:v>0.19569777538868327</c:v>
                </c:pt>
                <c:pt idx="339">
                  <c:v>0.20068385628567109</c:v>
                </c:pt>
                <c:pt idx="340">
                  <c:v>0.20570171289056721</c:v>
                </c:pt>
                <c:pt idx="341">
                  <c:v>0.21074981671564097</c:v>
                </c:pt>
                <c:pt idx="342">
                  <c:v>0.21582663005956515</c:v>
                </c:pt>
                <c:pt idx="343">
                  <c:v>0.22093060647581531</c:v>
                </c:pt>
                <c:pt idx="344">
                  <c:v>0.22606019124373117</c:v>
                </c:pt>
                <c:pt idx="345">
                  <c:v>0.23121382184210129</c:v>
                </c:pt>
                <c:pt idx="346">
                  <c:v>0.23638992842512108</c:v>
                </c:pt>
                <c:pt idx="347">
                  <c:v>0.24158693430058323</c:v>
                </c:pt>
                <c:pt idx="348">
                  <c:v>0.24680325641015388</c:v>
                </c:pt>
                <c:pt idx="349">
                  <c:v>0.25203730581158623</c:v>
                </c:pt>
                <c:pt idx="350">
                  <c:v>0.25728748816272951</c:v>
                </c:pt>
                <c:pt idx="351">
                  <c:v>0.2625522042071799</c:v>
                </c:pt>
                <c:pt idx="352">
                  <c:v>0.26782985026143008</c:v>
                </c:pt>
                <c:pt idx="353">
                  <c:v>0.27311881870336568</c:v>
                </c:pt>
                <c:pt idx="354">
                  <c:v>0.27841749846196423</c:v>
                </c:pt>
                <c:pt idx="355">
                  <c:v>0.28372427550804169</c:v>
                </c:pt>
                <c:pt idx="356">
                  <c:v>0.28903753334590199</c:v>
                </c:pt>
                <c:pt idx="357">
                  <c:v>0.29435565350573722</c:v>
                </c:pt>
                <c:pt idx="358">
                  <c:v>0.2996770160366285</c:v>
                </c:pt>
                <c:pt idx="359">
                  <c:v>0.30499999999999994</c:v>
                </c:pt>
              </c:numCache>
            </c:numRef>
          </c:yVal>
          <c:smooth val="0"/>
          <c:extLst>
            <c:ext xmlns:c16="http://schemas.microsoft.com/office/drawing/2014/chart" uri="{C3380CC4-5D6E-409C-BE32-E72D297353CC}">
              <c16:uniqueId val="{00000000-4679-47DC-BC29-EB469289FBC8}"/>
            </c:ext>
          </c:extLst>
        </c:ser>
        <c:ser>
          <c:idx val="1"/>
          <c:order val="1"/>
          <c:tx>
            <c:v>Front Wheel</c:v>
          </c:tx>
          <c:spPr>
            <a:ln w="28575" cap="rnd">
              <a:solidFill>
                <a:schemeClr val="tx1"/>
              </a:solidFill>
              <a:round/>
            </a:ln>
            <a:effectLst/>
          </c:spPr>
          <c:marker>
            <c:symbol val="none"/>
          </c:marker>
          <c:xVal>
            <c:numRef>
              <c:f>'[2]CBR400RR-R 94'!$T$7:$T$366</c:f>
              <c:numCache>
                <c:formatCode>General</c:formatCode>
                <c:ptCount val="360"/>
                <c:pt idx="0">
                  <c:v>0.28995583159535343</c:v>
                </c:pt>
                <c:pt idx="1">
                  <c:v>0.28982333983553776</c:v>
                </c:pt>
                <c:pt idx="2">
                  <c:v>0.28960256507882637</c:v>
                </c:pt>
                <c:pt idx="3">
                  <c:v>0.28929357457534899</c:v>
                </c:pt>
                <c:pt idx="4">
                  <c:v>0.28889646244660616</c:v>
                </c:pt>
                <c:pt idx="5">
                  <c:v>0.28841134965679921</c:v>
                </c:pt>
                <c:pt idx="6">
                  <c:v>0.28783838397598338</c:v>
                </c:pt>
                <c:pt idx="7">
                  <c:v>0.28717773993505541</c:v>
                </c:pt>
                <c:pt idx="8">
                  <c:v>0.28642961877258993</c:v>
                </c:pt>
                <c:pt idx="9">
                  <c:v>0.2855942483735403</c:v>
                </c:pt>
                <c:pt idx="10">
                  <c:v>0.28467188319982251</c:v>
                </c:pt>
                <c:pt idx="11">
                  <c:v>0.28366280421280365</c:v>
                </c:pt>
                <c:pt idx="12">
                  <c:v>0.28256731878771818</c:v>
                </c:pt>
                <c:pt idx="13">
                  <c:v>0.28138576062003895</c:v>
                </c:pt>
                <c:pt idx="14">
                  <c:v>0.28011848962382979</c:v>
                </c:pt>
                <c:pt idx="15">
                  <c:v>0.27876589182211248</c:v>
                </c:pt>
                <c:pt idx="16">
                  <c:v>0.27732837922928028</c:v>
                </c:pt>
                <c:pt idx="17">
                  <c:v>0.27580638972559451</c:v>
                </c:pt>
                <c:pt idx="18">
                  <c:v>0.27420038692380189</c:v>
                </c:pt>
                <c:pt idx="19">
                  <c:v>0.27251086002791342</c:v>
                </c:pt>
                <c:pt idx="20">
                  <c:v>0.27073832368418849</c:v>
                </c:pt>
                <c:pt idx="21">
                  <c:v>0.26888331782436836</c:v>
                </c:pt>
                <c:pt idx="22">
                  <c:v>0.26694640750120768</c:v>
                </c:pt>
                <c:pt idx="23">
                  <c:v>0.26492818271635421</c:v>
                </c:pt>
                <c:pt idx="24">
                  <c:v>0.26282925824062847</c:v>
                </c:pt>
                <c:pt idx="25">
                  <c:v>0.26065027342675845</c:v>
                </c:pt>
                <c:pt idx="26">
                  <c:v>0.25839189201462665</c:v>
                </c:pt>
                <c:pt idx="27">
                  <c:v>0.2560548019290888</c:v>
                </c:pt>
                <c:pt idx="28">
                  <c:v>0.25363971507042476</c:v>
                </c:pt>
                <c:pt idx="29">
                  <c:v>0.2511473670974872</c:v>
                </c:pt>
                <c:pt idx="30">
                  <c:v>0.24857851720361257</c:v>
                </c:pt>
                <c:pt idx="31">
                  <c:v>0.24593394788536352</c:v>
                </c:pt>
                <c:pt idx="32">
                  <c:v>0.24321446470417296</c:v>
                </c:pt>
                <c:pt idx="33">
                  <c:v>0.24042089604096206</c:v>
                </c:pt>
                <c:pt idx="34">
                  <c:v>0.2375540928438076</c:v>
                </c:pt>
                <c:pt idx="35">
                  <c:v>0.23461492836873474</c:v>
                </c:pt>
                <c:pt idx="36">
                  <c:v>0.2316042979137149</c:v>
                </c:pt>
                <c:pt idx="37">
                  <c:v>0.22852311854594934</c:v>
                </c:pt>
                <c:pt idx="38">
                  <c:v>0.22537232882252153</c:v>
                </c:pt>
                <c:pt idx="39">
                  <c:v>0.2221528885045036</c:v>
                </c:pt>
                <c:pt idx="40">
                  <c:v>0.21886577826460388</c:v>
                </c:pt>
                <c:pt idx="41">
                  <c:v>0.21551199938844431</c:v>
                </c:pt>
                <c:pt idx="42">
                  <c:v>0.21209257346955943</c:v>
                </c:pt>
                <c:pt idx="43">
                  <c:v>0.20860854209820884</c:v>
                </c:pt>
                <c:pt idx="44">
                  <c:v>0.20506096654409878</c:v>
                </c:pt>
                <c:pt idx="45">
                  <c:v>0.20145092743310919</c:v>
                </c:pt>
                <c:pt idx="46">
                  <c:v>0.19777952441812455</c:v>
                </c:pt>
                <c:pt idx="47">
                  <c:v>0.19404787584406888</c:v>
                </c:pt>
                <c:pt idx="48">
                  <c:v>0.1902571184072471</c:v>
                </c:pt>
                <c:pt idx="49">
                  <c:v>0.1864084068090964</c:v>
                </c:pt>
                <c:pt idx="50">
                  <c:v>0.18250291340445288</c:v>
                </c:pt>
                <c:pt idx="51">
                  <c:v>0.17854182784444089</c:v>
                </c:pt>
                <c:pt idx="52">
                  <c:v>0.17452635671409403</c:v>
                </c:pt>
                <c:pt idx="53">
                  <c:v>0.17045772316481719</c:v>
                </c:pt>
                <c:pt idx="54">
                  <c:v>0.16633716654180339</c:v>
                </c:pt>
                <c:pt idx="55">
                  <c:v>0.16216594200651657</c:v>
                </c:pt>
                <c:pt idx="56">
                  <c:v>0.15794532015435783</c:v>
                </c:pt>
                <c:pt idx="57">
                  <c:v>0.1536765866276294</c:v>
                </c:pt>
                <c:pt idx="58">
                  <c:v>0.14936104172391571</c:v>
                </c:pt>
                <c:pt idx="59">
                  <c:v>0.14500000000000002</c:v>
                </c:pt>
                <c:pt idx="60">
                  <c:v>0.14059478987143775</c:v>
                </c:pt>
                <c:pt idx="61">
                  <c:v>0.13614675320790834</c:v>
                </c:pt>
                <c:pt idx="62">
                  <c:v>0.13165724492446856</c:v>
                </c:pt>
                <c:pt idx="63">
                  <c:v>0.12712763256883244</c:v>
                </c:pt>
                <c:pt idx="64">
                  <c:v>0.12255929590480283</c:v>
                </c:pt>
                <c:pt idx="65">
                  <c:v>0.11795362649198206</c:v>
                </c:pt>
                <c:pt idx="66">
                  <c:v>0.11331202726188937</c:v>
                </c:pt>
                <c:pt idx="67">
                  <c:v>0.10863591209061446</c:v>
                </c:pt>
                <c:pt idx="68">
                  <c:v>0.1039267053681371</c:v>
                </c:pt>
                <c:pt idx="69">
                  <c:v>9.9185841564443947E-2</c:v>
                </c:pt>
                <c:pt idx="70">
                  <c:v>9.4414764792575448E-2</c:v>
                </c:pt>
                <c:pt idx="71">
                  <c:v>8.9614928368734761E-2</c:v>
                </c:pt>
                <c:pt idx="72">
                  <c:v>8.4787794369593661E-2</c:v>
                </c:pt>
                <c:pt idx="73">
                  <c:v>7.9934833186929746E-2</c:v>
                </c:pt>
                <c:pt idx="74">
                  <c:v>7.5057523079731014E-2</c:v>
                </c:pt>
                <c:pt idx="75">
                  <c:v>7.0157349723903625E-2</c:v>
                </c:pt>
                <c:pt idx="76">
                  <c:v>6.5235805759720822E-2</c:v>
                </c:pt>
                <c:pt idx="77">
                  <c:v>6.0294390337150235E-2</c:v>
                </c:pt>
                <c:pt idx="78">
                  <c:v>5.5334608659198023E-2</c:v>
                </c:pt>
                <c:pt idx="79">
                  <c:v>5.0357971523409817E-2</c:v>
                </c:pt>
                <c:pt idx="80">
                  <c:v>4.5365994861666967E-2</c:v>
                </c:pt>
                <c:pt idx="81">
                  <c:v>4.0360199278418982E-2</c:v>
                </c:pt>
                <c:pt idx="82">
                  <c:v>3.5342109587492766E-2</c:v>
                </c:pt>
                <c:pt idx="83">
                  <c:v>3.03132543476195E-2</c:v>
                </c:pt>
                <c:pt idx="84">
                  <c:v>2.527516539682086E-2</c:v>
                </c:pt>
                <c:pt idx="85">
                  <c:v>2.0229377385796315E-2</c:v>
                </c:pt>
                <c:pt idx="86">
                  <c:v>1.517742731045375E-2</c:v>
                </c:pt>
                <c:pt idx="87">
                  <c:v>1.0120854043725312E-2</c:v>
                </c:pt>
                <c:pt idx="88">
                  <c:v>5.0611978668122434E-3</c:v>
                </c:pt>
                <c:pt idx="89">
                  <c:v>1.776465259617499E-17</c:v>
                </c:pt>
                <c:pt idx="90">
                  <c:v>-5.0611978668122079E-3</c:v>
                </c:pt>
                <c:pt idx="91">
                  <c:v>-1.0120854043725277E-2</c:v>
                </c:pt>
                <c:pt idx="92">
                  <c:v>-1.5177427310453713E-2</c:v>
                </c:pt>
                <c:pt idx="93">
                  <c:v>-2.0229377385796346E-2</c:v>
                </c:pt>
                <c:pt idx="94">
                  <c:v>-2.5275165396820887E-2</c:v>
                </c:pt>
                <c:pt idx="95">
                  <c:v>-3.0313254347619528E-2</c:v>
                </c:pt>
                <c:pt idx="96">
                  <c:v>-3.5342109587492732E-2</c:v>
                </c:pt>
                <c:pt idx="97">
                  <c:v>-4.0360199278418947E-2</c:v>
                </c:pt>
                <c:pt idx="98">
                  <c:v>-4.5365994861666932E-2</c:v>
                </c:pt>
                <c:pt idx="99">
                  <c:v>-5.0357971523409782E-2</c:v>
                </c:pt>
                <c:pt idx="100">
                  <c:v>-5.5334608659197988E-2</c:v>
                </c:pt>
                <c:pt idx="101">
                  <c:v>-6.0294390337150207E-2</c:v>
                </c:pt>
                <c:pt idx="102">
                  <c:v>-6.523580575972085E-2</c:v>
                </c:pt>
                <c:pt idx="103">
                  <c:v>-7.0157349723903653E-2</c:v>
                </c:pt>
                <c:pt idx="104">
                  <c:v>-7.5057523079731042E-2</c:v>
                </c:pt>
                <c:pt idx="105">
                  <c:v>-7.9934833186929719E-2</c:v>
                </c:pt>
                <c:pt idx="106">
                  <c:v>-8.4787794369593619E-2</c:v>
                </c:pt>
                <c:pt idx="107">
                  <c:v>-8.961492836873472E-2</c:v>
                </c:pt>
                <c:pt idx="108">
                  <c:v>-9.441476479257542E-2</c:v>
                </c:pt>
                <c:pt idx="109">
                  <c:v>-9.9185841564443919E-2</c:v>
                </c:pt>
                <c:pt idx="110">
                  <c:v>-0.10392670536813707</c:v>
                </c:pt>
                <c:pt idx="111">
                  <c:v>-0.10863591209061449</c:v>
                </c:pt>
                <c:pt idx="112">
                  <c:v>-0.11331202726188938</c:v>
                </c:pt>
                <c:pt idx="113">
                  <c:v>-0.11795362649198207</c:v>
                </c:pt>
                <c:pt idx="114">
                  <c:v>-0.1225592959048028</c:v>
                </c:pt>
                <c:pt idx="115">
                  <c:v>-0.12712763256883247</c:v>
                </c:pt>
                <c:pt idx="116">
                  <c:v>-0.13165724492446854</c:v>
                </c:pt>
                <c:pt idx="117">
                  <c:v>-0.13614675320790837</c:v>
                </c:pt>
                <c:pt idx="118">
                  <c:v>-0.14059478987143773</c:v>
                </c:pt>
                <c:pt idx="119">
                  <c:v>-0.14499999999999993</c:v>
                </c:pt>
                <c:pt idx="120">
                  <c:v>-0.14936104172391573</c:v>
                </c:pt>
                <c:pt idx="121">
                  <c:v>-0.15367658662762937</c:v>
                </c:pt>
                <c:pt idx="122">
                  <c:v>-0.15794532015435783</c:v>
                </c:pt>
                <c:pt idx="123">
                  <c:v>-0.16216594200651652</c:v>
                </c:pt>
                <c:pt idx="124">
                  <c:v>-0.16633716654180339</c:v>
                </c:pt>
                <c:pt idx="125">
                  <c:v>-0.17045772316481717</c:v>
                </c:pt>
                <c:pt idx="126">
                  <c:v>-0.17452635671409403</c:v>
                </c:pt>
                <c:pt idx="127">
                  <c:v>-0.17854182784444089</c:v>
                </c:pt>
                <c:pt idx="128">
                  <c:v>-0.18250291340445279</c:v>
                </c:pt>
                <c:pt idx="129">
                  <c:v>-0.1864084068090964</c:v>
                </c:pt>
                <c:pt idx="130">
                  <c:v>-0.19025711840724707</c:v>
                </c:pt>
                <c:pt idx="131">
                  <c:v>-0.19404787584406888</c:v>
                </c:pt>
                <c:pt idx="132">
                  <c:v>-0.19777952441812452</c:v>
                </c:pt>
                <c:pt idx="133">
                  <c:v>-0.20145092743310922</c:v>
                </c:pt>
                <c:pt idx="134">
                  <c:v>-0.20506096654409875</c:v>
                </c:pt>
                <c:pt idx="135">
                  <c:v>-0.20860854209820884</c:v>
                </c:pt>
                <c:pt idx="136">
                  <c:v>-0.21209257346955943</c:v>
                </c:pt>
                <c:pt idx="137">
                  <c:v>-0.21551199938844426</c:v>
                </c:pt>
                <c:pt idx="138">
                  <c:v>-0.21886577826460388</c:v>
                </c:pt>
                <c:pt idx="139">
                  <c:v>-0.22215288850450357</c:v>
                </c:pt>
                <c:pt idx="140">
                  <c:v>-0.22537232882252153</c:v>
                </c:pt>
                <c:pt idx="141">
                  <c:v>-0.22852311854594934</c:v>
                </c:pt>
                <c:pt idx="142">
                  <c:v>-0.23160429791371492</c:v>
                </c:pt>
                <c:pt idx="143">
                  <c:v>-0.23461492836873471</c:v>
                </c:pt>
                <c:pt idx="144">
                  <c:v>-0.23755409284380763</c:v>
                </c:pt>
                <c:pt idx="145">
                  <c:v>-0.24042089604096206</c:v>
                </c:pt>
                <c:pt idx="146">
                  <c:v>-0.24321446470417293</c:v>
                </c:pt>
                <c:pt idx="147">
                  <c:v>-0.24593394788536352</c:v>
                </c:pt>
                <c:pt idx="148">
                  <c:v>-0.24857851720361251</c:v>
                </c:pt>
                <c:pt idx="149">
                  <c:v>-0.2511473670974872</c:v>
                </c:pt>
                <c:pt idx="150">
                  <c:v>-0.25363971507042476</c:v>
                </c:pt>
                <c:pt idx="151">
                  <c:v>-0.2560548019290888</c:v>
                </c:pt>
                <c:pt idx="152">
                  <c:v>-0.25839189201462665</c:v>
                </c:pt>
                <c:pt idx="153">
                  <c:v>-0.26065027342675845</c:v>
                </c:pt>
                <c:pt idx="154">
                  <c:v>-0.26282925824062847</c:v>
                </c:pt>
                <c:pt idx="155">
                  <c:v>-0.26492818271635421</c:v>
                </c:pt>
                <c:pt idx="156">
                  <c:v>-0.26694640750120768</c:v>
                </c:pt>
                <c:pt idx="157">
                  <c:v>-0.26888331782436831</c:v>
                </c:pt>
                <c:pt idx="158">
                  <c:v>-0.27073832368418849</c:v>
                </c:pt>
                <c:pt idx="159">
                  <c:v>-0.27251086002791342</c:v>
                </c:pt>
                <c:pt idx="160">
                  <c:v>-0.27420038692380189</c:v>
                </c:pt>
                <c:pt idx="161">
                  <c:v>-0.27580638972559451</c:v>
                </c:pt>
                <c:pt idx="162">
                  <c:v>-0.27732837922928028</c:v>
                </c:pt>
                <c:pt idx="163">
                  <c:v>-0.27876589182211248</c:v>
                </c:pt>
                <c:pt idx="164">
                  <c:v>-0.28011848962382974</c:v>
                </c:pt>
                <c:pt idx="165">
                  <c:v>-0.28138576062003895</c:v>
                </c:pt>
                <c:pt idx="166">
                  <c:v>-0.28256731878771818</c:v>
                </c:pt>
                <c:pt idx="167">
                  <c:v>-0.28366280421280365</c:v>
                </c:pt>
                <c:pt idx="168">
                  <c:v>-0.28467188319982251</c:v>
                </c:pt>
                <c:pt idx="169">
                  <c:v>-0.2855942483735403</c:v>
                </c:pt>
                <c:pt idx="170">
                  <c:v>-0.28642961877258988</c:v>
                </c:pt>
                <c:pt idx="171">
                  <c:v>-0.28717773993505541</c:v>
                </c:pt>
                <c:pt idx="172">
                  <c:v>-0.28783838397598338</c:v>
                </c:pt>
                <c:pt idx="173">
                  <c:v>-0.28841134965679921</c:v>
                </c:pt>
                <c:pt idx="174">
                  <c:v>-0.28889646244660616</c:v>
                </c:pt>
                <c:pt idx="175">
                  <c:v>-0.28929357457534899</c:v>
                </c:pt>
                <c:pt idx="176">
                  <c:v>-0.28960256507882637</c:v>
                </c:pt>
                <c:pt idx="177">
                  <c:v>-0.28982333983553776</c:v>
                </c:pt>
                <c:pt idx="178">
                  <c:v>-0.28995583159535343</c:v>
                </c:pt>
                <c:pt idx="179">
                  <c:v>-0.28999999999999998</c:v>
                </c:pt>
                <c:pt idx="180">
                  <c:v>-0.28995583159535343</c:v>
                </c:pt>
                <c:pt idx="181">
                  <c:v>-0.28982333983553776</c:v>
                </c:pt>
                <c:pt idx="182">
                  <c:v>-0.28960256507882637</c:v>
                </c:pt>
                <c:pt idx="183">
                  <c:v>-0.28929357457534899</c:v>
                </c:pt>
                <c:pt idx="184">
                  <c:v>-0.28889646244660616</c:v>
                </c:pt>
                <c:pt idx="185">
                  <c:v>-0.28841134965679921</c:v>
                </c:pt>
                <c:pt idx="186">
                  <c:v>-0.28783838397598338</c:v>
                </c:pt>
                <c:pt idx="187">
                  <c:v>-0.28717773993505535</c:v>
                </c:pt>
                <c:pt idx="188">
                  <c:v>-0.28642961877258993</c:v>
                </c:pt>
                <c:pt idx="189">
                  <c:v>-0.2855942483735403</c:v>
                </c:pt>
                <c:pt idx="190">
                  <c:v>-0.28467188319982251</c:v>
                </c:pt>
                <c:pt idx="191">
                  <c:v>-0.2836628042128036</c:v>
                </c:pt>
                <c:pt idx="192">
                  <c:v>-0.28256731878771818</c:v>
                </c:pt>
                <c:pt idx="193">
                  <c:v>-0.28138576062003895</c:v>
                </c:pt>
                <c:pt idx="194">
                  <c:v>-0.28011848962382979</c:v>
                </c:pt>
                <c:pt idx="195">
                  <c:v>-0.27876589182211248</c:v>
                </c:pt>
                <c:pt idx="196">
                  <c:v>-0.27732837922928028</c:v>
                </c:pt>
                <c:pt idx="197">
                  <c:v>-0.27580638972559451</c:v>
                </c:pt>
                <c:pt idx="198">
                  <c:v>-0.27420038692380183</c:v>
                </c:pt>
                <c:pt idx="199">
                  <c:v>-0.27251086002791342</c:v>
                </c:pt>
                <c:pt idx="200">
                  <c:v>-0.27073832368418849</c:v>
                </c:pt>
                <c:pt idx="201">
                  <c:v>-0.26888331782436836</c:v>
                </c:pt>
                <c:pt idx="202">
                  <c:v>-0.26694640750120768</c:v>
                </c:pt>
                <c:pt idx="203">
                  <c:v>-0.26492818271635421</c:v>
                </c:pt>
                <c:pt idx="204">
                  <c:v>-0.26282925824062847</c:v>
                </c:pt>
                <c:pt idx="205">
                  <c:v>-0.26065027342675839</c:v>
                </c:pt>
                <c:pt idx="206">
                  <c:v>-0.25839189201462665</c:v>
                </c:pt>
                <c:pt idx="207">
                  <c:v>-0.2560548019290888</c:v>
                </c:pt>
                <c:pt idx="208">
                  <c:v>-0.25363971507042476</c:v>
                </c:pt>
                <c:pt idx="209">
                  <c:v>-0.2511473670974872</c:v>
                </c:pt>
                <c:pt idx="210">
                  <c:v>-0.24857851720361257</c:v>
                </c:pt>
                <c:pt idx="211">
                  <c:v>-0.24593394788536355</c:v>
                </c:pt>
                <c:pt idx="212">
                  <c:v>-0.24321446470417296</c:v>
                </c:pt>
                <c:pt idx="213">
                  <c:v>-0.24042089604096212</c:v>
                </c:pt>
                <c:pt idx="214">
                  <c:v>-0.2375540928438076</c:v>
                </c:pt>
                <c:pt idx="215">
                  <c:v>-0.23461492836873477</c:v>
                </c:pt>
                <c:pt idx="216">
                  <c:v>-0.2316042979137149</c:v>
                </c:pt>
                <c:pt idx="217">
                  <c:v>-0.22852311854594937</c:v>
                </c:pt>
                <c:pt idx="218">
                  <c:v>-0.22537232882252151</c:v>
                </c:pt>
                <c:pt idx="219">
                  <c:v>-0.2221528885045036</c:v>
                </c:pt>
                <c:pt idx="220">
                  <c:v>-0.21886577826460391</c:v>
                </c:pt>
                <c:pt idx="221">
                  <c:v>-0.21551199938844431</c:v>
                </c:pt>
                <c:pt idx="222">
                  <c:v>-0.21209257346955945</c:v>
                </c:pt>
                <c:pt idx="223">
                  <c:v>-0.20860854209820881</c:v>
                </c:pt>
                <c:pt idx="224">
                  <c:v>-0.2050609665440988</c:v>
                </c:pt>
                <c:pt idx="225">
                  <c:v>-0.20145092743310919</c:v>
                </c:pt>
                <c:pt idx="226">
                  <c:v>-0.19777952441812457</c:v>
                </c:pt>
                <c:pt idx="227">
                  <c:v>-0.19404787584406885</c:v>
                </c:pt>
                <c:pt idx="228">
                  <c:v>-0.1902571184072471</c:v>
                </c:pt>
                <c:pt idx="229">
                  <c:v>-0.18640840680909643</c:v>
                </c:pt>
                <c:pt idx="230">
                  <c:v>-0.18250291340445296</c:v>
                </c:pt>
                <c:pt idx="231">
                  <c:v>-0.17854182784444084</c:v>
                </c:pt>
                <c:pt idx="232">
                  <c:v>-0.17452635671409397</c:v>
                </c:pt>
                <c:pt idx="233">
                  <c:v>-0.17045772316481722</c:v>
                </c:pt>
                <c:pt idx="234">
                  <c:v>-0.16633716654180344</c:v>
                </c:pt>
                <c:pt idx="235">
                  <c:v>-0.16216594200651649</c:v>
                </c:pt>
                <c:pt idx="236">
                  <c:v>-0.1579453201543578</c:v>
                </c:pt>
                <c:pt idx="237">
                  <c:v>-0.15367658662762945</c:v>
                </c:pt>
                <c:pt idx="238">
                  <c:v>-0.14936104172391579</c:v>
                </c:pt>
                <c:pt idx="239">
                  <c:v>-0.14500000000000013</c:v>
                </c:pt>
                <c:pt idx="240">
                  <c:v>-0.14059478987143767</c:v>
                </c:pt>
                <c:pt idx="241">
                  <c:v>-0.13614675320790831</c:v>
                </c:pt>
                <c:pt idx="242">
                  <c:v>-0.13165724492446859</c:v>
                </c:pt>
                <c:pt idx="243">
                  <c:v>-0.12712763256883253</c:v>
                </c:pt>
                <c:pt idx="244">
                  <c:v>-0.12255929590480275</c:v>
                </c:pt>
                <c:pt idx="245">
                  <c:v>-0.11795362649198202</c:v>
                </c:pt>
                <c:pt idx="246">
                  <c:v>-0.11331202726188941</c:v>
                </c:pt>
                <c:pt idx="247">
                  <c:v>-0.10863591209061456</c:v>
                </c:pt>
                <c:pt idx="248">
                  <c:v>-0.1039267053681372</c:v>
                </c:pt>
                <c:pt idx="249">
                  <c:v>-9.9185841564443877E-2</c:v>
                </c:pt>
                <c:pt idx="250">
                  <c:v>-9.441476479257542E-2</c:v>
                </c:pt>
                <c:pt idx="251">
                  <c:v>-8.9614928368734789E-2</c:v>
                </c:pt>
                <c:pt idx="252">
                  <c:v>-8.4787794369593758E-2</c:v>
                </c:pt>
                <c:pt idx="253">
                  <c:v>-7.9934833186929677E-2</c:v>
                </c:pt>
                <c:pt idx="254">
                  <c:v>-7.5057523079730973E-2</c:v>
                </c:pt>
                <c:pt idx="255">
                  <c:v>-7.0157349723903653E-2</c:v>
                </c:pt>
                <c:pt idx="256">
                  <c:v>-6.5235805759720919E-2</c:v>
                </c:pt>
                <c:pt idx="257">
                  <c:v>-6.0294390337150332E-2</c:v>
                </c:pt>
                <c:pt idx="258">
                  <c:v>-5.5334608659197933E-2</c:v>
                </c:pt>
                <c:pt idx="259">
                  <c:v>-5.0357971523409789E-2</c:v>
                </c:pt>
                <c:pt idx="260">
                  <c:v>-4.5365994861666994E-2</c:v>
                </c:pt>
                <c:pt idx="261">
                  <c:v>-4.0360199278419086E-2</c:v>
                </c:pt>
                <c:pt idx="262">
                  <c:v>-3.5342109587492676E-2</c:v>
                </c:pt>
                <c:pt idx="263">
                  <c:v>-3.0313254347619473E-2</c:v>
                </c:pt>
                <c:pt idx="264">
                  <c:v>-2.5275165396820891E-2</c:v>
                </c:pt>
                <c:pt idx="265">
                  <c:v>-2.0229377385796415E-2</c:v>
                </c:pt>
                <c:pt idx="266">
                  <c:v>-1.5177427310453849E-2</c:v>
                </c:pt>
                <c:pt idx="267">
                  <c:v>-1.012085404372522E-2</c:v>
                </c:pt>
                <c:pt idx="268">
                  <c:v>-5.0611978668122139E-3</c:v>
                </c:pt>
                <c:pt idx="269">
                  <c:v>-5.3293957788524966E-17</c:v>
                </c:pt>
                <c:pt idx="270">
                  <c:v>5.0611978668121073E-3</c:v>
                </c:pt>
                <c:pt idx="271">
                  <c:v>1.0120854043725371E-2</c:v>
                </c:pt>
                <c:pt idx="272">
                  <c:v>1.5177427310453743E-2</c:v>
                </c:pt>
                <c:pt idx="273">
                  <c:v>2.0229377385796311E-2</c:v>
                </c:pt>
                <c:pt idx="274">
                  <c:v>2.5275165396820787E-2</c:v>
                </c:pt>
                <c:pt idx="275">
                  <c:v>3.0313254347619365E-2</c:v>
                </c:pt>
                <c:pt idx="276">
                  <c:v>3.5342109587492829E-2</c:v>
                </c:pt>
                <c:pt idx="277">
                  <c:v>4.0360199278418982E-2</c:v>
                </c:pt>
                <c:pt idx="278">
                  <c:v>4.536599486166689E-2</c:v>
                </c:pt>
                <c:pt idx="279">
                  <c:v>5.0357971523409685E-2</c:v>
                </c:pt>
                <c:pt idx="280">
                  <c:v>5.5334608659198078E-2</c:v>
                </c:pt>
                <c:pt idx="281">
                  <c:v>6.0294390337150228E-2</c:v>
                </c:pt>
                <c:pt idx="282">
                  <c:v>6.5235805759720822E-2</c:v>
                </c:pt>
                <c:pt idx="283">
                  <c:v>7.0157349723903556E-2</c:v>
                </c:pt>
                <c:pt idx="284">
                  <c:v>7.5057523079730876E-2</c:v>
                </c:pt>
                <c:pt idx="285">
                  <c:v>7.9934833186929816E-2</c:v>
                </c:pt>
                <c:pt idx="286">
                  <c:v>8.4787794369593647E-2</c:v>
                </c:pt>
                <c:pt idx="287">
                  <c:v>8.9614928368734692E-2</c:v>
                </c:pt>
                <c:pt idx="288">
                  <c:v>9.4414764792575323E-2</c:v>
                </c:pt>
                <c:pt idx="289">
                  <c:v>9.9185841564444002E-2</c:v>
                </c:pt>
                <c:pt idx="290">
                  <c:v>0.1039267053681371</c:v>
                </c:pt>
                <c:pt idx="291">
                  <c:v>0.10863591209061446</c:v>
                </c:pt>
                <c:pt idx="292">
                  <c:v>0.11331202726188931</c:v>
                </c:pt>
                <c:pt idx="293">
                  <c:v>0.11795362649198192</c:v>
                </c:pt>
                <c:pt idx="294">
                  <c:v>0.12255929590480288</c:v>
                </c:pt>
                <c:pt idx="295">
                  <c:v>0.12712763256883244</c:v>
                </c:pt>
                <c:pt idx="296">
                  <c:v>0.13165724492446851</c:v>
                </c:pt>
                <c:pt idx="297">
                  <c:v>0.1361467532079082</c:v>
                </c:pt>
                <c:pt idx="298">
                  <c:v>0.14059478987143781</c:v>
                </c:pt>
                <c:pt idx="299">
                  <c:v>0.14500000000000002</c:v>
                </c:pt>
                <c:pt idx="300">
                  <c:v>0.14936104172391571</c:v>
                </c:pt>
                <c:pt idx="301">
                  <c:v>0.15367658662762934</c:v>
                </c:pt>
                <c:pt idx="302">
                  <c:v>0.15794532015435772</c:v>
                </c:pt>
                <c:pt idx="303">
                  <c:v>0.16216594200651663</c:v>
                </c:pt>
                <c:pt idx="304">
                  <c:v>0.16633716654180333</c:v>
                </c:pt>
                <c:pt idx="305">
                  <c:v>0.17045772316481714</c:v>
                </c:pt>
                <c:pt idx="306">
                  <c:v>0.17452635671409389</c:v>
                </c:pt>
                <c:pt idx="307">
                  <c:v>0.17854182784444095</c:v>
                </c:pt>
                <c:pt idx="308">
                  <c:v>0.18250291340445288</c:v>
                </c:pt>
                <c:pt idx="309">
                  <c:v>0.18640840680909637</c:v>
                </c:pt>
                <c:pt idx="310">
                  <c:v>0.19025711840724704</c:v>
                </c:pt>
                <c:pt idx="311">
                  <c:v>0.19404787584406874</c:v>
                </c:pt>
                <c:pt idx="312">
                  <c:v>0.19777952441812457</c:v>
                </c:pt>
                <c:pt idx="313">
                  <c:v>0.20145092743310919</c:v>
                </c:pt>
                <c:pt idx="314">
                  <c:v>0.20506096654409872</c:v>
                </c:pt>
                <c:pt idx="315">
                  <c:v>0.20860854209820873</c:v>
                </c:pt>
                <c:pt idx="316">
                  <c:v>0.21209257346955948</c:v>
                </c:pt>
                <c:pt idx="317">
                  <c:v>0.21551199938844431</c:v>
                </c:pt>
                <c:pt idx="318">
                  <c:v>0.21886577826460385</c:v>
                </c:pt>
                <c:pt idx="319">
                  <c:v>0.22215288850450354</c:v>
                </c:pt>
                <c:pt idx="320">
                  <c:v>0.22537232882252145</c:v>
                </c:pt>
                <c:pt idx="321">
                  <c:v>0.22852311854594937</c:v>
                </c:pt>
                <c:pt idx="322">
                  <c:v>0.2316042979137149</c:v>
                </c:pt>
                <c:pt idx="323">
                  <c:v>0.23461492836873471</c:v>
                </c:pt>
                <c:pt idx="324">
                  <c:v>0.23755409284380755</c:v>
                </c:pt>
                <c:pt idx="325">
                  <c:v>0.24042089604096212</c:v>
                </c:pt>
                <c:pt idx="326">
                  <c:v>0.24321446470417296</c:v>
                </c:pt>
                <c:pt idx="327">
                  <c:v>0.24593394788536352</c:v>
                </c:pt>
                <c:pt idx="328">
                  <c:v>0.24857851720361249</c:v>
                </c:pt>
                <c:pt idx="329">
                  <c:v>0.25114736709748708</c:v>
                </c:pt>
                <c:pt idx="330">
                  <c:v>0.25363971507042476</c:v>
                </c:pt>
                <c:pt idx="331">
                  <c:v>0.2560548019290888</c:v>
                </c:pt>
                <c:pt idx="332">
                  <c:v>0.25839189201462665</c:v>
                </c:pt>
                <c:pt idx="333">
                  <c:v>0.26065027342675834</c:v>
                </c:pt>
                <c:pt idx="334">
                  <c:v>0.26282925824062847</c:v>
                </c:pt>
                <c:pt idx="335">
                  <c:v>0.26492818271635427</c:v>
                </c:pt>
                <c:pt idx="336">
                  <c:v>0.26694640750120768</c:v>
                </c:pt>
                <c:pt idx="337">
                  <c:v>0.26888331782436831</c:v>
                </c:pt>
                <c:pt idx="338">
                  <c:v>0.27073832368418843</c:v>
                </c:pt>
                <c:pt idx="339">
                  <c:v>0.27251086002791342</c:v>
                </c:pt>
                <c:pt idx="340">
                  <c:v>0.27420038692380189</c:v>
                </c:pt>
                <c:pt idx="341">
                  <c:v>0.27580638972559451</c:v>
                </c:pt>
                <c:pt idx="342">
                  <c:v>0.27732837922928022</c:v>
                </c:pt>
                <c:pt idx="343">
                  <c:v>0.27876589182211248</c:v>
                </c:pt>
                <c:pt idx="344">
                  <c:v>0.28011848962382979</c:v>
                </c:pt>
                <c:pt idx="345">
                  <c:v>0.28138576062003895</c:v>
                </c:pt>
                <c:pt idx="346">
                  <c:v>0.28256731878771818</c:v>
                </c:pt>
                <c:pt idx="347">
                  <c:v>0.2836628042128036</c:v>
                </c:pt>
                <c:pt idx="348">
                  <c:v>0.28467188319982251</c:v>
                </c:pt>
                <c:pt idx="349">
                  <c:v>0.2855942483735403</c:v>
                </c:pt>
                <c:pt idx="350">
                  <c:v>0.28642961877258988</c:v>
                </c:pt>
                <c:pt idx="351">
                  <c:v>0.28717773993505535</c:v>
                </c:pt>
                <c:pt idx="352">
                  <c:v>0.28783838397598338</c:v>
                </c:pt>
                <c:pt idx="353">
                  <c:v>0.28841134965679921</c:v>
                </c:pt>
                <c:pt idx="354">
                  <c:v>0.28889646244660616</c:v>
                </c:pt>
                <c:pt idx="355">
                  <c:v>0.28929357457534899</c:v>
                </c:pt>
                <c:pt idx="356">
                  <c:v>0.28960256507882637</c:v>
                </c:pt>
                <c:pt idx="357">
                  <c:v>0.28982333983553776</c:v>
                </c:pt>
                <c:pt idx="358">
                  <c:v>0.28995583159535343</c:v>
                </c:pt>
                <c:pt idx="359">
                  <c:v>0.28999999999999998</c:v>
                </c:pt>
              </c:numCache>
            </c:numRef>
          </c:xVal>
          <c:yVal>
            <c:numRef>
              <c:f>'[2]CBR400RR-R 94'!$U$7:$U$366</c:f>
              <c:numCache>
                <c:formatCode>General</c:formatCode>
                <c:ptCount val="360"/>
                <c:pt idx="0">
                  <c:v>0.29506119786681217</c:v>
                </c:pt>
                <c:pt idx="1">
                  <c:v>0.30012085404372524</c:v>
                </c:pt>
                <c:pt idx="2">
                  <c:v>0.30517742731045372</c:v>
                </c:pt>
                <c:pt idx="3">
                  <c:v>0.31022937738579631</c:v>
                </c:pt>
                <c:pt idx="4">
                  <c:v>0.31527516539682082</c:v>
                </c:pt>
                <c:pt idx="5">
                  <c:v>0.32031325434761948</c:v>
                </c:pt>
                <c:pt idx="6">
                  <c:v>0.32534210958749277</c:v>
                </c:pt>
                <c:pt idx="7">
                  <c:v>0.33036019927841898</c:v>
                </c:pt>
                <c:pt idx="8">
                  <c:v>0.33536599486166691</c:v>
                </c:pt>
                <c:pt idx="9">
                  <c:v>0.34035797152340974</c:v>
                </c:pt>
                <c:pt idx="10">
                  <c:v>0.34533460865919796</c:v>
                </c:pt>
                <c:pt idx="11">
                  <c:v>0.35029439033715021</c:v>
                </c:pt>
                <c:pt idx="12">
                  <c:v>0.3552358057597208</c:v>
                </c:pt>
                <c:pt idx="13">
                  <c:v>0.36015734972390362</c:v>
                </c:pt>
                <c:pt idx="14">
                  <c:v>0.36505752307973099</c:v>
                </c:pt>
                <c:pt idx="15">
                  <c:v>0.36993483318692971</c:v>
                </c:pt>
                <c:pt idx="16">
                  <c:v>0.37478779436959364</c:v>
                </c:pt>
                <c:pt idx="17">
                  <c:v>0.37961492836873473</c:v>
                </c:pt>
                <c:pt idx="18">
                  <c:v>0.38441476479257541</c:v>
                </c:pt>
                <c:pt idx="19">
                  <c:v>0.38918584156444391</c:v>
                </c:pt>
                <c:pt idx="20">
                  <c:v>0.39392670536813706</c:v>
                </c:pt>
                <c:pt idx="21">
                  <c:v>0.39863591209061444</c:v>
                </c:pt>
                <c:pt idx="22">
                  <c:v>0.40331202726188936</c:v>
                </c:pt>
                <c:pt idx="23">
                  <c:v>0.40795362649198202</c:v>
                </c:pt>
                <c:pt idx="24">
                  <c:v>0.41255929590480278</c:v>
                </c:pt>
                <c:pt idx="25">
                  <c:v>0.41712763256883245</c:v>
                </c:pt>
                <c:pt idx="26">
                  <c:v>0.42165724492446854</c:v>
                </c:pt>
                <c:pt idx="27">
                  <c:v>0.42614675320790829</c:v>
                </c:pt>
                <c:pt idx="28">
                  <c:v>0.43059478987143773</c:v>
                </c:pt>
                <c:pt idx="29">
                  <c:v>0.43499999999999994</c:v>
                </c:pt>
                <c:pt idx="30">
                  <c:v>0.43936104172391566</c:v>
                </c:pt>
                <c:pt idx="31">
                  <c:v>0.44367658662762938</c:v>
                </c:pt>
                <c:pt idx="32">
                  <c:v>0.44794532015435784</c:v>
                </c:pt>
                <c:pt idx="33">
                  <c:v>0.45216594200651661</c:v>
                </c:pt>
                <c:pt idx="34">
                  <c:v>0.45633716654180334</c:v>
                </c:pt>
                <c:pt idx="35">
                  <c:v>0.46045772316481715</c:v>
                </c:pt>
                <c:pt idx="36">
                  <c:v>0.46452635671409392</c:v>
                </c:pt>
                <c:pt idx="37">
                  <c:v>0.46854182784444087</c:v>
                </c:pt>
                <c:pt idx="38">
                  <c:v>0.47250291340445283</c:v>
                </c:pt>
                <c:pt idx="39">
                  <c:v>0.47640840680909635</c:v>
                </c:pt>
                <c:pt idx="40">
                  <c:v>0.48025711840724705</c:v>
                </c:pt>
                <c:pt idx="41">
                  <c:v>0.48404787584406883</c:v>
                </c:pt>
                <c:pt idx="42">
                  <c:v>0.48777952441812455</c:v>
                </c:pt>
                <c:pt idx="43">
                  <c:v>0.49145092743310914</c:v>
                </c:pt>
                <c:pt idx="44">
                  <c:v>0.4950609665440987</c:v>
                </c:pt>
                <c:pt idx="45">
                  <c:v>0.49860854209820882</c:v>
                </c:pt>
                <c:pt idx="46">
                  <c:v>0.50209257346955938</c:v>
                </c:pt>
                <c:pt idx="47">
                  <c:v>0.50551199938844427</c:v>
                </c:pt>
                <c:pt idx="48">
                  <c:v>0.50886577826460389</c:v>
                </c:pt>
                <c:pt idx="49">
                  <c:v>0.51215288850450358</c:v>
                </c:pt>
                <c:pt idx="50">
                  <c:v>0.51537232882252149</c:v>
                </c:pt>
                <c:pt idx="51">
                  <c:v>0.51852311854594935</c:v>
                </c:pt>
                <c:pt idx="52">
                  <c:v>0.52160429791371488</c:v>
                </c:pt>
                <c:pt idx="53">
                  <c:v>0.52461492836873469</c:v>
                </c:pt>
                <c:pt idx="54">
                  <c:v>0.52755409284380761</c:v>
                </c:pt>
                <c:pt idx="55">
                  <c:v>0.5304208960409621</c:v>
                </c:pt>
                <c:pt idx="56">
                  <c:v>0.533214464704173</c:v>
                </c:pt>
                <c:pt idx="57">
                  <c:v>0.53593394788536353</c:v>
                </c:pt>
                <c:pt idx="58">
                  <c:v>0.53857851720361261</c:v>
                </c:pt>
                <c:pt idx="59">
                  <c:v>0.54114736709748712</c:v>
                </c:pt>
                <c:pt idx="60">
                  <c:v>0.54363971507042474</c:v>
                </c:pt>
                <c:pt idx="61">
                  <c:v>0.54605480192908873</c:v>
                </c:pt>
                <c:pt idx="62">
                  <c:v>0.54839189201462668</c:v>
                </c:pt>
                <c:pt idx="63">
                  <c:v>0.55065027342675843</c:v>
                </c:pt>
                <c:pt idx="64">
                  <c:v>0.55282925824062845</c:v>
                </c:pt>
                <c:pt idx="65">
                  <c:v>0.55492818271635413</c:v>
                </c:pt>
                <c:pt idx="66">
                  <c:v>0.55694640750120761</c:v>
                </c:pt>
                <c:pt idx="67">
                  <c:v>0.5588833178243684</c:v>
                </c:pt>
                <c:pt idx="68">
                  <c:v>0.56073832368418852</c:v>
                </c:pt>
                <c:pt idx="69">
                  <c:v>0.5625108600279134</c:v>
                </c:pt>
                <c:pt idx="70">
                  <c:v>0.56420038692380181</c:v>
                </c:pt>
                <c:pt idx="71">
                  <c:v>0.56580638972559449</c:v>
                </c:pt>
                <c:pt idx="72">
                  <c:v>0.56732837922928026</c:v>
                </c:pt>
                <c:pt idx="73">
                  <c:v>0.56876589182211246</c:v>
                </c:pt>
                <c:pt idx="74">
                  <c:v>0.57011848962382983</c:v>
                </c:pt>
                <c:pt idx="75">
                  <c:v>0.57138576062003898</c:v>
                </c:pt>
                <c:pt idx="76">
                  <c:v>0.57256731878771816</c:v>
                </c:pt>
                <c:pt idx="77">
                  <c:v>0.57366280421280358</c:v>
                </c:pt>
                <c:pt idx="78">
                  <c:v>0.57467188319982254</c:v>
                </c:pt>
                <c:pt idx="79">
                  <c:v>0.57559424837354034</c:v>
                </c:pt>
                <c:pt idx="80">
                  <c:v>0.57642961877258991</c:v>
                </c:pt>
                <c:pt idx="81">
                  <c:v>0.57717773993505539</c:v>
                </c:pt>
                <c:pt idx="82">
                  <c:v>0.57783838397598331</c:v>
                </c:pt>
                <c:pt idx="83">
                  <c:v>0.57841134965679919</c:v>
                </c:pt>
                <c:pt idx="84">
                  <c:v>0.5788964624466062</c:v>
                </c:pt>
                <c:pt idx="85">
                  <c:v>0.57929357457534891</c:v>
                </c:pt>
                <c:pt idx="86">
                  <c:v>0.57960256507882635</c:v>
                </c:pt>
                <c:pt idx="87">
                  <c:v>0.57982333983553769</c:v>
                </c:pt>
                <c:pt idx="88">
                  <c:v>0.57995583159535347</c:v>
                </c:pt>
                <c:pt idx="89">
                  <c:v>0.57999999999999996</c:v>
                </c:pt>
                <c:pt idx="90">
                  <c:v>0.57995583159535347</c:v>
                </c:pt>
                <c:pt idx="91">
                  <c:v>0.57982333983553769</c:v>
                </c:pt>
                <c:pt idx="92">
                  <c:v>0.57960256507882635</c:v>
                </c:pt>
                <c:pt idx="93">
                  <c:v>0.57929357457534891</c:v>
                </c:pt>
                <c:pt idx="94">
                  <c:v>0.5788964624466062</c:v>
                </c:pt>
                <c:pt idx="95">
                  <c:v>0.57841134965679919</c:v>
                </c:pt>
                <c:pt idx="96">
                  <c:v>0.57783838397598331</c:v>
                </c:pt>
                <c:pt idx="97">
                  <c:v>0.57717773993505539</c:v>
                </c:pt>
                <c:pt idx="98">
                  <c:v>0.57642961877258991</c:v>
                </c:pt>
                <c:pt idx="99">
                  <c:v>0.57559424837354034</c:v>
                </c:pt>
                <c:pt idx="100">
                  <c:v>0.57467188319982254</c:v>
                </c:pt>
                <c:pt idx="101">
                  <c:v>0.57366280421280358</c:v>
                </c:pt>
                <c:pt idx="102">
                  <c:v>0.57256731878771816</c:v>
                </c:pt>
                <c:pt idx="103">
                  <c:v>0.57138576062003898</c:v>
                </c:pt>
                <c:pt idx="104">
                  <c:v>0.57011848962382983</c:v>
                </c:pt>
                <c:pt idx="105">
                  <c:v>0.56876589182211246</c:v>
                </c:pt>
                <c:pt idx="106">
                  <c:v>0.56732837922928026</c:v>
                </c:pt>
                <c:pt idx="107">
                  <c:v>0.56580638972559449</c:v>
                </c:pt>
                <c:pt idx="108">
                  <c:v>0.56420038692380192</c:v>
                </c:pt>
                <c:pt idx="109">
                  <c:v>0.5625108600279134</c:v>
                </c:pt>
                <c:pt idx="110">
                  <c:v>0.56073832368418852</c:v>
                </c:pt>
                <c:pt idx="111">
                  <c:v>0.5588833178243684</c:v>
                </c:pt>
                <c:pt idx="112">
                  <c:v>0.55694640750120761</c:v>
                </c:pt>
                <c:pt idx="113">
                  <c:v>0.55492818271635413</c:v>
                </c:pt>
                <c:pt idx="114">
                  <c:v>0.55282925824062845</c:v>
                </c:pt>
                <c:pt idx="115">
                  <c:v>0.55065027342675843</c:v>
                </c:pt>
                <c:pt idx="116">
                  <c:v>0.54839189201462668</c:v>
                </c:pt>
                <c:pt idx="117">
                  <c:v>0.54605480192908873</c:v>
                </c:pt>
                <c:pt idx="118">
                  <c:v>0.54363971507042474</c:v>
                </c:pt>
                <c:pt idx="119">
                  <c:v>0.54114736709748712</c:v>
                </c:pt>
                <c:pt idx="120">
                  <c:v>0.53857851720361261</c:v>
                </c:pt>
                <c:pt idx="121">
                  <c:v>0.53593394788536353</c:v>
                </c:pt>
                <c:pt idx="122">
                  <c:v>0.53321446470417289</c:v>
                </c:pt>
                <c:pt idx="123">
                  <c:v>0.5304208960409621</c:v>
                </c:pt>
                <c:pt idx="124">
                  <c:v>0.52755409284380761</c:v>
                </c:pt>
                <c:pt idx="125">
                  <c:v>0.52461492836873469</c:v>
                </c:pt>
                <c:pt idx="126">
                  <c:v>0.52160429791371488</c:v>
                </c:pt>
                <c:pt idx="127">
                  <c:v>0.51852311854594935</c:v>
                </c:pt>
                <c:pt idx="128">
                  <c:v>0.5153723288225216</c:v>
                </c:pt>
                <c:pt idx="129">
                  <c:v>0.51215288850450358</c:v>
                </c:pt>
                <c:pt idx="130">
                  <c:v>0.50886577826460389</c:v>
                </c:pt>
                <c:pt idx="131">
                  <c:v>0.50551199938844427</c:v>
                </c:pt>
                <c:pt idx="132">
                  <c:v>0.50209257346955938</c:v>
                </c:pt>
                <c:pt idx="133">
                  <c:v>0.49860854209820882</c:v>
                </c:pt>
                <c:pt idx="134">
                  <c:v>0.49506096654409876</c:v>
                </c:pt>
                <c:pt idx="135">
                  <c:v>0.49145092743310914</c:v>
                </c:pt>
                <c:pt idx="136">
                  <c:v>0.48777952441812455</c:v>
                </c:pt>
                <c:pt idx="137">
                  <c:v>0.48404787584406889</c:v>
                </c:pt>
                <c:pt idx="138">
                  <c:v>0.48025711840724705</c:v>
                </c:pt>
                <c:pt idx="139">
                  <c:v>0.47640840680909641</c:v>
                </c:pt>
                <c:pt idx="140">
                  <c:v>0.47250291340445283</c:v>
                </c:pt>
                <c:pt idx="141">
                  <c:v>0.46854182784444087</c:v>
                </c:pt>
                <c:pt idx="142">
                  <c:v>0.46452635671409392</c:v>
                </c:pt>
                <c:pt idx="143">
                  <c:v>0.4604577231648172</c:v>
                </c:pt>
                <c:pt idx="144">
                  <c:v>0.45633716654180329</c:v>
                </c:pt>
                <c:pt idx="145">
                  <c:v>0.45216594200651661</c:v>
                </c:pt>
                <c:pt idx="146">
                  <c:v>0.4479453201543579</c:v>
                </c:pt>
                <c:pt idx="147">
                  <c:v>0.44367658662762938</c:v>
                </c:pt>
                <c:pt idx="148">
                  <c:v>0.43936104172391577</c:v>
                </c:pt>
                <c:pt idx="149">
                  <c:v>0.43499999999999994</c:v>
                </c:pt>
                <c:pt idx="150">
                  <c:v>0.43059478987143773</c:v>
                </c:pt>
                <c:pt idx="151">
                  <c:v>0.42614675320790829</c:v>
                </c:pt>
                <c:pt idx="152">
                  <c:v>0.42165724492446854</c:v>
                </c:pt>
                <c:pt idx="153">
                  <c:v>0.4171276325688324</c:v>
                </c:pt>
                <c:pt idx="154">
                  <c:v>0.41255929590480284</c:v>
                </c:pt>
                <c:pt idx="155">
                  <c:v>0.40795362649198208</c:v>
                </c:pt>
                <c:pt idx="156">
                  <c:v>0.40331202726188936</c:v>
                </c:pt>
                <c:pt idx="157">
                  <c:v>0.39863591209061455</c:v>
                </c:pt>
                <c:pt idx="158">
                  <c:v>0.39392670536813701</c:v>
                </c:pt>
                <c:pt idx="159">
                  <c:v>0.38918584156444397</c:v>
                </c:pt>
                <c:pt idx="160">
                  <c:v>0.38441476479257541</c:v>
                </c:pt>
                <c:pt idx="161">
                  <c:v>0.37961492836873478</c:v>
                </c:pt>
                <c:pt idx="162">
                  <c:v>0.37478779436959359</c:v>
                </c:pt>
                <c:pt idx="163">
                  <c:v>0.36993483318692977</c:v>
                </c:pt>
                <c:pt idx="164">
                  <c:v>0.36505752307973105</c:v>
                </c:pt>
                <c:pt idx="165">
                  <c:v>0.36015734972390362</c:v>
                </c:pt>
                <c:pt idx="166">
                  <c:v>0.35523580575972091</c:v>
                </c:pt>
                <c:pt idx="167">
                  <c:v>0.35029439033715015</c:v>
                </c:pt>
                <c:pt idx="168">
                  <c:v>0.34533460865919802</c:v>
                </c:pt>
                <c:pt idx="169">
                  <c:v>0.34035797152340974</c:v>
                </c:pt>
                <c:pt idx="170">
                  <c:v>0.33536599486166696</c:v>
                </c:pt>
                <c:pt idx="171">
                  <c:v>0.33036019927841892</c:v>
                </c:pt>
                <c:pt idx="172">
                  <c:v>0.32534210958749277</c:v>
                </c:pt>
                <c:pt idx="173">
                  <c:v>0.32031325434761954</c:v>
                </c:pt>
                <c:pt idx="174">
                  <c:v>0.31527516539682088</c:v>
                </c:pt>
                <c:pt idx="175">
                  <c:v>0.31022937738579637</c:v>
                </c:pt>
                <c:pt idx="176">
                  <c:v>0.30517742731045366</c:v>
                </c:pt>
                <c:pt idx="177">
                  <c:v>0.30012085404372529</c:v>
                </c:pt>
                <c:pt idx="178">
                  <c:v>0.29506119786681217</c:v>
                </c:pt>
                <c:pt idx="179">
                  <c:v>0.29000000000000004</c:v>
                </c:pt>
                <c:pt idx="180">
                  <c:v>0.28493880213318773</c:v>
                </c:pt>
                <c:pt idx="181">
                  <c:v>0.27987914595627472</c:v>
                </c:pt>
                <c:pt idx="182">
                  <c:v>0.27482257268954635</c:v>
                </c:pt>
                <c:pt idx="183">
                  <c:v>0.26977062261420365</c:v>
                </c:pt>
                <c:pt idx="184">
                  <c:v>0.26472483460317919</c:v>
                </c:pt>
                <c:pt idx="185">
                  <c:v>0.25968674565238048</c:v>
                </c:pt>
                <c:pt idx="186">
                  <c:v>0.25465789041250725</c:v>
                </c:pt>
                <c:pt idx="187">
                  <c:v>0.24963980072158098</c:v>
                </c:pt>
                <c:pt idx="188">
                  <c:v>0.24463400513833305</c:v>
                </c:pt>
                <c:pt idx="189">
                  <c:v>0.23964202847659016</c:v>
                </c:pt>
                <c:pt idx="190">
                  <c:v>0.234665391340802</c:v>
                </c:pt>
                <c:pt idx="191">
                  <c:v>0.22970560966284972</c:v>
                </c:pt>
                <c:pt idx="192">
                  <c:v>0.22476419424027916</c:v>
                </c:pt>
                <c:pt idx="193">
                  <c:v>0.2198426502760964</c:v>
                </c:pt>
                <c:pt idx="194">
                  <c:v>0.21494247692026897</c:v>
                </c:pt>
                <c:pt idx="195">
                  <c:v>0.21006516681307028</c:v>
                </c:pt>
                <c:pt idx="196">
                  <c:v>0.20521220563040632</c:v>
                </c:pt>
                <c:pt idx="197">
                  <c:v>0.20038507163126529</c:v>
                </c:pt>
                <c:pt idx="198">
                  <c:v>0.19558523520742455</c:v>
                </c:pt>
                <c:pt idx="199">
                  <c:v>0.19081415843555607</c:v>
                </c:pt>
                <c:pt idx="200">
                  <c:v>0.18607329463186287</c:v>
                </c:pt>
                <c:pt idx="201">
                  <c:v>0.18136408790938552</c:v>
                </c:pt>
                <c:pt idx="202">
                  <c:v>0.17668797273811065</c:v>
                </c:pt>
                <c:pt idx="203">
                  <c:v>0.17204637350801794</c:v>
                </c:pt>
                <c:pt idx="204">
                  <c:v>0.16744070409519718</c:v>
                </c:pt>
                <c:pt idx="205">
                  <c:v>0.16287236743116754</c:v>
                </c:pt>
                <c:pt idx="206">
                  <c:v>0.15834275507553144</c:v>
                </c:pt>
                <c:pt idx="207">
                  <c:v>0.15385324679209164</c:v>
                </c:pt>
                <c:pt idx="208">
                  <c:v>0.14940521012856228</c:v>
                </c:pt>
                <c:pt idx="209">
                  <c:v>0.14499999999999996</c:v>
                </c:pt>
                <c:pt idx="210">
                  <c:v>0.14063895827608427</c:v>
                </c:pt>
                <c:pt idx="211">
                  <c:v>0.13632341337237061</c:v>
                </c:pt>
                <c:pt idx="212">
                  <c:v>0.13205467984564215</c:v>
                </c:pt>
                <c:pt idx="213">
                  <c:v>0.12783405799348346</c:v>
                </c:pt>
                <c:pt idx="214">
                  <c:v>0.12366283345819659</c:v>
                </c:pt>
                <c:pt idx="215">
                  <c:v>0.11954227683518281</c:v>
                </c:pt>
                <c:pt idx="216">
                  <c:v>0.11547364328590595</c:v>
                </c:pt>
                <c:pt idx="217">
                  <c:v>0.11145817215555912</c:v>
                </c:pt>
                <c:pt idx="218">
                  <c:v>0.10749708659554708</c:v>
                </c:pt>
                <c:pt idx="219">
                  <c:v>0.10359159319090361</c:v>
                </c:pt>
                <c:pt idx="220">
                  <c:v>9.9742881592752936E-2</c:v>
                </c:pt>
                <c:pt idx="221">
                  <c:v>9.5952124155931101E-2</c:v>
                </c:pt>
                <c:pt idx="222">
                  <c:v>9.2220475581875461E-2</c:v>
                </c:pt>
                <c:pt idx="223">
                  <c:v>8.8549072566890763E-2</c:v>
                </c:pt>
                <c:pt idx="224">
                  <c:v>8.4939033455901231E-2</c:v>
                </c:pt>
                <c:pt idx="225">
                  <c:v>8.1391457901791142E-2</c:v>
                </c:pt>
                <c:pt idx="226">
                  <c:v>7.7907426530440554E-2</c:v>
                </c:pt>
                <c:pt idx="227">
                  <c:v>7.4488000611555638E-2</c:v>
                </c:pt>
                <c:pt idx="228">
                  <c:v>7.1134221735396103E-2</c:v>
                </c:pt>
                <c:pt idx="229">
                  <c:v>6.7847111495496409E-2</c:v>
                </c:pt>
                <c:pt idx="230">
                  <c:v>6.462767117747853E-2</c:v>
                </c:pt>
                <c:pt idx="231">
                  <c:v>6.1476881454050586E-2</c:v>
                </c:pt>
                <c:pt idx="232">
                  <c:v>5.8395702086285084E-2</c:v>
                </c:pt>
                <c:pt idx="233">
                  <c:v>5.538507163126527E-2</c:v>
                </c:pt>
                <c:pt idx="234">
                  <c:v>5.2445907156192434E-2</c:v>
                </c:pt>
                <c:pt idx="235">
                  <c:v>4.9579103959037862E-2</c:v>
                </c:pt>
                <c:pt idx="236">
                  <c:v>4.6785535295827019E-2</c:v>
                </c:pt>
                <c:pt idx="237">
                  <c:v>4.4066052114636461E-2</c:v>
                </c:pt>
                <c:pt idx="238">
                  <c:v>4.1421482796387493E-2</c:v>
                </c:pt>
                <c:pt idx="239">
                  <c:v>3.8852632902512896E-2</c:v>
                </c:pt>
                <c:pt idx="240">
                  <c:v>3.636028492957516E-2</c:v>
                </c:pt>
                <c:pt idx="241">
                  <c:v>3.3945198070911176E-2</c:v>
                </c:pt>
                <c:pt idx="242">
                  <c:v>3.1608107985373335E-2</c:v>
                </c:pt>
                <c:pt idx="243">
                  <c:v>2.9349726573241641E-2</c:v>
                </c:pt>
                <c:pt idx="244">
                  <c:v>2.7170741759371508E-2</c:v>
                </c:pt>
                <c:pt idx="245">
                  <c:v>2.5071817283645714E-2</c:v>
                </c:pt>
                <c:pt idx="246">
                  <c:v>2.3053592498792297E-2</c:v>
                </c:pt>
                <c:pt idx="247">
                  <c:v>2.1116682175631674E-2</c:v>
                </c:pt>
                <c:pt idx="248">
                  <c:v>1.9261676315811549E-2</c:v>
                </c:pt>
                <c:pt idx="249">
                  <c:v>1.7489139972086565E-2</c:v>
                </c:pt>
                <c:pt idx="250">
                  <c:v>1.5799613076198094E-2</c:v>
                </c:pt>
                <c:pt idx="251">
                  <c:v>1.4193610274405466E-2</c:v>
                </c:pt>
                <c:pt idx="252">
                  <c:v>1.267162077071976E-2</c:v>
                </c:pt>
                <c:pt idx="253">
                  <c:v>1.1234108177887503E-2</c:v>
                </c:pt>
                <c:pt idx="254">
                  <c:v>9.8815103761701883E-3</c:v>
                </c:pt>
                <c:pt idx="255">
                  <c:v>8.6142393799610306E-3</c:v>
                </c:pt>
                <c:pt idx="256">
                  <c:v>7.4326812122817998E-3</c:v>
                </c:pt>
                <c:pt idx="257">
                  <c:v>6.3371957871963813E-3</c:v>
                </c:pt>
                <c:pt idx="258">
                  <c:v>5.3281168001774737E-3</c:v>
                </c:pt>
                <c:pt idx="259">
                  <c:v>4.4057516264596752E-3</c:v>
                </c:pt>
                <c:pt idx="260">
                  <c:v>3.5703812274101021E-3</c:v>
                </c:pt>
                <c:pt idx="261">
                  <c:v>2.8222600649446261E-3</c:v>
                </c:pt>
                <c:pt idx="262">
                  <c:v>2.1616160240165994E-3</c:v>
                </c:pt>
                <c:pt idx="263">
                  <c:v>1.5886503432007149E-3</c:v>
                </c:pt>
                <c:pt idx="264">
                  <c:v>1.1035375533938185E-3</c:v>
                </c:pt>
                <c:pt idx="265">
                  <c:v>7.0642542465099156E-4</c:v>
                </c:pt>
                <c:pt idx="266">
                  <c:v>3.9743492117361168E-4</c:v>
                </c:pt>
                <c:pt idx="267">
                  <c:v>1.7666016446221677E-4</c:v>
                </c:pt>
                <c:pt idx="268">
                  <c:v>4.4168404646549586E-5</c:v>
                </c:pt>
                <c:pt idx="269">
                  <c:v>0</c:v>
                </c:pt>
                <c:pt idx="270">
                  <c:v>4.4168404646549586E-5</c:v>
                </c:pt>
                <c:pt idx="271">
                  <c:v>1.7666016446221677E-4</c:v>
                </c:pt>
                <c:pt idx="272">
                  <c:v>3.9743492117361168E-4</c:v>
                </c:pt>
                <c:pt idx="273">
                  <c:v>7.0642542465093605E-4</c:v>
                </c:pt>
                <c:pt idx="274">
                  <c:v>1.1035375533938185E-3</c:v>
                </c:pt>
                <c:pt idx="275">
                  <c:v>1.5886503432007149E-3</c:v>
                </c:pt>
                <c:pt idx="276">
                  <c:v>2.1616160240165994E-3</c:v>
                </c:pt>
                <c:pt idx="277">
                  <c:v>2.8222600649445706E-3</c:v>
                </c:pt>
                <c:pt idx="278">
                  <c:v>3.5703812274100466E-3</c:v>
                </c:pt>
                <c:pt idx="279">
                  <c:v>4.4057516264596197E-3</c:v>
                </c:pt>
                <c:pt idx="280">
                  <c:v>5.3281168001774737E-3</c:v>
                </c:pt>
                <c:pt idx="281">
                  <c:v>6.3371957871963813E-3</c:v>
                </c:pt>
                <c:pt idx="282">
                  <c:v>7.4326812122817998E-3</c:v>
                </c:pt>
                <c:pt idx="283">
                  <c:v>8.6142393799609751E-3</c:v>
                </c:pt>
                <c:pt idx="284">
                  <c:v>9.8815103761701328E-3</c:v>
                </c:pt>
                <c:pt idx="285">
                  <c:v>1.1234108177887558E-2</c:v>
                </c:pt>
                <c:pt idx="286">
                  <c:v>1.2671620770719705E-2</c:v>
                </c:pt>
                <c:pt idx="287">
                  <c:v>1.4193610274405466E-2</c:v>
                </c:pt>
                <c:pt idx="288">
                  <c:v>1.5799613076198094E-2</c:v>
                </c:pt>
                <c:pt idx="289">
                  <c:v>1.7489139972086565E-2</c:v>
                </c:pt>
                <c:pt idx="290">
                  <c:v>1.9261676315811493E-2</c:v>
                </c:pt>
                <c:pt idx="291">
                  <c:v>2.1116682175631618E-2</c:v>
                </c:pt>
                <c:pt idx="292">
                  <c:v>2.3053592498792241E-2</c:v>
                </c:pt>
                <c:pt idx="293">
                  <c:v>2.5071817283645659E-2</c:v>
                </c:pt>
                <c:pt idx="294">
                  <c:v>2.7170741759371508E-2</c:v>
                </c:pt>
                <c:pt idx="295">
                  <c:v>2.934972657324153E-2</c:v>
                </c:pt>
                <c:pt idx="296">
                  <c:v>3.1608107985373335E-2</c:v>
                </c:pt>
                <c:pt idx="297">
                  <c:v>3.394519807091112E-2</c:v>
                </c:pt>
                <c:pt idx="298">
                  <c:v>3.6360284929575271E-2</c:v>
                </c:pt>
                <c:pt idx="299">
                  <c:v>3.8852632902512785E-2</c:v>
                </c:pt>
                <c:pt idx="300">
                  <c:v>4.142148279638741E-2</c:v>
                </c:pt>
                <c:pt idx="301">
                  <c:v>4.4066052114636406E-2</c:v>
                </c:pt>
                <c:pt idx="302">
                  <c:v>4.6785535295826963E-2</c:v>
                </c:pt>
                <c:pt idx="303">
                  <c:v>4.9579103959037918E-2</c:v>
                </c:pt>
                <c:pt idx="304">
                  <c:v>5.2445907156192378E-2</c:v>
                </c:pt>
                <c:pt idx="305">
                  <c:v>5.5385071631265215E-2</c:v>
                </c:pt>
                <c:pt idx="306">
                  <c:v>5.8395702086285001E-2</c:v>
                </c:pt>
                <c:pt idx="307">
                  <c:v>6.1476881454050669E-2</c:v>
                </c:pt>
                <c:pt idx="308">
                  <c:v>6.4627671177478474E-2</c:v>
                </c:pt>
                <c:pt idx="309">
                  <c:v>6.7847111495496326E-2</c:v>
                </c:pt>
                <c:pt idx="310">
                  <c:v>7.1134221735396047E-2</c:v>
                </c:pt>
                <c:pt idx="311">
                  <c:v>7.4488000611555555E-2</c:v>
                </c:pt>
                <c:pt idx="312">
                  <c:v>7.7907426530440582E-2</c:v>
                </c:pt>
                <c:pt idx="313">
                  <c:v>8.1391457901791142E-2</c:v>
                </c:pt>
                <c:pt idx="314">
                  <c:v>8.4939033455901175E-2</c:v>
                </c:pt>
                <c:pt idx="315">
                  <c:v>8.8549072566890707E-2</c:v>
                </c:pt>
                <c:pt idx="316">
                  <c:v>9.2220475581875488E-2</c:v>
                </c:pt>
                <c:pt idx="317">
                  <c:v>9.5952124155931129E-2</c:v>
                </c:pt>
                <c:pt idx="318">
                  <c:v>9.9742881592752852E-2</c:v>
                </c:pt>
                <c:pt idx="319">
                  <c:v>0.10359159319090352</c:v>
                </c:pt>
                <c:pt idx="320">
                  <c:v>0.10749708659554702</c:v>
                </c:pt>
                <c:pt idx="321">
                  <c:v>0.11145817215555912</c:v>
                </c:pt>
                <c:pt idx="322">
                  <c:v>0.11547364328590601</c:v>
                </c:pt>
                <c:pt idx="323">
                  <c:v>0.11954227683518273</c:v>
                </c:pt>
                <c:pt idx="324">
                  <c:v>0.12366283345819651</c:v>
                </c:pt>
                <c:pt idx="325">
                  <c:v>0.12783405799348349</c:v>
                </c:pt>
                <c:pt idx="326">
                  <c:v>0.13205467984564218</c:v>
                </c:pt>
                <c:pt idx="327">
                  <c:v>0.13632341337237053</c:v>
                </c:pt>
                <c:pt idx="328">
                  <c:v>0.14063895827608419</c:v>
                </c:pt>
                <c:pt idx="329">
                  <c:v>0.14499999999999985</c:v>
                </c:pt>
                <c:pt idx="330">
                  <c:v>0.14940521012856228</c:v>
                </c:pt>
                <c:pt idx="331">
                  <c:v>0.15385324679209167</c:v>
                </c:pt>
                <c:pt idx="332">
                  <c:v>0.15834275507553136</c:v>
                </c:pt>
                <c:pt idx="333">
                  <c:v>0.16287236743116743</c:v>
                </c:pt>
                <c:pt idx="334">
                  <c:v>0.16744070409519723</c:v>
                </c:pt>
                <c:pt idx="335">
                  <c:v>0.17204637350801794</c:v>
                </c:pt>
                <c:pt idx="336">
                  <c:v>0.17668797273811054</c:v>
                </c:pt>
                <c:pt idx="337">
                  <c:v>0.18136408790938541</c:v>
                </c:pt>
                <c:pt idx="338">
                  <c:v>0.18607329463186278</c:v>
                </c:pt>
                <c:pt idx="339">
                  <c:v>0.1908141584355561</c:v>
                </c:pt>
                <c:pt idx="340">
                  <c:v>0.19558523520742455</c:v>
                </c:pt>
                <c:pt idx="341">
                  <c:v>0.20038507163126518</c:v>
                </c:pt>
                <c:pt idx="342">
                  <c:v>0.20521220563040621</c:v>
                </c:pt>
                <c:pt idx="343">
                  <c:v>0.2100651668130703</c:v>
                </c:pt>
                <c:pt idx="344">
                  <c:v>0.21494247692026899</c:v>
                </c:pt>
                <c:pt idx="345">
                  <c:v>0.21984265027609629</c:v>
                </c:pt>
                <c:pt idx="346">
                  <c:v>0.22476419424027905</c:v>
                </c:pt>
                <c:pt idx="347">
                  <c:v>0.22970560966284961</c:v>
                </c:pt>
                <c:pt idx="348">
                  <c:v>0.23466539134080203</c:v>
                </c:pt>
                <c:pt idx="349">
                  <c:v>0.23964202847659016</c:v>
                </c:pt>
                <c:pt idx="350">
                  <c:v>0.24463400513833294</c:v>
                </c:pt>
                <c:pt idx="351">
                  <c:v>0.24963980072158087</c:v>
                </c:pt>
                <c:pt idx="352">
                  <c:v>0.2546578904125073</c:v>
                </c:pt>
                <c:pt idx="353">
                  <c:v>0.25968674565238048</c:v>
                </c:pt>
                <c:pt idx="354">
                  <c:v>0.26472483460317908</c:v>
                </c:pt>
                <c:pt idx="355">
                  <c:v>0.26977062261420354</c:v>
                </c:pt>
                <c:pt idx="356">
                  <c:v>0.27482257268954613</c:v>
                </c:pt>
                <c:pt idx="357">
                  <c:v>0.27987914595627472</c:v>
                </c:pt>
                <c:pt idx="358">
                  <c:v>0.28493880213318773</c:v>
                </c:pt>
                <c:pt idx="359">
                  <c:v>0.28999999999999992</c:v>
                </c:pt>
              </c:numCache>
            </c:numRef>
          </c:yVal>
          <c:smooth val="0"/>
          <c:extLst>
            <c:ext xmlns:c16="http://schemas.microsoft.com/office/drawing/2014/chart" uri="{C3380CC4-5D6E-409C-BE32-E72D297353CC}">
              <c16:uniqueId val="{00000001-4679-47DC-BC29-EB469289FBC8}"/>
            </c:ext>
          </c:extLst>
        </c:ser>
        <c:ser>
          <c:idx val="2"/>
          <c:order val="2"/>
          <c:tx>
            <c:v>Rear Axle</c:v>
          </c:tx>
          <c:spPr>
            <a:ln w="28575" cap="rnd">
              <a:noFill/>
              <a:round/>
            </a:ln>
            <a:effectLst/>
          </c:spPr>
          <c:marker>
            <c:symbol val="circle"/>
            <c:size val="5"/>
            <c:spPr>
              <a:solidFill>
                <a:schemeClr val="tx1"/>
              </a:solidFill>
              <a:ln w="9525">
                <a:noFill/>
              </a:ln>
              <a:effectLst/>
            </c:spPr>
          </c:marker>
          <c:xVal>
            <c:numRef>
              <c:f>'[2]CBR400RR-R 94'!$R$7</c:f>
              <c:numCache>
                <c:formatCode>General</c:formatCode>
                <c:ptCount val="1"/>
                <c:pt idx="0">
                  <c:v>1.37</c:v>
                </c:pt>
              </c:numCache>
            </c:numRef>
          </c:xVal>
          <c:yVal>
            <c:numRef>
              <c:f>'[2]CBR400RR-R 94'!$S$7</c:f>
              <c:numCache>
                <c:formatCode>General</c:formatCode>
                <c:ptCount val="1"/>
                <c:pt idx="0">
                  <c:v>0.30499999999999999</c:v>
                </c:pt>
              </c:numCache>
            </c:numRef>
          </c:yVal>
          <c:smooth val="0"/>
          <c:extLst>
            <c:ext xmlns:c16="http://schemas.microsoft.com/office/drawing/2014/chart" uri="{C3380CC4-5D6E-409C-BE32-E72D297353CC}">
              <c16:uniqueId val="{00000002-4679-47DC-BC29-EB469289FBC8}"/>
            </c:ext>
          </c:extLst>
        </c:ser>
        <c:ser>
          <c:idx val="3"/>
          <c:order val="3"/>
          <c:tx>
            <c:v>Front Axle</c:v>
          </c:tx>
          <c:spPr>
            <a:ln w="28575" cap="rnd">
              <a:noFill/>
              <a:round/>
            </a:ln>
            <a:effectLst/>
          </c:spPr>
          <c:marker>
            <c:symbol val="circle"/>
            <c:size val="5"/>
            <c:spPr>
              <a:solidFill>
                <a:schemeClr val="tx1"/>
              </a:solidFill>
              <a:ln w="9525">
                <a:noFill/>
              </a:ln>
              <a:effectLst/>
            </c:spPr>
          </c:marker>
          <c:xVal>
            <c:numRef>
              <c:f>'[2]CBR400RR-R 94'!$V$7</c:f>
              <c:numCache>
                <c:formatCode>General</c:formatCode>
                <c:ptCount val="1"/>
                <c:pt idx="0">
                  <c:v>0</c:v>
                </c:pt>
              </c:numCache>
            </c:numRef>
          </c:xVal>
          <c:yVal>
            <c:numRef>
              <c:f>'[2]CBR400RR-R 94'!$W$7</c:f>
              <c:numCache>
                <c:formatCode>General</c:formatCode>
                <c:ptCount val="1"/>
                <c:pt idx="0">
                  <c:v>0.28999999999999998</c:v>
                </c:pt>
              </c:numCache>
            </c:numRef>
          </c:yVal>
          <c:smooth val="0"/>
          <c:extLst>
            <c:ext xmlns:c16="http://schemas.microsoft.com/office/drawing/2014/chart" uri="{C3380CC4-5D6E-409C-BE32-E72D297353CC}">
              <c16:uniqueId val="{00000003-4679-47DC-BC29-EB469289FBC8}"/>
            </c:ext>
          </c:extLst>
        </c:ser>
        <c:ser>
          <c:idx val="4"/>
          <c:order val="4"/>
          <c:tx>
            <c:v>Rear Sprocket</c:v>
          </c:tx>
          <c:spPr>
            <a:ln w="28575" cap="rnd">
              <a:solidFill>
                <a:srgbClr val="FFC000"/>
              </a:solidFill>
              <a:round/>
            </a:ln>
            <a:effectLst/>
          </c:spPr>
          <c:marker>
            <c:symbol val="none"/>
          </c:marker>
          <c:xVal>
            <c:numRef>
              <c:f>'[2]CBR400RR-R 94'!$X$7:$X$366</c:f>
              <c:numCache>
                <c:formatCode>General</c:formatCode>
                <c:ptCount val="360"/>
                <c:pt idx="0">
                  <c:v>1.4749840079914212</c:v>
                </c:pt>
                <c:pt idx="1">
                  <c:v>1.4749360368370052</c:v>
                </c:pt>
                <c:pt idx="2">
                  <c:v>1.4748561011492303</c:v>
                </c:pt>
                <c:pt idx="3">
                  <c:v>1.4747442252772816</c:v>
                </c:pt>
                <c:pt idx="4">
                  <c:v>1.4746004432996334</c:v>
                </c:pt>
                <c:pt idx="5">
                  <c:v>1.4744247990136687</c:v>
                </c:pt>
                <c:pt idx="6">
                  <c:v>1.4742173459223389</c:v>
                </c:pt>
                <c:pt idx="7">
                  <c:v>1.473978147217865</c:v>
                </c:pt>
                <c:pt idx="8">
                  <c:v>1.4737072757624896</c:v>
                </c:pt>
                <c:pt idx="9">
                  <c:v>1.4734048140662819</c:v>
                </c:pt>
                <c:pt idx="10">
                  <c:v>1.4730708542620048</c:v>
                </c:pt>
                <c:pt idx="11">
                  <c:v>1.4727054980770498</c:v>
                </c:pt>
                <c:pt idx="12">
                  <c:v>1.4723088568024498</c:v>
                </c:pt>
                <c:pt idx="13">
                  <c:v>1.4718810512589797</c:v>
                </c:pt>
                <c:pt idx="14">
                  <c:v>1.4714222117603524</c:v>
                </c:pt>
                <c:pt idx="15">
                  <c:v>1.4709324780735236</c:v>
                </c:pt>
                <c:pt idx="16">
                  <c:v>1.4704119993761189</c:v>
                </c:pt>
                <c:pt idx="17">
                  <c:v>1.4698609342109912</c:v>
                </c:pt>
                <c:pt idx="18">
                  <c:v>1.4692794504379283</c:v>
                </c:pt>
                <c:pt idx="19">
                  <c:v>1.4686677251825204</c:v>
                </c:pt>
                <c:pt idx="20">
                  <c:v>1.4680259447822064</c:v>
                </c:pt>
                <c:pt idx="21">
                  <c:v>1.4673543047295128</c:v>
                </c:pt>
                <c:pt idx="22">
                  <c:v>1.4666530096125063</c:v>
                </c:pt>
                <c:pt idx="23">
                  <c:v>1.4659222730524732</c:v>
                </c:pt>
                <c:pt idx="24">
                  <c:v>1.4651623176388484</c:v>
                </c:pt>
                <c:pt idx="25">
                  <c:v>1.4643733748614127</c:v>
                </c:pt>
                <c:pt idx="26">
                  <c:v>1.4635556850397786</c:v>
                </c:pt>
                <c:pt idx="27">
                  <c:v>1.4627094972501875</c:v>
                </c:pt>
                <c:pt idx="28">
                  <c:v>1.4618350692496367</c:v>
                </c:pt>
                <c:pt idx="29">
                  <c:v>1.4609326673973662</c:v>
                </c:pt>
                <c:pt idx="30">
                  <c:v>1.460002566573722</c:v>
                </c:pt>
                <c:pt idx="31">
                  <c:v>1.4590450500964249</c:v>
                </c:pt>
                <c:pt idx="32">
                  <c:v>1.4580604096342695</c:v>
                </c:pt>
                <c:pt idx="33">
                  <c:v>1.4570489451182795</c:v>
                </c:pt>
                <c:pt idx="34">
                  <c:v>1.4560109646503443</c:v>
                </c:pt>
                <c:pt idx="35">
                  <c:v>1.4549467844093695</c:v>
                </c:pt>
                <c:pt idx="36">
                  <c:v>1.4538567285549659</c:v>
                </c:pt>
                <c:pt idx="37">
                  <c:v>1.452741129128706</c:v>
                </c:pt>
                <c:pt idx="38">
                  <c:v>1.4516003259529819</c:v>
                </c:pt>
                <c:pt idx="39">
                  <c:v>1.4504346665274928</c:v>
                </c:pt>
                <c:pt idx="40">
                  <c:v>1.4492445059233912</c:v>
                </c:pt>
                <c:pt idx="41">
                  <c:v>1.4480302066751265</c:v>
                </c:pt>
                <c:pt idx="42">
                  <c:v>1.4467921386700131</c:v>
                </c:pt>
                <c:pt idx="43">
                  <c:v>1.4455306790355584</c:v>
                </c:pt>
                <c:pt idx="44">
                  <c:v>1.4442462120245876</c:v>
                </c:pt>
                <c:pt idx="45">
                  <c:v>1.4429391288981948</c:v>
                </c:pt>
                <c:pt idx="46">
                  <c:v>1.4416098278065625</c:v>
                </c:pt>
                <c:pt idx="47">
                  <c:v>1.4402587136676801</c:v>
                </c:pt>
                <c:pt idx="48">
                  <c:v>1.4388861980440033</c:v>
                </c:pt>
                <c:pt idx="49">
                  <c:v>1.4374926990170867</c:v>
                </c:pt>
                <c:pt idx="50">
                  <c:v>1.4360786410602331</c:v>
                </c:pt>
                <c:pt idx="51">
                  <c:v>1.4346444549091941</c:v>
                </c:pt>
                <c:pt idx="52">
                  <c:v>1.4331905774309652</c:v>
                </c:pt>
                <c:pt idx="53">
                  <c:v>1.4317174514907098</c:v>
                </c:pt>
                <c:pt idx="54">
                  <c:v>1.4302255258168599</c:v>
                </c:pt>
                <c:pt idx="55">
                  <c:v>1.4287152548644286</c:v>
                </c:pt>
                <c:pt idx="56">
                  <c:v>1.427187098676578</c:v>
                </c:pt>
                <c:pt idx="57">
                  <c:v>1.4256415227444865</c:v>
                </c:pt>
                <c:pt idx="58">
                  <c:v>1.4240789978655557</c:v>
                </c:pt>
                <c:pt idx="59">
                  <c:v>1.4225000000000001</c:v>
                </c:pt>
                <c:pt idx="60">
                  <c:v>1.4209050101258656</c:v>
                </c:pt>
                <c:pt idx="61">
                  <c:v>1.4192945140925186</c:v>
                </c:pt>
                <c:pt idx="62">
                  <c:v>1.4176690024726526</c:v>
                </c:pt>
                <c:pt idx="63">
                  <c:v>1.4160289704128532</c:v>
                </c:pt>
                <c:pt idx="64">
                  <c:v>1.4143749174827736</c:v>
                </c:pt>
                <c:pt idx="65">
                  <c:v>1.4127073475229592</c:v>
                </c:pt>
                <c:pt idx="66">
                  <c:v>1.4110267684913738</c:v>
                </c:pt>
                <c:pt idx="67">
                  <c:v>1.4093336923086708</c:v>
                </c:pt>
                <c:pt idx="68">
                  <c:v>1.4076286347022566</c:v>
                </c:pt>
                <c:pt idx="69">
                  <c:v>1.4059121150491953</c:v>
                </c:pt>
                <c:pt idx="70">
                  <c:v>1.4041846562180016</c:v>
                </c:pt>
                <c:pt idx="71">
                  <c:v>1.4024467844093695</c:v>
                </c:pt>
                <c:pt idx="72">
                  <c:v>1.4006990289958874</c:v>
                </c:pt>
                <c:pt idx="73">
                  <c:v>1.3989419223607851</c:v>
                </c:pt>
                <c:pt idx="74">
                  <c:v>1.3971759997357647</c:v>
                </c:pt>
                <c:pt idx="75">
                  <c:v>1.3954017990379652</c:v>
                </c:pt>
                <c:pt idx="76">
                  <c:v>1.3936198607061059</c:v>
                </c:pt>
                <c:pt idx="77">
                  <c:v>1.3918307275358648</c:v>
                </c:pt>
                <c:pt idx="78">
                  <c:v>1.3900349445145372</c:v>
                </c:pt>
                <c:pt idx="79">
                  <c:v>1.3882330586550278</c:v>
                </c:pt>
                <c:pt idx="80">
                  <c:v>1.3864256188292243</c:v>
                </c:pt>
                <c:pt idx="81">
                  <c:v>1.3846131756008069</c:v>
                </c:pt>
                <c:pt idx="82">
                  <c:v>1.3827962810575405</c:v>
                </c:pt>
                <c:pt idx="83">
                  <c:v>1.3809754886431038</c:v>
                </c:pt>
                <c:pt idx="84">
                  <c:v>1.3791513529885042</c:v>
                </c:pt>
                <c:pt idx="85">
                  <c:v>1.3773244297431333</c:v>
                </c:pt>
                <c:pt idx="86">
                  <c:v>1.3754952754055092</c:v>
                </c:pt>
                <c:pt idx="87">
                  <c:v>1.3736644471537627</c:v>
                </c:pt>
                <c:pt idx="88">
                  <c:v>1.3718325026759148</c:v>
                </c:pt>
                <c:pt idx="89">
                  <c:v>1.37</c:v>
                </c:pt>
                <c:pt idx="90">
                  <c:v>1.3681674973240854</c:v>
                </c:pt>
                <c:pt idx="91">
                  <c:v>1.3663355528462375</c:v>
                </c:pt>
                <c:pt idx="92">
                  <c:v>1.364504724594491</c:v>
                </c:pt>
                <c:pt idx="93">
                  <c:v>1.3626755702568669</c:v>
                </c:pt>
                <c:pt idx="94">
                  <c:v>1.360848647011496</c:v>
                </c:pt>
                <c:pt idx="95">
                  <c:v>1.3590245113568964</c:v>
                </c:pt>
                <c:pt idx="96">
                  <c:v>1.3572037189424597</c:v>
                </c:pt>
                <c:pt idx="97">
                  <c:v>1.3553868243991933</c:v>
                </c:pt>
                <c:pt idx="98">
                  <c:v>1.3535743811707759</c:v>
                </c:pt>
                <c:pt idx="99">
                  <c:v>1.3517669413449724</c:v>
                </c:pt>
                <c:pt idx="100">
                  <c:v>1.349965055485463</c:v>
                </c:pt>
                <c:pt idx="101">
                  <c:v>1.3481692724641354</c:v>
                </c:pt>
                <c:pt idx="102">
                  <c:v>1.3463801392938943</c:v>
                </c:pt>
                <c:pt idx="103">
                  <c:v>1.344598200962035</c:v>
                </c:pt>
                <c:pt idx="104">
                  <c:v>1.3428240002642353</c:v>
                </c:pt>
                <c:pt idx="105">
                  <c:v>1.3410580776392151</c:v>
                </c:pt>
                <c:pt idx="106">
                  <c:v>1.3393009710041128</c:v>
                </c:pt>
                <c:pt idx="107">
                  <c:v>1.3375532155906307</c:v>
                </c:pt>
                <c:pt idx="108">
                  <c:v>1.3358153437819986</c:v>
                </c:pt>
                <c:pt idx="109">
                  <c:v>1.3340878849508049</c:v>
                </c:pt>
                <c:pt idx="110">
                  <c:v>1.3323713652977436</c:v>
                </c:pt>
                <c:pt idx="111">
                  <c:v>1.3306663076913294</c:v>
                </c:pt>
                <c:pt idx="112">
                  <c:v>1.3289732315086265</c:v>
                </c:pt>
                <c:pt idx="113">
                  <c:v>1.327292652477041</c:v>
                </c:pt>
                <c:pt idx="114">
                  <c:v>1.3256250825172267</c:v>
                </c:pt>
                <c:pt idx="115">
                  <c:v>1.323971029587147</c:v>
                </c:pt>
                <c:pt idx="116">
                  <c:v>1.3223309975273476</c:v>
                </c:pt>
                <c:pt idx="117">
                  <c:v>1.3207054859074816</c:v>
                </c:pt>
                <c:pt idx="118">
                  <c:v>1.3190949898741346</c:v>
                </c:pt>
                <c:pt idx="119">
                  <c:v>1.3175000000000001</c:v>
                </c:pt>
                <c:pt idx="120">
                  <c:v>1.3159210021344445</c:v>
                </c:pt>
                <c:pt idx="121">
                  <c:v>1.3143584772555137</c:v>
                </c:pt>
                <c:pt idx="122">
                  <c:v>1.3128129013234222</c:v>
                </c:pt>
                <c:pt idx="123">
                  <c:v>1.3112847451355718</c:v>
                </c:pt>
                <c:pt idx="124">
                  <c:v>1.3097744741831403</c:v>
                </c:pt>
                <c:pt idx="125">
                  <c:v>1.3082825485092904</c:v>
                </c:pt>
                <c:pt idx="126">
                  <c:v>1.306809422569035</c:v>
                </c:pt>
                <c:pt idx="127">
                  <c:v>1.3053555450908061</c:v>
                </c:pt>
                <c:pt idx="128">
                  <c:v>1.3039213589397671</c:v>
                </c:pt>
                <c:pt idx="129">
                  <c:v>1.3025073009829136</c:v>
                </c:pt>
                <c:pt idx="130">
                  <c:v>1.3011138019559969</c:v>
                </c:pt>
                <c:pt idx="131">
                  <c:v>1.2997412863323201</c:v>
                </c:pt>
                <c:pt idx="132">
                  <c:v>1.2983901721934377</c:v>
                </c:pt>
                <c:pt idx="133">
                  <c:v>1.2970608711018055</c:v>
                </c:pt>
                <c:pt idx="134">
                  <c:v>1.2957537879754126</c:v>
                </c:pt>
                <c:pt idx="135">
                  <c:v>1.2944693209644418</c:v>
                </c:pt>
                <c:pt idx="136">
                  <c:v>1.2932078613299871</c:v>
                </c:pt>
                <c:pt idx="137">
                  <c:v>1.2919697933248737</c:v>
                </c:pt>
                <c:pt idx="138">
                  <c:v>1.2907554940766091</c:v>
                </c:pt>
                <c:pt idx="139">
                  <c:v>1.2895653334725075</c:v>
                </c:pt>
                <c:pt idx="140">
                  <c:v>1.2883996740470183</c:v>
                </c:pt>
                <c:pt idx="141">
                  <c:v>1.2872588708712942</c:v>
                </c:pt>
                <c:pt idx="142">
                  <c:v>1.2861432714450343</c:v>
                </c:pt>
                <c:pt idx="143">
                  <c:v>1.2850532155906307</c:v>
                </c:pt>
                <c:pt idx="144">
                  <c:v>1.2839890353496559</c:v>
                </c:pt>
                <c:pt idx="145">
                  <c:v>1.2829510548817207</c:v>
                </c:pt>
                <c:pt idx="146">
                  <c:v>1.2819395903657307</c:v>
                </c:pt>
                <c:pt idx="147">
                  <c:v>1.2809549499035753</c:v>
                </c:pt>
                <c:pt idx="148">
                  <c:v>1.2799974334262783</c:v>
                </c:pt>
                <c:pt idx="149">
                  <c:v>1.2790673326026341</c:v>
                </c:pt>
                <c:pt idx="150">
                  <c:v>1.2781649307503635</c:v>
                </c:pt>
                <c:pt idx="151">
                  <c:v>1.2772905027498127</c:v>
                </c:pt>
                <c:pt idx="152">
                  <c:v>1.2764443149602216</c:v>
                </c:pt>
                <c:pt idx="153">
                  <c:v>1.2756266251385875</c:v>
                </c:pt>
                <c:pt idx="154">
                  <c:v>1.2748376823611518</c:v>
                </c:pt>
                <c:pt idx="155">
                  <c:v>1.274077726947527</c:v>
                </c:pt>
                <c:pt idx="156">
                  <c:v>1.2733469903874939</c:v>
                </c:pt>
                <c:pt idx="157">
                  <c:v>1.2726456952704874</c:v>
                </c:pt>
                <c:pt idx="158">
                  <c:v>1.2719740552177938</c:v>
                </c:pt>
                <c:pt idx="159">
                  <c:v>1.2713322748174798</c:v>
                </c:pt>
                <c:pt idx="160">
                  <c:v>1.2707205495620719</c:v>
                </c:pt>
                <c:pt idx="161">
                  <c:v>1.270139065789009</c:v>
                </c:pt>
                <c:pt idx="162">
                  <c:v>1.2695880006238813</c:v>
                </c:pt>
                <c:pt idx="163">
                  <c:v>1.2690675219264766</c:v>
                </c:pt>
                <c:pt idx="164">
                  <c:v>1.2685777882396478</c:v>
                </c:pt>
                <c:pt idx="165">
                  <c:v>1.2681189487410205</c:v>
                </c:pt>
                <c:pt idx="166">
                  <c:v>1.2676911431975504</c:v>
                </c:pt>
                <c:pt idx="167">
                  <c:v>1.2672945019229505</c:v>
                </c:pt>
                <c:pt idx="168">
                  <c:v>1.2669291457379954</c:v>
                </c:pt>
                <c:pt idx="169">
                  <c:v>1.2665951859337183</c:v>
                </c:pt>
                <c:pt idx="170">
                  <c:v>1.2662927242375106</c:v>
                </c:pt>
                <c:pt idx="171">
                  <c:v>1.2660218527821352</c:v>
                </c:pt>
                <c:pt idx="172">
                  <c:v>1.2657826540776613</c:v>
                </c:pt>
                <c:pt idx="173">
                  <c:v>1.2655752009863315</c:v>
                </c:pt>
                <c:pt idx="174">
                  <c:v>1.2653995567003669</c:v>
                </c:pt>
                <c:pt idx="175">
                  <c:v>1.2652557747227187</c:v>
                </c:pt>
                <c:pt idx="176">
                  <c:v>1.2651438988507699</c:v>
                </c:pt>
                <c:pt idx="177">
                  <c:v>1.265063963162995</c:v>
                </c:pt>
                <c:pt idx="178">
                  <c:v>1.2650159920085791</c:v>
                </c:pt>
                <c:pt idx="179">
                  <c:v>1.2650000000000001</c:v>
                </c:pt>
                <c:pt idx="180">
                  <c:v>1.2650159920085791</c:v>
                </c:pt>
                <c:pt idx="181">
                  <c:v>1.265063963162995</c:v>
                </c:pt>
                <c:pt idx="182">
                  <c:v>1.2651438988507699</c:v>
                </c:pt>
                <c:pt idx="183">
                  <c:v>1.2652557747227187</c:v>
                </c:pt>
                <c:pt idx="184">
                  <c:v>1.2653995567003669</c:v>
                </c:pt>
                <c:pt idx="185">
                  <c:v>1.2655752009863315</c:v>
                </c:pt>
                <c:pt idx="186">
                  <c:v>1.2657826540776613</c:v>
                </c:pt>
                <c:pt idx="187">
                  <c:v>1.2660218527821352</c:v>
                </c:pt>
                <c:pt idx="188">
                  <c:v>1.2662927242375106</c:v>
                </c:pt>
                <c:pt idx="189">
                  <c:v>1.2665951859337183</c:v>
                </c:pt>
                <c:pt idx="190">
                  <c:v>1.2669291457379954</c:v>
                </c:pt>
                <c:pt idx="191">
                  <c:v>1.2672945019229505</c:v>
                </c:pt>
                <c:pt idx="192">
                  <c:v>1.2676911431975504</c:v>
                </c:pt>
                <c:pt idx="193">
                  <c:v>1.2681189487410205</c:v>
                </c:pt>
                <c:pt idx="194">
                  <c:v>1.2685777882396478</c:v>
                </c:pt>
                <c:pt idx="195">
                  <c:v>1.2690675219264766</c:v>
                </c:pt>
                <c:pt idx="196">
                  <c:v>1.2695880006238813</c:v>
                </c:pt>
                <c:pt idx="197">
                  <c:v>1.270139065789009</c:v>
                </c:pt>
                <c:pt idx="198">
                  <c:v>1.2707205495620719</c:v>
                </c:pt>
                <c:pt idx="199">
                  <c:v>1.2713322748174798</c:v>
                </c:pt>
                <c:pt idx="200">
                  <c:v>1.2719740552177938</c:v>
                </c:pt>
                <c:pt idx="201">
                  <c:v>1.2726456952704874</c:v>
                </c:pt>
                <c:pt idx="202">
                  <c:v>1.2733469903874939</c:v>
                </c:pt>
                <c:pt idx="203">
                  <c:v>1.274077726947527</c:v>
                </c:pt>
                <c:pt idx="204">
                  <c:v>1.2748376823611518</c:v>
                </c:pt>
                <c:pt idx="205">
                  <c:v>1.2756266251385875</c:v>
                </c:pt>
                <c:pt idx="206">
                  <c:v>1.2764443149602216</c:v>
                </c:pt>
                <c:pt idx="207">
                  <c:v>1.2772905027498127</c:v>
                </c:pt>
                <c:pt idx="208">
                  <c:v>1.2781649307503635</c:v>
                </c:pt>
                <c:pt idx="209">
                  <c:v>1.2790673326026341</c:v>
                </c:pt>
                <c:pt idx="210">
                  <c:v>1.2799974334262783</c:v>
                </c:pt>
                <c:pt idx="211">
                  <c:v>1.2809549499035753</c:v>
                </c:pt>
                <c:pt idx="212">
                  <c:v>1.2819395903657307</c:v>
                </c:pt>
                <c:pt idx="213">
                  <c:v>1.2829510548817207</c:v>
                </c:pt>
                <c:pt idx="214">
                  <c:v>1.2839890353496559</c:v>
                </c:pt>
                <c:pt idx="215">
                  <c:v>1.2850532155906307</c:v>
                </c:pt>
                <c:pt idx="216">
                  <c:v>1.2861432714450343</c:v>
                </c:pt>
                <c:pt idx="217">
                  <c:v>1.2872588708712942</c:v>
                </c:pt>
                <c:pt idx="218">
                  <c:v>1.2883996740470183</c:v>
                </c:pt>
                <c:pt idx="219">
                  <c:v>1.2895653334725075</c:v>
                </c:pt>
                <c:pt idx="220">
                  <c:v>1.2907554940766091</c:v>
                </c:pt>
                <c:pt idx="221">
                  <c:v>1.2919697933248737</c:v>
                </c:pt>
                <c:pt idx="222">
                  <c:v>1.2932078613299871</c:v>
                </c:pt>
                <c:pt idx="223">
                  <c:v>1.2944693209644418</c:v>
                </c:pt>
                <c:pt idx="224">
                  <c:v>1.2957537879754126</c:v>
                </c:pt>
                <c:pt idx="225">
                  <c:v>1.2970608711018055</c:v>
                </c:pt>
                <c:pt idx="226">
                  <c:v>1.2983901721934377</c:v>
                </c:pt>
                <c:pt idx="227">
                  <c:v>1.2997412863323201</c:v>
                </c:pt>
                <c:pt idx="228">
                  <c:v>1.3011138019559969</c:v>
                </c:pt>
                <c:pt idx="229">
                  <c:v>1.3025073009829136</c:v>
                </c:pt>
                <c:pt idx="230">
                  <c:v>1.3039213589397671</c:v>
                </c:pt>
                <c:pt idx="231">
                  <c:v>1.3053555450908061</c:v>
                </c:pt>
                <c:pt idx="232">
                  <c:v>1.306809422569035</c:v>
                </c:pt>
                <c:pt idx="233">
                  <c:v>1.3082825485092904</c:v>
                </c:pt>
                <c:pt idx="234">
                  <c:v>1.3097744741831403</c:v>
                </c:pt>
                <c:pt idx="235">
                  <c:v>1.3112847451355718</c:v>
                </c:pt>
                <c:pt idx="236">
                  <c:v>1.3128129013234222</c:v>
                </c:pt>
                <c:pt idx="237">
                  <c:v>1.3143584772555137</c:v>
                </c:pt>
                <c:pt idx="238">
                  <c:v>1.3159210021344443</c:v>
                </c:pt>
                <c:pt idx="239">
                  <c:v>1.3175000000000001</c:v>
                </c:pt>
                <c:pt idx="240">
                  <c:v>1.3190949898741346</c:v>
                </c:pt>
                <c:pt idx="241">
                  <c:v>1.3207054859074816</c:v>
                </c:pt>
                <c:pt idx="242">
                  <c:v>1.3223309975273476</c:v>
                </c:pt>
                <c:pt idx="243">
                  <c:v>1.323971029587147</c:v>
                </c:pt>
                <c:pt idx="244">
                  <c:v>1.3256250825172267</c:v>
                </c:pt>
                <c:pt idx="245">
                  <c:v>1.3272926524770412</c:v>
                </c:pt>
                <c:pt idx="246">
                  <c:v>1.3289732315086265</c:v>
                </c:pt>
                <c:pt idx="247">
                  <c:v>1.3306663076913292</c:v>
                </c:pt>
                <c:pt idx="248">
                  <c:v>1.3323713652977436</c:v>
                </c:pt>
                <c:pt idx="249">
                  <c:v>1.3340878849508049</c:v>
                </c:pt>
                <c:pt idx="250">
                  <c:v>1.3358153437819986</c:v>
                </c:pt>
                <c:pt idx="251">
                  <c:v>1.3375532155906307</c:v>
                </c:pt>
                <c:pt idx="252">
                  <c:v>1.3393009710041126</c:v>
                </c:pt>
                <c:pt idx="253">
                  <c:v>1.3410580776392151</c:v>
                </c:pt>
                <c:pt idx="254">
                  <c:v>1.3428240002642355</c:v>
                </c:pt>
                <c:pt idx="255">
                  <c:v>1.344598200962035</c:v>
                </c:pt>
                <c:pt idx="256">
                  <c:v>1.3463801392938943</c:v>
                </c:pt>
                <c:pt idx="257">
                  <c:v>1.3481692724641354</c:v>
                </c:pt>
                <c:pt idx="258">
                  <c:v>1.349965055485463</c:v>
                </c:pt>
                <c:pt idx="259">
                  <c:v>1.3517669413449724</c:v>
                </c:pt>
                <c:pt idx="260">
                  <c:v>1.3535743811707759</c:v>
                </c:pt>
                <c:pt idx="261">
                  <c:v>1.3553868243991931</c:v>
                </c:pt>
                <c:pt idx="262">
                  <c:v>1.3572037189424597</c:v>
                </c:pt>
                <c:pt idx="263">
                  <c:v>1.3590245113568966</c:v>
                </c:pt>
                <c:pt idx="264">
                  <c:v>1.360848647011496</c:v>
                </c:pt>
                <c:pt idx="265">
                  <c:v>1.3626755702568669</c:v>
                </c:pt>
                <c:pt idx="266">
                  <c:v>1.364504724594491</c:v>
                </c:pt>
                <c:pt idx="267">
                  <c:v>1.3663355528462375</c:v>
                </c:pt>
                <c:pt idx="268">
                  <c:v>1.3681674973240854</c:v>
                </c:pt>
                <c:pt idx="269">
                  <c:v>1.37</c:v>
                </c:pt>
                <c:pt idx="270">
                  <c:v>1.3718325026759148</c:v>
                </c:pt>
                <c:pt idx="271">
                  <c:v>1.3736644471537627</c:v>
                </c:pt>
                <c:pt idx="272">
                  <c:v>1.3754952754055092</c:v>
                </c:pt>
                <c:pt idx="273">
                  <c:v>1.3773244297431333</c:v>
                </c:pt>
                <c:pt idx="274">
                  <c:v>1.3791513529885042</c:v>
                </c:pt>
                <c:pt idx="275">
                  <c:v>1.3809754886431036</c:v>
                </c:pt>
                <c:pt idx="276">
                  <c:v>1.3827962810575407</c:v>
                </c:pt>
                <c:pt idx="277">
                  <c:v>1.3846131756008069</c:v>
                </c:pt>
                <c:pt idx="278">
                  <c:v>1.3864256188292243</c:v>
                </c:pt>
                <c:pt idx="279">
                  <c:v>1.3882330586550278</c:v>
                </c:pt>
                <c:pt idx="280">
                  <c:v>1.3900349445145372</c:v>
                </c:pt>
                <c:pt idx="281">
                  <c:v>1.3918307275358648</c:v>
                </c:pt>
                <c:pt idx="282">
                  <c:v>1.3936198607061059</c:v>
                </c:pt>
                <c:pt idx="283">
                  <c:v>1.3954017990379652</c:v>
                </c:pt>
                <c:pt idx="284">
                  <c:v>1.3971759997357647</c:v>
                </c:pt>
                <c:pt idx="285">
                  <c:v>1.3989419223607851</c:v>
                </c:pt>
                <c:pt idx="286">
                  <c:v>1.4006990289958874</c:v>
                </c:pt>
                <c:pt idx="287">
                  <c:v>1.4024467844093695</c:v>
                </c:pt>
                <c:pt idx="288">
                  <c:v>1.4041846562180016</c:v>
                </c:pt>
                <c:pt idx="289">
                  <c:v>1.4059121150491953</c:v>
                </c:pt>
                <c:pt idx="290">
                  <c:v>1.4076286347022566</c:v>
                </c:pt>
                <c:pt idx="291">
                  <c:v>1.4093336923086708</c:v>
                </c:pt>
                <c:pt idx="292">
                  <c:v>1.4110267684913738</c:v>
                </c:pt>
                <c:pt idx="293">
                  <c:v>1.412707347522959</c:v>
                </c:pt>
                <c:pt idx="294">
                  <c:v>1.4143749174827736</c:v>
                </c:pt>
                <c:pt idx="295">
                  <c:v>1.4160289704128532</c:v>
                </c:pt>
                <c:pt idx="296">
                  <c:v>1.4176690024726526</c:v>
                </c:pt>
                <c:pt idx="297">
                  <c:v>1.4192945140925186</c:v>
                </c:pt>
                <c:pt idx="298">
                  <c:v>1.4209050101258656</c:v>
                </c:pt>
                <c:pt idx="299">
                  <c:v>1.4225000000000001</c:v>
                </c:pt>
                <c:pt idx="300">
                  <c:v>1.4240789978655557</c:v>
                </c:pt>
                <c:pt idx="301">
                  <c:v>1.4256415227444865</c:v>
                </c:pt>
                <c:pt idx="302">
                  <c:v>1.427187098676578</c:v>
                </c:pt>
                <c:pt idx="303">
                  <c:v>1.4287152548644286</c:v>
                </c:pt>
                <c:pt idx="304">
                  <c:v>1.4302255258168599</c:v>
                </c:pt>
                <c:pt idx="305">
                  <c:v>1.4317174514907098</c:v>
                </c:pt>
                <c:pt idx="306">
                  <c:v>1.4331905774309652</c:v>
                </c:pt>
                <c:pt idx="307">
                  <c:v>1.4346444549091943</c:v>
                </c:pt>
                <c:pt idx="308">
                  <c:v>1.4360786410602331</c:v>
                </c:pt>
                <c:pt idx="309">
                  <c:v>1.4374926990170867</c:v>
                </c:pt>
                <c:pt idx="310">
                  <c:v>1.4388861980440033</c:v>
                </c:pt>
                <c:pt idx="311">
                  <c:v>1.4402587136676801</c:v>
                </c:pt>
                <c:pt idx="312">
                  <c:v>1.4416098278065625</c:v>
                </c:pt>
                <c:pt idx="313">
                  <c:v>1.4429391288981948</c:v>
                </c:pt>
                <c:pt idx="314">
                  <c:v>1.4442462120245876</c:v>
                </c:pt>
                <c:pt idx="315">
                  <c:v>1.4455306790355584</c:v>
                </c:pt>
                <c:pt idx="316">
                  <c:v>1.4467921386700131</c:v>
                </c:pt>
                <c:pt idx="317">
                  <c:v>1.4480302066751265</c:v>
                </c:pt>
                <c:pt idx="318">
                  <c:v>1.4492445059233912</c:v>
                </c:pt>
                <c:pt idx="319">
                  <c:v>1.4504346665274928</c:v>
                </c:pt>
                <c:pt idx="320">
                  <c:v>1.4516003259529819</c:v>
                </c:pt>
                <c:pt idx="321">
                  <c:v>1.452741129128706</c:v>
                </c:pt>
                <c:pt idx="322">
                  <c:v>1.4538567285549659</c:v>
                </c:pt>
                <c:pt idx="323">
                  <c:v>1.4549467844093695</c:v>
                </c:pt>
                <c:pt idx="324">
                  <c:v>1.4560109646503443</c:v>
                </c:pt>
                <c:pt idx="325">
                  <c:v>1.4570489451182795</c:v>
                </c:pt>
                <c:pt idx="326">
                  <c:v>1.4580604096342695</c:v>
                </c:pt>
                <c:pt idx="327">
                  <c:v>1.4590450500964249</c:v>
                </c:pt>
                <c:pt idx="328">
                  <c:v>1.460002566573722</c:v>
                </c:pt>
                <c:pt idx="329">
                  <c:v>1.4609326673973662</c:v>
                </c:pt>
                <c:pt idx="330">
                  <c:v>1.4618350692496367</c:v>
                </c:pt>
                <c:pt idx="331">
                  <c:v>1.4627094972501875</c:v>
                </c:pt>
                <c:pt idx="332">
                  <c:v>1.4635556850397786</c:v>
                </c:pt>
                <c:pt idx="333">
                  <c:v>1.4643733748614127</c:v>
                </c:pt>
                <c:pt idx="334">
                  <c:v>1.4651623176388484</c:v>
                </c:pt>
                <c:pt idx="335">
                  <c:v>1.4659222730524732</c:v>
                </c:pt>
                <c:pt idx="336">
                  <c:v>1.4666530096125063</c:v>
                </c:pt>
                <c:pt idx="337">
                  <c:v>1.4673543047295128</c:v>
                </c:pt>
                <c:pt idx="338">
                  <c:v>1.4680259447822062</c:v>
                </c:pt>
                <c:pt idx="339">
                  <c:v>1.4686677251825204</c:v>
                </c:pt>
                <c:pt idx="340">
                  <c:v>1.4692794504379283</c:v>
                </c:pt>
                <c:pt idx="341">
                  <c:v>1.4698609342109912</c:v>
                </c:pt>
                <c:pt idx="342">
                  <c:v>1.4704119993761189</c:v>
                </c:pt>
                <c:pt idx="343">
                  <c:v>1.4709324780735236</c:v>
                </c:pt>
                <c:pt idx="344">
                  <c:v>1.4714222117603524</c:v>
                </c:pt>
                <c:pt idx="345">
                  <c:v>1.4718810512589797</c:v>
                </c:pt>
                <c:pt idx="346">
                  <c:v>1.4723088568024498</c:v>
                </c:pt>
                <c:pt idx="347">
                  <c:v>1.4727054980770498</c:v>
                </c:pt>
                <c:pt idx="348">
                  <c:v>1.4730708542620048</c:v>
                </c:pt>
                <c:pt idx="349">
                  <c:v>1.4734048140662819</c:v>
                </c:pt>
                <c:pt idx="350">
                  <c:v>1.4737072757624896</c:v>
                </c:pt>
                <c:pt idx="351">
                  <c:v>1.473978147217865</c:v>
                </c:pt>
                <c:pt idx="352">
                  <c:v>1.4742173459223389</c:v>
                </c:pt>
                <c:pt idx="353">
                  <c:v>1.4744247990136687</c:v>
                </c:pt>
                <c:pt idx="354">
                  <c:v>1.4746004432996334</c:v>
                </c:pt>
                <c:pt idx="355">
                  <c:v>1.4747442252772816</c:v>
                </c:pt>
                <c:pt idx="356">
                  <c:v>1.4748561011492303</c:v>
                </c:pt>
                <c:pt idx="357">
                  <c:v>1.4749360368370052</c:v>
                </c:pt>
                <c:pt idx="358">
                  <c:v>1.4749840079914212</c:v>
                </c:pt>
                <c:pt idx="359">
                  <c:v>1.4750000000000001</c:v>
                </c:pt>
              </c:numCache>
              <c:extLst xmlns:c15="http://schemas.microsoft.com/office/drawing/2012/chart"/>
            </c:numRef>
          </c:xVal>
          <c:yVal>
            <c:numRef>
              <c:f>'[2]CBR400RR-R 94'!$Y$7:$Y$366</c:f>
              <c:numCache>
                <c:formatCode>General</c:formatCode>
                <c:ptCount val="360"/>
                <c:pt idx="0">
                  <c:v>0.30683250267591478</c:v>
                </c:pt>
                <c:pt idx="1">
                  <c:v>0.30866444715376262</c:v>
                </c:pt>
                <c:pt idx="2">
                  <c:v>0.31049527540550909</c:v>
                </c:pt>
                <c:pt idx="3">
                  <c:v>0.31232442974313313</c:v>
                </c:pt>
                <c:pt idx="4">
                  <c:v>0.31415135298850411</c:v>
                </c:pt>
                <c:pt idx="5">
                  <c:v>0.3159754886431036</c:v>
                </c:pt>
                <c:pt idx="6">
                  <c:v>0.31779628105754049</c:v>
                </c:pt>
                <c:pt idx="7">
                  <c:v>0.31961317560080688</c:v>
                </c:pt>
                <c:pt idx="8">
                  <c:v>0.32142561882922421</c:v>
                </c:pt>
                <c:pt idx="9">
                  <c:v>0.32323305865502766</c:v>
                </c:pt>
                <c:pt idx="10">
                  <c:v>0.32503494451453718</c:v>
                </c:pt>
                <c:pt idx="11">
                  <c:v>0.32683072753586473</c:v>
                </c:pt>
                <c:pt idx="12">
                  <c:v>0.32861986070610583</c:v>
                </c:pt>
                <c:pt idx="13">
                  <c:v>0.33040179903796513</c:v>
                </c:pt>
                <c:pt idx="14">
                  <c:v>0.33217599973576467</c:v>
                </c:pt>
                <c:pt idx="15">
                  <c:v>0.3339419223607849</c:v>
                </c:pt>
                <c:pt idx="16">
                  <c:v>0.33569902899588733</c:v>
                </c:pt>
                <c:pt idx="17">
                  <c:v>0.33744678440936948</c:v>
                </c:pt>
                <c:pt idx="18">
                  <c:v>0.33918465621800142</c:v>
                </c:pt>
                <c:pt idx="19">
                  <c:v>0.34091211504919522</c:v>
                </c:pt>
                <c:pt idx="20">
                  <c:v>0.34262863470225652</c:v>
                </c:pt>
                <c:pt idx="21">
                  <c:v>0.34433369230867072</c:v>
                </c:pt>
                <c:pt idx="22">
                  <c:v>0.34602676849137376</c:v>
                </c:pt>
                <c:pt idx="23">
                  <c:v>0.34770734752295901</c:v>
                </c:pt>
                <c:pt idx="24">
                  <c:v>0.34937491748277344</c:v>
                </c:pt>
                <c:pt idx="25">
                  <c:v>0.35102897041285314</c:v>
                </c:pt>
                <c:pt idx="26">
                  <c:v>0.35266900247265243</c:v>
                </c:pt>
                <c:pt idx="27">
                  <c:v>0.35429451409251855</c:v>
                </c:pt>
                <c:pt idx="28">
                  <c:v>0.3559050101258654</c:v>
                </c:pt>
                <c:pt idx="29">
                  <c:v>0.35749999999999998</c:v>
                </c:pt>
                <c:pt idx="30">
                  <c:v>0.35907899786555569</c:v>
                </c:pt>
                <c:pt idx="31">
                  <c:v>0.36064152274448652</c:v>
                </c:pt>
                <c:pt idx="32">
                  <c:v>0.36218709867657783</c:v>
                </c:pt>
                <c:pt idx="33">
                  <c:v>0.36371525486442841</c:v>
                </c:pt>
                <c:pt idx="34">
                  <c:v>0.36522552581685985</c:v>
                </c:pt>
                <c:pt idx="35">
                  <c:v>0.36671745149070967</c:v>
                </c:pt>
                <c:pt idx="36">
                  <c:v>0.36819057743096506</c:v>
                </c:pt>
                <c:pt idx="37">
                  <c:v>0.36964445490919412</c:v>
                </c:pt>
                <c:pt idx="38">
                  <c:v>0.37107864106023292</c:v>
                </c:pt>
                <c:pt idx="39">
                  <c:v>0.37249269901708659</c:v>
                </c:pt>
                <c:pt idx="40">
                  <c:v>0.37388619804400325</c:v>
                </c:pt>
                <c:pt idx="41">
                  <c:v>0.3752587136676801</c:v>
                </c:pt>
                <c:pt idx="42">
                  <c:v>0.37660982780656233</c:v>
                </c:pt>
                <c:pt idx="43">
                  <c:v>0.3779391288981947</c:v>
                </c:pt>
                <c:pt idx="44">
                  <c:v>0.37924621202458747</c:v>
                </c:pt>
                <c:pt idx="45">
                  <c:v>0.38053067903555837</c:v>
                </c:pt>
                <c:pt idx="46">
                  <c:v>0.38179213867001288</c:v>
                </c:pt>
                <c:pt idx="47">
                  <c:v>0.38303020667512638</c:v>
                </c:pt>
                <c:pt idx="48">
                  <c:v>0.38424450592339104</c:v>
                </c:pt>
                <c:pt idx="49">
                  <c:v>0.3854346665274927</c:v>
                </c:pt>
                <c:pt idx="50">
                  <c:v>0.38660032595298194</c:v>
                </c:pt>
                <c:pt idx="51">
                  <c:v>0.38774112912870579</c:v>
                </c:pt>
                <c:pt idx="52">
                  <c:v>0.38885672855496572</c:v>
                </c:pt>
                <c:pt idx="53">
                  <c:v>0.38994678440936947</c:v>
                </c:pt>
                <c:pt idx="54">
                  <c:v>0.39101096465034413</c:v>
                </c:pt>
                <c:pt idx="55">
                  <c:v>0.39204894511827937</c:v>
                </c:pt>
                <c:pt idx="56">
                  <c:v>0.39306040963426953</c:v>
                </c:pt>
                <c:pt idx="57">
                  <c:v>0.39404505009642471</c:v>
                </c:pt>
                <c:pt idx="58">
                  <c:v>0.39500256657372179</c:v>
                </c:pt>
                <c:pt idx="59">
                  <c:v>0.39593266739736604</c:v>
                </c:pt>
                <c:pt idx="60">
                  <c:v>0.39683506924963652</c:v>
                </c:pt>
                <c:pt idx="61">
                  <c:v>0.39770949725018734</c:v>
                </c:pt>
                <c:pt idx="62">
                  <c:v>0.39855568503977862</c:v>
                </c:pt>
                <c:pt idx="63">
                  <c:v>0.39937337486141256</c:v>
                </c:pt>
                <c:pt idx="64">
                  <c:v>0.40016231763884824</c:v>
                </c:pt>
                <c:pt idx="65">
                  <c:v>0.40092227305247308</c:v>
                </c:pt>
                <c:pt idx="66">
                  <c:v>0.40165300961250622</c:v>
                </c:pt>
                <c:pt idx="67">
                  <c:v>0.40235430472951267</c:v>
                </c:pt>
                <c:pt idx="68">
                  <c:v>0.40302594478220616</c:v>
                </c:pt>
                <c:pt idx="69">
                  <c:v>0.40366772518252036</c:v>
                </c:pt>
                <c:pt idx="70">
                  <c:v>0.40427945043792823</c:v>
                </c:pt>
                <c:pt idx="71">
                  <c:v>0.40486093421099112</c:v>
                </c:pt>
                <c:pt idx="72">
                  <c:v>0.40541199937611871</c:v>
                </c:pt>
                <c:pt idx="73">
                  <c:v>0.40593247807352351</c:v>
                </c:pt>
                <c:pt idx="74">
                  <c:v>0.40642221176035215</c:v>
                </c:pt>
                <c:pt idx="75">
                  <c:v>0.40688105125897961</c:v>
                </c:pt>
                <c:pt idx="76">
                  <c:v>0.40730885680244966</c:v>
                </c:pt>
                <c:pt idx="77">
                  <c:v>0.40770549807704959</c:v>
                </c:pt>
                <c:pt idx="78">
                  <c:v>0.40807085426200473</c:v>
                </c:pt>
                <c:pt idx="79">
                  <c:v>0.40840481406628182</c:v>
                </c:pt>
                <c:pt idx="80">
                  <c:v>0.40870727576248944</c:v>
                </c:pt>
                <c:pt idx="81">
                  <c:v>0.40897814721786485</c:v>
                </c:pt>
                <c:pt idx="82">
                  <c:v>0.40921734592233883</c:v>
                </c:pt>
                <c:pt idx="83">
                  <c:v>0.40942479901366868</c:v>
                </c:pt>
                <c:pt idx="84">
                  <c:v>0.4096004432996333</c:v>
                </c:pt>
                <c:pt idx="85">
                  <c:v>0.40974422527728155</c:v>
                </c:pt>
                <c:pt idx="86">
                  <c:v>0.40985610114923021</c:v>
                </c:pt>
                <c:pt idx="87">
                  <c:v>0.40993603683700502</c:v>
                </c:pt>
                <c:pt idx="88">
                  <c:v>0.4099840079914211</c:v>
                </c:pt>
                <c:pt idx="89">
                  <c:v>0.41</c:v>
                </c:pt>
                <c:pt idx="90">
                  <c:v>0.4099840079914211</c:v>
                </c:pt>
                <c:pt idx="91">
                  <c:v>0.40993603683700502</c:v>
                </c:pt>
                <c:pt idx="92">
                  <c:v>0.40985610114923021</c:v>
                </c:pt>
                <c:pt idx="93">
                  <c:v>0.40974422527728155</c:v>
                </c:pt>
                <c:pt idx="94">
                  <c:v>0.4096004432996333</c:v>
                </c:pt>
                <c:pt idx="95">
                  <c:v>0.40942479901366868</c:v>
                </c:pt>
                <c:pt idx="96">
                  <c:v>0.40921734592233883</c:v>
                </c:pt>
                <c:pt idx="97">
                  <c:v>0.40897814721786485</c:v>
                </c:pt>
                <c:pt idx="98">
                  <c:v>0.40870727576248944</c:v>
                </c:pt>
                <c:pt idx="99">
                  <c:v>0.40840481406628182</c:v>
                </c:pt>
                <c:pt idx="100">
                  <c:v>0.40807085426200473</c:v>
                </c:pt>
                <c:pt idx="101">
                  <c:v>0.40770549807704959</c:v>
                </c:pt>
                <c:pt idx="102">
                  <c:v>0.40730885680244966</c:v>
                </c:pt>
                <c:pt idx="103">
                  <c:v>0.40688105125897961</c:v>
                </c:pt>
                <c:pt idx="104">
                  <c:v>0.40642221176035215</c:v>
                </c:pt>
                <c:pt idx="105">
                  <c:v>0.40593247807352351</c:v>
                </c:pt>
                <c:pt idx="106">
                  <c:v>0.40541199937611871</c:v>
                </c:pt>
                <c:pt idx="107">
                  <c:v>0.40486093421099112</c:v>
                </c:pt>
                <c:pt idx="108">
                  <c:v>0.40427945043792823</c:v>
                </c:pt>
                <c:pt idx="109">
                  <c:v>0.40366772518252036</c:v>
                </c:pt>
                <c:pt idx="110">
                  <c:v>0.40302594478220616</c:v>
                </c:pt>
                <c:pt idx="111">
                  <c:v>0.40235430472951267</c:v>
                </c:pt>
                <c:pt idx="112">
                  <c:v>0.40165300961250622</c:v>
                </c:pt>
                <c:pt idx="113">
                  <c:v>0.40092227305247308</c:v>
                </c:pt>
                <c:pt idx="114">
                  <c:v>0.40016231763884824</c:v>
                </c:pt>
                <c:pt idx="115">
                  <c:v>0.3993733748614125</c:v>
                </c:pt>
                <c:pt idx="116">
                  <c:v>0.39855568503977862</c:v>
                </c:pt>
                <c:pt idx="117">
                  <c:v>0.39770949725018734</c:v>
                </c:pt>
                <c:pt idx="118">
                  <c:v>0.39683506924963657</c:v>
                </c:pt>
                <c:pt idx="119">
                  <c:v>0.39593266739736604</c:v>
                </c:pt>
                <c:pt idx="120">
                  <c:v>0.39500256657372179</c:v>
                </c:pt>
                <c:pt idx="121">
                  <c:v>0.39404505009642471</c:v>
                </c:pt>
                <c:pt idx="122">
                  <c:v>0.39306040963426947</c:v>
                </c:pt>
                <c:pt idx="123">
                  <c:v>0.39204894511827937</c:v>
                </c:pt>
                <c:pt idx="124">
                  <c:v>0.39101096465034413</c:v>
                </c:pt>
                <c:pt idx="125">
                  <c:v>0.38994678440936947</c:v>
                </c:pt>
                <c:pt idx="126">
                  <c:v>0.38885672855496572</c:v>
                </c:pt>
                <c:pt idx="127">
                  <c:v>0.38774112912870579</c:v>
                </c:pt>
                <c:pt idx="128">
                  <c:v>0.38660032595298194</c:v>
                </c:pt>
                <c:pt idx="129">
                  <c:v>0.3854346665274927</c:v>
                </c:pt>
                <c:pt idx="130">
                  <c:v>0.38424450592339104</c:v>
                </c:pt>
                <c:pt idx="131">
                  <c:v>0.38303020667512638</c:v>
                </c:pt>
                <c:pt idx="132">
                  <c:v>0.38179213867001288</c:v>
                </c:pt>
                <c:pt idx="133">
                  <c:v>0.38053067903555837</c:v>
                </c:pt>
                <c:pt idx="134">
                  <c:v>0.37924621202458747</c:v>
                </c:pt>
                <c:pt idx="135">
                  <c:v>0.3779391288981947</c:v>
                </c:pt>
                <c:pt idx="136">
                  <c:v>0.37660982780656233</c:v>
                </c:pt>
                <c:pt idx="137">
                  <c:v>0.3752587136676801</c:v>
                </c:pt>
                <c:pt idx="138">
                  <c:v>0.37388619804400325</c:v>
                </c:pt>
                <c:pt idx="139">
                  <c:v>0.37249269901708665</c:v>
                </c:pt>
                <c:pt idx="140">
                  <c:v>0.37107864106023292</c:v>
                </c:pt>
                <c:pt idx="141">
                  <c:v>0.36964445490919412</c:v>
                </c:pt>
                <c:pt idx="142">
                  <c:v>0.36819057743096506</c:v>
                </c:pt>
                <c:pt idx="143">
                  <c:v>0.36671745149070967</c:v>
                </c:pt>
                <c:pt idx="144">
                  <c:v>0.3652255258168598</c:v>
                </c:pt>
                <c:pt idx="145">
                  <c:v>0.36371525486442841</c:v>
                </c:pt>
                <c:pt idx="146">
                  <c:v>0.36218709867657783</c:v>
                </c:pt>
                <c:pt idx="147">
                  <c:v>0.36064152274448652</c:v>
                </c:pt>
                <c:pt idx="148">
                  <c:v>0.35907899786555569</c:v>
                </c:pt>
                <c:pt idx="149">
                  <c:v>0.35749999999999998</c:v>
                </c:pt>
                <c:pt idx="150">
                  <c:v>0.3559050101258654</c:v>
                </c:pt>
                <c:pt idx="151">
                  <c:v>0.3542945140925185</c:v>
                </c:pt>
                <c:pt idx="152">
                  <c:v>0.35266900247265243</c:v>
                </c:pt>
                <c:pt idx="153">
                  <c:v>0.35102897041285308</c:v>
                </c:pt>
                <c:pt idx="154">
                  <c:v>0.34937491748277344</c:v>
                </c:pt>
                <c:pt idx="155">
                  <c:v>0.34770734752295906</c:v>
                </c:pt>
                <c:pt idx="156">
                  <c:v>0.34602676849137376</c:v>
                </c:pt>
                <c:pt idx="157">
                  <c:v>0.34433369230867078</c:v>
                </c:pt>
                <c:pt idx="158">
                  <c:v>0.34262863470225652</c:v>
                </c:pt>
                <c:pt idx="159">
                  <c:v>0.34091211504919522</c:v>
                </c:pt>
                <c:pt idx="160">
                  <c:v>0.33918465621800142</c:v>
                </c:pt>
                <c:pt idx="161">
                  <c:v>0.33744678440936948</c:v>
                </c:pt>
                <c:pt idx="162">
                  <c:v>0.33569902899588733</c:v>
                </c:pt>
                <c:pt idx="163">
                  <c:v>0.3339419223607849</c:v>
                </c:pt>
                <c:pt idx="164">
                  <c:v>0.33217599973576473</c:v>
                </c:pt>
                <c:pt idx="165">
                  <c:v>0.33040179903796513</c:v>
                </c:pt>
                <c:pt idx="166">
                  <c:v>0.32861986070610583</c:v>
                </c:pt>
                <c:pt idx="167">
                  <c:v>0.32683072753586473</c:v>
                </c:pt>
                <c:pt idx="168">
                  <c:v>0.32503494451453724</c:v>
                </c:pt>
                <c:pt idx="169">
                  <c:v>0.32323305865502766</c:v>
                </c:pt>
                <c:pt idx="170">
                  <c:v>0.32142561882922427</c:v>
                </c:pt>
                <c:pt idx="171">
                  <c:v>0.31961317560080688</c:v>
                </c:pt>
                <c:pt idx="172">
                  <c:v>0.31779628105754049</c:v>
                </c:pt>
                <c:pt idx="173">
                  <c:v>0.31597548864310365</c:v>
                </c:pt>
                <c:pt idx="174">
                  <c:v>0.31415135298850411</c:v>
                </c:pt>
                <c:pt idx="175">
                  <c:v>0.31232442974313318</c:v>
                </c:pt>
                <c:pt idx="176">
                  <c:v>0.31049527540550909</c:v>
                </c:pt>
                <c:pt idx="177">
                  <c:v>0.30866444715376262</c:v>
                </c:pt>
                <c:pt idx="178">
                  <c:v>0.30683250267591478</c:v>
                </c:pt>
                <c:pt idx="179">
                  <c:v>0.30499999999999999</c:v>
                </c:pt>
                <c:pt idx="180">
                  <c:v>0.30316749732408521</c:v>
                </c:pt>
                <c:pt idx="181">
                  <c:v>0.30133555284623742</c:v>
                </c:pt>
                <c:pt idx="182">
                  <c:v>0.2995047245944909</c:v>
                </c:pt>
                <c:pt idx="183">
                  <c:v>0.29767557025686686</c:v>
                </c:pt>
                <c:pt idx="184">
                  <c:v>0.29584864701149594</c:v>
                </c:pt>
                <c:pt idx="185">
                  <c:v>0.29402451135689639</c:v>
                </c:pt>
                <c:pt idx="186">
                  <c:v>0.2922037189424595</c:v>
                </c:pt>
                <c:pt idx="187">
                  <c:v>0.29038682439919311</c:v>
                </c:pt>
                <c:pt idx="188">
                  <c:v>0.28857438117077577</c:v>
                </c:pt>
                <c:pt idx="189">
                  <c:v>0.28676694134497227</c:v>
                </c:pt>
                <c:pt idx="190">
                  <c:v>0.2849650554854628</c:v>
                </c:pt>
                <c:pt idx="191">
                  <c:v>0.28316927246413526</c:v>
                </c:pt>
                <c:pt idx="192">
                  <c:v>0.28138013929389416</c:v>
                </c:pt>
                <c:pt idx="193">
                  <c:v>0.27959820096203492</c:v>
                </c:pt>
                <c:pt idx="194">
                  <c:v>0.27782400026423532</c:v>
                </c:pt>
                <c:pt idx="195">
                  <c:v>0.27605807763921508</c:v>
                </c:pt>
                <c:pt idx="196">
                  <c:v>0.27430097100411266</c:v>
                </c:pt>
                <c:pt idx="197">
                  <c:v>0.2725532155906305</c:v>
                </c:pt>
                <c:pt idx="198">
                  <c:v>0.27081534378199856</c:v>
                </c:pt>
                <c:pt idx="199">
                  <c:v>0.26908788495080477</c:v>
                </c:pt>
                <c:pt idx="200">
                  <c:v>0.26737136529774347</c:v>
                </c:pt>
                <c:pt idx="201">
                  <c:v>0.26566630769132926</c:v>
                </c:pt>
                <c:pt idx="202">
                  <c:v>0.26397323150862628</c:v>
                </c:pt>
                <c:pt idx="203">
                  <c:v>0.26229265247704098</c:v>
                </c:pt>
                <c:pt idx="204">
                  <c:v>0.26062508251722655</c:v>
                </c:pt>
                <c:pt idx="205">
                  <c:v>0.25897102958714685</c:v>
                </c:pt>
                <c:pt idx="206">
                  <c:v>0.25733099752734762</c:v>
                </c:pt>
                <c:pt idx="207">
                  <c:v>0.25570548590748143</c:v>
                </c:pt>
                <c:pt idx="208">
                  <c:v>0.25409498987413459</c:v>
                </c:pt>
                <c:pt idx="209">
                  <c:v>0.2525</c:v>
                </c:pt>
                <c:pt idx="210">
                  <c:v>0.25092100213444429</c:v>
                </c:pt>
                <c:pt idx="211">
                  <c:v>0.24935847725551349</c:v>
                </c:pt>
                <c:pt idx="212">
                  <c:v>0.24781290132342215</c:v>
                </c:pt>
                <c:pt idx="213">
                  <c:v>0.24628474513557158</c:v>
                </c:pt>
                <c:pt idx="214">
                  <c:v>0.24477447418314013</c:v>
                </c:pt>
                <c:pt idx="215">
                  <c:v>0.24328254850929032</c:v>
                </c:pt>
                <c:pt idx="216">
                  <c:v>0.24180942256903493</c:v>
                </c:pt>
                <c:pt idx="217">
                  <c:v>0.24035554509080587</c:v>
                </c:pt>
                <c:pt idx="218">
                  <c:v>0.23892135893976704</c:v>
                </c:pt>
                <c:pt idx="219">
                  <c:v>0.23750730098291339</c:v>
                </c:pt>
                <c:pt idx="220">
                  <c:v>0.23611380195599674</c:v>
                </c:pt>
                <c:pt idx="221">
                  <c:v>0.23474128633231989</c:v>
                </c:pt>
                <c:pt idx="222">
                  <c:v>0.23339017219343766</c:v>
                </c:pt>
                <c:pt idx="223">
                  <c:v>0.23206087110180529</c:v>
                </c:pt>
                <c:pt idx="224">
                  <c:v>0.23075378797541252</c:v>
                </c:pt>
                <c:pt idx="225">
                  <c:v>0.22946932096444161</c:v>
                </c:pt>
                <c:pt idx="226">
                  <c:v>0.22820786132998711</c:v>
                </c:pt>
                <c:pt idx="227">
                  <c:v>0.2269697933248736</c:v>
                </c:pt>
                <c:pt idx="228">
                  <c:v>0.22575549407660894</c:v>
                </c:pt>
                <c:pt idx="229">
                  <c:v>0.22456533347250732</c:v>
                </c:pt>
                <c:pt idx="230">
                  <c:v>0.2233996740470181</c:v>
                </c:pt>
                <c:pt idx="231">
                  <c:v>0.22225887087129417</c:v>
                </c:pt>
                <c:pt idx="232">
                  <c:v>0.22114327144503426</c:v>
                </c:pt>
                <c:pt idx="233">
                  <c:v>0.22005321559063051</c:v>
                </c:pt>
                <c:pt idx="234">
                  <c:v>0.21898903534965589</c:v>
                </c:pt>
                <c:pt idx="235">
                  <c:v>0.21795105488172062</c:v>
                </c:pt>
                <c:pt idx="236">
                  <c:v>0.21693959036573046</c:v>
                </c:pt>
                <c:pt idx="237">
                  <c:v>0.21595494990357528</c:v>
                </c:pt>
                <c:pt idx="238">
                  <c:v>0.21499743342627822</c:v>
                </c:pt>
                <c:pt idx="239">
                  <c:v>0.21406733260263397</c:v>
                </c:pt>
                <c:pt idx="240">
                  <c:v>0.21316493075036341</c:v>
                </c:pt>
                <c:pt idx="241">
                  <c:v>0.21229050274981265</c:v>
                </c:pt>
                <c:pt idx="242">
                  <c:v>0.21144431496022137</c:v>
                </c:pt>
                <c:pt idx="243">
                  <c:v>0.21062662513858749</c:v>
                </c:pt>
                <c:pt idx="244">
                  <c:v>0.20983768236115174</c:v>
                </c:pt>
                <c:pt idx="245">
                  <c:v>0.20907772694752691</c:v>
                </c:pt>
                <c:pt idx="246">
                  <c:v>0.20834699038749377</c:v>
                </c:pt>
                <c:pt idx="247">
                  <c:v>0.20764569527048732</c:v>
                </c:pt>
                <c:pt idx="248">
                  <c:v>0.20697405521779383</c:v>
                </c:pt>
                <c:pt idx="249">
                  <c:v>0.20633227481747962</c:v>
                </c:pt>
                <c:pt idx="250">
                  <c:v>0.20572054956207173</c:v>
                </c:pt>
                <c:pt idx="251">
                  <c:v>0.20513906578900887</c:v>
                </c:pt>
                <c:pt idx="252">
                  <c:v>0.20458800062388127</c:v>
                </c:pt>
                <c:pt idx="253">
                  <c:v>0.20406752192647651</c:v>
                </c:pt>
                <c:pt idx="254">
                  <c:v>0.20357778823964784</c:v>
                </c:pt>
                <c:pt idx="255">
                  <c:v>0.20311894874102038</c:v>
                </c:pt>
                <c:pt idx="256">
                  <c:v>0.20269114319755033</c:v>
                </c:pt>
                <c:pt idx="257">
                  <c:v>0.2022945019229504</c:v>
                </c:pt>
                <c:pt idx="258">
                  <c:v>0.20192914573799528</c:v>
                </c:pt>
                <c:pt idx="259">
                  <c:v>0.20159518593371817</c:v>
                </c:pt>
                <c:pt idx="260">
                  <c:v>0.20129272423751055</c:v>
                </c:pt>
                <c:pt idx="261">
                  <c:v>0.20102185278213514</c:v>
                </c:pt>
                <c:pt idx="262">
                  <c:v>0.20078265407766116</c:v>
                </c:pt>
                <c:pt idx="263">
                  <c:v>0.2005752009863313</c:v>
                </c:pt>
                <c:pt idx="264">
                  <c:v>0.20039955670036672</c:v>
                </c:pt>
                <c:pt idx="265">
                  <c:v>0.20025577472271844</c:v>
                </c:pt>
                <c:pt idx="266">
                  <c:v>0.20014389885076975</c:v>
                </c:pt>
                <c:pt idx="267">
                  <c:v>0.20006396316299496</c:v>
                </c:pt>
                <c:pt idx="268">
                  <c:v>0.20001599200857892</c:v>
                </c:pt>
                <c:pt idx="269">
                  <c:v>0.2</c:v>
                </c:pt>
                <c:pt idx="270">
                  <c:v>0.20001599200857892</c:v>
                </c:pt>
                <c:pt idx="271">
                  <c:v>0.20006396316299496</c:v>
                </c:pt>
                <c:pt idx="272">
                  <c:v>0.20014389885076975</c:v>
                </c:pt>
                <c:pt idx="273">
                  <c:v>0.20025577472271844</c:v>
                </c:pt>
                <c:pt idx="274">
                  <c:v>0.20039955670036672</c:v>
                </c:pt>
                <c:pt idx="275">
                  <c:v>0.2005752009863313</c:v>
                </c:pt>
                <c:pt idx="276">
                  <c:v>0.20078265407766119</c:v>
                </c:pt>
                <c:pt idx="277">
                  <c:v>0.20102185278213511</c:v>
                </c:pt>
                <c:pt idx="278">
                  <c:v>0.20129272423751055</c:v>
                </c:pt>
                <c:pt idx="279">
                  <c:v>0.20159518593371814</c:v>
                </c:pt>
                <c:pt idx="280">
                  <c:v>0.20192914573799531</c:v>
                </c:pt>
                <c:pt idx="281">
                  <c:v>0.2022945019229504</c:v>
                </c:pt>
                <c:pt idx="282">
                  <c:v>0.2026911431975503</c:v>
                </c:pt>
                <c:pt idx="283">
                  <c:v>0.20311894874102035</c:v>
                </c:pt>
                <c:pt idx="284">
                  <c:v>0.20357778823964781</c:v>
                </c:pt>
                <c:pt idx="285">
                  <c:v>0.20406752192647654</c:v>
                </c:pt>
                <c:pt idx="286">
                  <c:v>0.20458800062388127</c:v>
                </c:pt>
                <c:pt idx="287">
                  <c:v>0.20513906578900887</c:v>
                </c:pt>
                <c:pt idx="288">
                  <c:v>0.2057205495620717</c:v>
                </c:pt>
                <c:pt idx="289">
                  <c:v>0.20633227481747962</c:v>
                </c:pt>
                <c:pt idx="290">
                  <c:v>0.20697405521779383</c:v>
                </c:pt>
                <c:pt idx="291">
                  <c:v>0.20764569527048732</c:v>
                </c:pt>
                <c:pt idx="292">
                  <c:v>0.20834699038749374</c:v>
                </c:pt>
                <c:pt idx="293">
                  <c:v>0.20907772694752688</c:v>
                </c:pt>
                <c:pt idx="294">
                  <c:v>0.20983768236115174</c:v>
                </c:pt>
                <c:pt idx="295">
                  <c:v>0.21062662513858746</c:v>
                </c:pt>
                <c:pt idx="296">
                  <c:v>0.21144431496022137</c:v>
                </c:pt>
                <c:pt idx="297">
                  <c:v>0.21229050274981265</c:v>
                </c:pt>
                <c:pt idx="298">
                  <c:v>0.21316493075036347</c:v>
                </c:pt>
                <c:pt idx="299">
                  <c:v>0.21406733260263394</c:v>
                </c:pt>
                <c:pt idx="300">
                  <c:v>0.21499743342627819</c:v>
                </c:pt>
                <c:pt idx="301">
                  <c:v>0.21595494990357525</c:v>
                </c:pt>
                <c:pt idx="302">
                  <c:v>0.21693959036573046</c:v>
                </c:pt>
                <c:pt idx="303">
                  <c:v>0.21795105488172062</c:v>
                </c:pt>
                <c:pt idx="304">
                  <c:v>0.21898903534965586</c:v>
                </c:pt>
                <c:pt idx="305">
                  <c:v>0.22005321559063051</c:v>
                </c:pt>
                <c:pt idx="306">
                  <c:v>0.22114327144503421</c:v>
                </c:pt>
                <c:pt idx="307">
                  <c:v>0.2222588708712942</c:v>
                </c:pt>
                <c:pt idx="308">
                  <c:v>0.22339967404701805</c:v>
                </c:pt>
                <c:pt idx="309">
                  <c:v>0.22456533347250729</c:v>
                </c:pt>
                <c:pt idx="310">
                  <c:v>0.22575549407660891</c:v>
                </c:pt>
                <c:pt idx="311">
                  <c:v>0.22696979332487355</c:v>
                </c:pt>
                <c:pt idx="312">
                  <c:v>0.22820786132998711</c:v>
                </c:pt>
                <c:pt idx="313">
                  <c:v>0.22946932096444161</c:v>
                </c:pt>
                <c:pt idx="314">
                  <c:v>0.23075378797541249</c:v>
                </c:pt>
                <c:pt idx="315">
                  <c:v>0.23206087110180523</c:v>
                </c:pt>
                <c:pt idx="316">
                  <c:v>0.23339017219343766</c:v>
                </c:pt>
                <c:pt idx="317">
                  <c:v>0.23474128633231989</c:v>
                </c:pt>
                <c:pt idx="318">
                  <c:v>0.23611380195599674</c:v>
                </c:pt>
                <c:pt idx="319">
                  <c:v>0.23750730098291334</c:v>
                </c:pt>
                <c:pt idx="320">
                  <c:v>0.23892135893976701</c:v>
                </c:pt>
                <c:pt idx="321">
                  <c:v>0.24035554509080587</c:v>
                </c:pt>
                <c:pt idx="322">
                  <c:v>0.24180942256903493</c:v>
                </c:pt>
                <c:pt idx="323">
                  <c:v>0.24328254850929029</c:v>
                </c:pt>
                <c:pt idx="324">
                  <c:v>0.24477447418314011</c:v>
                </c:pt>
                <c:pt idx="325">
                  <c:v>0.24628474513557161</c:v>
                </c:pt>
                <c:pt idx="326">
                  <c:v>0.24781290132342215</c:v>
                </c:pt>
                <c:pt idx="327">
                  <c:v>0.24935847725551347</c:v>
                </c:pt>
                <c:pt idx="328">
                  <c:v>0.25092100213444429</c:v>
                </c:pt>
                <c:pt idx="329">
                  <c:v>0.25249999999999995</c:v>
                </c:pt>
                <c:pt idx="330">
                  <c:v>0.25409498987413459</c:v>
                </c:pt>
                <c:pt idx="331">
                  <c:v>0.25570548590748143</c:v>
                </c:pt>
                <c:pt idx="332">
                  <c:v>0.25733099752734756</c:v>
                </c:pt>
                <c:pt idx="333">
                  <c:v>0.25897102958714685</c:v>
                </c:pt>
                <c:pt idx="334">
                  <c:v>0.2606250825172266</c:v>
                </c:pt>
                <c:pt idx="335">
                  <c:v>0.26229265247704098</c:v>
                </c:pt>
                <c:pt idx="336">
                  <c:v>0.26397323150862623</c:v>
                </c:pt>
                <c:pt idx="337">
                  <c:v>0.26566630769132921</c:v>
                </c:pt>
                <c:pt idx="338">
                  <c:v>0.26737136529774341</c:v>
                </c:pt>
                <c:pt idx="339">
                  <c:v>0.26908788495080477</c:v>
                </c:pt>
                <c:pt idx="340">
                  <c:v>0.27081534378199856</c:v>
                </c:pt>
                <c:pt idx="341">
                  <c:v>0.2725532155906305</c:v>
                </c:pt>
                <c:pt idx="342">
                  <c:v>0.2743009710041126</c:v>
                </c:pt>
                <c:pt idx="343">
                  <c:v>0.27605807763921508</c:v>
                </c:pt>
                <c:pt idx="344">
                  <c:v>0.27782400026423532</c:v>
                </c:pt>
                <c:pt idx="345">
                  <c:v>0.27959820096203486</c:v>
                </c:pt>
                <c:pt idx="346">
                  <c:v>0.28138013929389416</c:v>
                </c:pt>
                <c:pt idx="347">
                  <c:v>0.2831692724641352</c:v>
                </c:pt>
                <c:pt idx="348">
                  <c:v>0.2849650554854628</c:v>
                </c:pt>
                <c:pt idx="349">
                  <c:v>0.28676694134497233</c:v>
                </c:pt>
                <c:pt idx="350">
                  <c:v>0.28857438117077572</c:v>
                </c:pt>
                <c:pt idx="351">
                  <c:v>0.29038682439919306</c:v>
                </c:pt>
                <c:pt idx="352">
                  <c:v>0.29220371894245956</c:v>
                </c:pt>
                <c:pt idx="353">
                  <c:v>0.29402451135689639</c:v>
                </c:pt>
                <c:pt idx="354">
                  <c:v>0.29584864701149588</c:v>
                </c:pt>
                <c:pt idx="355">
                  <c:v>0.29767557025686681</c:v>
                </c:pt>
                <c:pt idx="356">
                  <c:v>0.29950472459449085</c:v>
                </c:pt>
                <c:pt idx="357">
                  <c:v>0.30133555284623742</c:v>
                </c:pt>
                <c:pt idx="358">
                  <c:v>0.30316749732408521</c:v>
                </c:pt>
                <c:pt idx="359">
                  <c:v>0.30499999999999999</c:v>
                </c:pt>
              </c:numCache>
              <c:extLst xmlns:c15="http://schemas.microsoft.com/office/drawing/2012/chart"/>
            </c:numRef>
          </c:yVal>
          <c:smooth val="0"/>
          <c:extLst xmlns:c15="http://schemas.microsoft.com/office/drawing/2012/chart">
            <c:ext xmlns:c16="http://schemas.microsoft.com/office/drawing/2014/chart" uri="{C3380CC4-5D6E-409C-BE32-E72D297353CC}">
              <c16:uniqueId val="{00000004-4679-47DC-BC29-EB469289FBC8}"/>
            </c:ext>
          </c:extLst>
        </c:ser>
        <c:ser>
          <c:idx val="5"/>
          <c:order val="5"/>
          <c:tx>
            <c:v>Front Sprocket</c:v>
          </c:tx>
          <c:spPr>
            <a:ln w="19050" cap="rnd">
              <a:solidFill>
                <a:srgbClr val="FFC000"/>
              </a:solidFill>
              <a:round/>
            </a:ln>
            <a:effectLst/>
          </c:spPr>
          <c:marker>
            <c:symbol val="none"/>
          </c:marker>
          <c:xVal>
            <c:numRef>
              <c:f>'[2]CBR400RR-R 94'!$Z$7:$Z$366</c:f>
              <c:numCache>
                <c:formatCode>General</c:formatCode>
                <c:ptCount val="360"/>
                <c:pt idx="0">
                  <c:v>0.8149951262450047</c:v>
                </c:pt>
                <c:pt idx="1">
                  <c:v>0.81498050646461118</c:v>
                </c:pt>
                <c:pt idx="2">
                  <c:v>0.81495614511214653</c:v>
                </c:pt>
                <c:pt idx="3">
                  <c:v>0.81492204960831449</c:v>
                </c:pt>
                <c:pt idx="4">
                  <c:v>0.81487823033893603</c:v>
                </c:pt>
                <c:pt idx="5">
                  <c:v>0.81482470065178492</c:v>
                </c:pt>
                <c:pt idx="6">
                  <c:v>0.81476147685252243</c:v>
                </c:pt>
                <c:pt idx="7">
                  <c:v>0.8146885781997304</c:v>
                </c:pt>
                <c:pt idx="8">
                  <c:v>0.8146060268990446</c:v>
                </c:pt>
                <c:pt idx="9">
                  <c:v>0.81451384809639082</c:v>
                </c:pt>
                <c:pt idx="10">
                  <c:v>0.81441206987032544</c:v>
                </c:pt>
                <c:pt idx="11">
                  <c:v>0.8143007232234819</c:v>
                </c:pt>
                <c:pt idx="12">
                  <c:v>0.81417984207312766</c:v>
                </c:pt>
                <c:pt idx="13">
                  <c:v>0.81404946324083205</c:v>
                </c:pt>
                <c:pt idx="14">
                  <c:v>0.81390962644125031</c:v>
                </c:pt>
                <c:pt idx="15">
                  <c:v>0.81376037427002634</c:v>
                </c:pt>
                <c:pt idx="16">
                  <c:v>0.81360175219081732</c:v>
                </c:pt>
                <c:pt idx="17">
                  <c:v>0.81343380852144509</c:v>
                </c:pt>
                <c:pt idx="18">
                  <c:v>0.8132565944191783</c:v>
                </c:pt>
                <c:pt idx="19">
                  <c:v>0.81307016386514919</c:v>
                </c:pt>
                <c:pt idx="20">
                  <c:v>0.8128745736479106</c:v>
                </c:pt>
                <c:pt idx="21">
                  <c:v>0.81266988334613732</c:v>
                </c:pt>
                <c:pt idx="22">
                  <c:v>0.81245615531047821</c:v>
                </c:pt>
                <c:pt idx="23">
                  <c:v>0.81223345464456331</c:v>
                </c:pt>
                <c:pt idx="24">
                  <c:v>0.81200184918517293</c:v>
                </c:pt>
                <c:pt idx="25">
                  <c:v>0.81176140948157349</c:v>
                </c:pt>
                <c:pt idx="26">
                  <c:v>0.81151220877402797</c:v>
                </c:pt>
                <c:pt idx="27">
                  <c:v>0.81125432297148581</c:v>
                </c:pt>
                <c:pt idx="28">
                  <c:v>0.8109878306284608</c:v>
                </c:pt>
                <c:pt idx="29">
                  <c:v>0.8107128129211022</c:v>
                </c:pt>
                <c:pt idx="30">
                  <c:v>0.81042935362246771</c:v>
                </c:pt>
                <c:pt idx="31">
                  <c:v>0.81013753907700581</c:v>
                </c:pt>
                <c:pt idx="32">
                  <c:v>0.80983745817425368</c:v>
                </c:pt>
                <c:pt idx="33">
                  <c:v>0.80952920232176151</c:v>
                </c:pt>
                <c:pt idx="34">
                  <c:v>0.80921286541724791</c:v>
                </c:pt>
                <c:pt idx="35">
                  <c:v>0.80888854381999842</c:v>
                </c:pt>
                <c:pt idx="36">
                  <c:v>0.80855633632151347</c:v>
                </c:pt>
                <c:pt idx="37">
                  <c:v>0.80821634411541521</c:v>
                </c:pt>
                <c:pt idx="38">
                  <c:v>0.80786867076662316</c:v>
                </c:pt>
                <c:pt idx="39">
                  <c:v>0.80751342217980748</c:v>
                </c:pt>
                <c:pt idx="40">
                  <c:v>0.80715070656712884</c:v>
                </c:pt>
                <c:pt idx="41">
                  <c:v>0.80678063441527681</c:v>
                </c:pt>
                <c:pt idx="42">
                  <c:v>0.80640331845181357</c:v>
                </c:pt>
                <c:pt idx="43">
                  <c:v>0.80601887361083702</c:v>
                </c:pt>
                <c:pt idx="44">
                  <c:v>0.80562741699796969</c:v>
                </c:pt>
                <c:pt idx="45">
                  <c:v>0.80522906785468806</c:v>
                </c:pt>
                <c:pt idx="46">
                  <c:v>0.80482394752200004</c:v>
                </c:pt>
                <c:pt idx="47">
                  <c:v>0.80441217940348364</c:v>
                </c:pt>
                <c:pt idx="48">
                  <c:v>0.80399388892769641</c:v>
                </c:pt>
                <c:pt idx="49">
                  <c:v>0.80356920350996941</c:v>
                </c:pt>
                <c:pt idx="50">
                  <c:v>0.80313825251359494</c:v>
                </c:pt>
                <c:pt idx="51">
                  <c:v>0.80270116721042117</c:v>
                </c:pt>
                <c:pt idx="52">
                  <c:v>0.80225808074086569</c:v>
                </c:pt>
                <c:pt idx="53">
                  <c:v>0.80180912807335925</c:v>
                </c:pt>
                <c:pt idx="54">
                  <c:v>0.80135444596323357</c:v>
                </c:pt>
                <c:pt idx="55">
                  <c:v>0.80089417291106402</c:v>
                </c:pt>
                <c:pt idx="56">
                  <c:v>0.80042844912048106</c:v>
                </c:pt>
                <c:pt idx="57">
                  <c:v>0.7999574164554627</c:v>
                </c:pt>
                <c:pt idx="58">
                  <c:v>0.79948121839712183</c:v>
                </c:pt>
                <c:pt idx="59">
                  <c:v>0.79900000000000015</c:v>
                </c:pt>
                <c:pt idx="60">
                  <c:v>0.7985139078478829</c:v>
                </c:pt>
                <c:pt idx="61">
                  <c:v>0.79802309000914862</c:v>
                </c:pt>
                <c:pt idx="62">
                  <c:v>0.79752769599166562</c:v>
                </c:pt>
                <c:pt idx="63">
                  <c:v>0.79702787669725061</c:v>
                </c:pt>
                <c:pt idx="64">
                  <c:v>0.79652378437570248</c:v>
                </c:pt>
                <c:pt idx="65">
                  <c:v>0.7960155725784257</c:v>
                </c:pt>
                <c:pt idx="66">
                  <c:v>0.79550339611165688</c:v>
                </c:pt>
                <c:pt idx="67">
                  <c:v>0.79498741098930936</c:v>
                </c:pt>
                <c:pt idx="68">
                  <c:v>0.7944677743854498</c:v>
                </c:pt>
                <c:pt idx="69">
                  <c:v>0.79394464458642156</c:v>
                </c:pt>
                <c:pt idx="70">
                  <c:v>0.79341818094262917</c:v>
                </c:pt>
                <c:pt idx="71">
                  <c:v>0.7928885438199984</c:v>
                </c:pt>
                <c:pt idx="72">
                  <c:v>0.79235589455112776</c:v>
                </c:pt>
                <c:pt idx="73">
                  <c:v>0.79182039538614413</c:v>
                </c:pt>
                <c:pt idx="74">
                  <c:v>0.79128220944328076</c:v>
                </c:pt>
                <c:pt idx="75">
                  <c:v>0.79074150065918947</c:v>
                </c:pt>
                <c:pt idx="76">
                  <c:v>0.79019843373900378</c:v>
                </c:pt>
                <c:pt idx="77">
                  <c:v>0.78965317410616842</c:v>
                </c:pt>
                <c:pt idx="78">
                  <c:v>0.7891058878520496</c:v>
                </c:pt>
                <c:pt idx="79">
                  <c:v>0.78855674168534196</c:v>
                </c:pt>
                <c:pt idx="80">
                  <c:v>0.78800590288128758</c:v>
                </c:pt>
                <c:pt idx="81">
                  <c:v>0.78745353923072225</c:v>
                </c:pt>
                <c:pt idx="82">
                  <c:v>0.78689981898896488</c:v>
                </c:pt>
                <c:pt idx="83">
                  <c:v>0.78634491082456504</c:v>
                </c:pt>
                <c:pt idx="84">
                  <c:v>0.78578898376792516</c:v>
                </c:pt>
                <c:pt idx="85">
                  <c:v>0.78523220715981212</c:v>
                </c:pt>
                <c:pt idx="86">
                  <c:v>0.78467475059977432</c:v>
                </c:pt>
                <c:pt idx="87">
                  <c:v>0.78411678389448014</c:v>
                </c:pt>
                <c:pt idx="88">
                  <c:v>0.78355847700599324</c:v>
                </c:pt>
                <c:pt idx="89">
                  <c:v>0.78300000000000014</c:v>
                </c:pt>
                <c:pt idx="90">
                  <c:v>0.78244152299400704</c:v>
                </c:pt>
                <c:pt idx="91">
                  <c:v>0.78188321610552014</c:v>
                </c:pt>
                <c:pt idx="92">
                  <c:v>0.78132524940022596</c:v>
                </c:pt>
                <c:pt idx="93">
                  <c:v>0.78076779284018816</c:v>
                </c:pt>
                <c:pt idx="94">
                  <c:v>0.78021101623207512</c:v>
                </c:pt>
                <c:pt idx="95">
                  <c:v>0.77965508917543525</c:v>
                </c:pt>
                <c:pt idx="96">
                  <c:v>0.7791001810110354</c:v>
                </c:pt>
                <c:pt idx="97">
                  <c:v>0.77854646076927803</c:v>
                </c:pt>
                <c:pt idx="98">
                  <c:v>0.7779940971187127</c:v>
                </c:pt>
                <c:pt idx="99">
                  <c:v>0.77744325831465833</c:v>
                </c:pt>
                <c:pt idx="100">
                  <c:v>0.77689411214795068</c:v>
                </c:pt>
                <c:pt idx="101">
                  <c:v>0.77634682589383186</c:v>
                </c:pt>
                <c:pt idx="102">
                  <c:v>0.7758015662609965</c:v>
                </c:pt>
                <c:pt idx="103">
                  <c:v>0.77525849934081081</c:v>
                </c:pt>
                <c:pt idx="104">
                  <c:v>0.77471779055671952</c:v>
                </c:pt>
                <c:pt idx="105">
                  <c:v>0.77417960461385615</c:v>
                </c:pt>
                <c:pt idx="106">
                  <c:v>0.77364410544887252</c:v>
                </c:pt>
                <c:pt idx="107">
                  <c:v>0.77311145618000188</c:v>
                </c:pt>
                <c:pt idx="108">
                  <c:v>0.77258181905737111</c:v>
                </c:pt>
                <c:pt idx="109">
                  <c:v>0.77205535541357873</c:v>
                </c:pt>
                <c:pt idx="110">
                  <c:v>0.77153222561455048</c:v>
                </c:pt>
                <c:pt idx="111">
                  <c:v>0.77101258901069092</c:v>
                </c:pt>
                <c:pt idx="112">
                  <c:v>0.7704966038883434</c:v>
                </c:pt>
                <c:pt idx="113">
                  <c:v>0.76998442742157458</c:v>
                </c:pt>
                <c:pt idx="114">
                  <c:v>0.7694762156242978</c:v>
                </c:pt>
                <c:pt idx="115">
                  <c:v>0.76897212330274967</c:v>
                </c:pt>
                <c:pt idx="116">
                  <c:v>0.76847230400833466</c:v>
                </c:pt>
                <c:pt idx="117">
                  <c:v>0.76797690999085166</c:v>
                </c:pt>
                <c:pt idx="118">
                  <c:v>0.76748609215211738</c:v>
                </c:pt>
                <c:pt idx="119">
                  <c:v>0.76700000000000013</c:v>
                </c:pt>
                <c:pt idx="120">
                  <c:v>0.76651878160287845</c:v>
                </c:pt>
                <c:pt idx="121">
                  <c:v>0.76604258354453758</c:v>
                </c:pt>
                <c:pt idx="122">
                  <c:v>0.76557155087951922</c:v>
                </c:pt>
                <c:pt idx="123">
                  <c:v>0.76510582708893626</c:v>
                </c:pt>
                <c:pt idx="124">
                  <c:v>0.76464555403676671</c:v>
                </c:pt>
                <c:pt idx="125">
                  <c:v>0.76419087192664104</c:v>
                </c:pt>
                <c:pt idx="126">
                  <c:v>0.76374191925913459</c:v>
                </c:pt>
                <c:pt idx="127">
                  <c:v>0.76329883278957911</c:v>
                </c:pt>
                <c:pt idx="128">
                  <c:v>0.76286174748640534</c:v>
                </c:pt>
                <c:pt idx="129">
                  <c:v>0.76243079649003087</c:v>
                </c:pt>
                <c:pt idx="130">
                  <c:v>0.76200611107230387</c:v>
                </c:pt>
                <c:pt idx="131">
                  <c:v>0.76158782059651664</c:v>
                </c:pt>
                <c:pt idx="132">
                  <c:v>0.76117605247800024</c:v>
                </c:pt>
                <c:pt idx="133">
                  <c:v>0.76077093214531222</c:v>
                </c:pt>
                <c:pt idx="134">
                  <c:v>0.76037258300203059</c:v>
                </c:pt>
                <c:pt idx="135">
                  <c:v>0.75998112638916326</c:v>
                </c:pt>
                <c:pt idx="136">
                  <c:v>0.75959668154818671</c:v>
                </c:pt>
                <c:pt idx="137">
                  <c:v>0.75921936558472358</c:v>
                </c:pt>
                <c:pt idx="138">
                  <c:v>0.75884929343287144</c:v>
                </c:pt>
                <c:pt idx="139">
                  <c:v>0.7584865778201928</c:v>
                </c:pt>
                <c:pt idx="140">
                  <c:v>0.75813132923337712</c:v>
                </c:pt>
                <c:pt idx="141">
                  <c:v>0.75778365588458507</c:v>
                </c:pt>
                <c:pt idx="142">
                  <c:v>0.75744366367848681</c:v>
                </c:pt>
                <c:pt idx="143">
                  <c:v>0.75711145618000186</c:v>
                </c:pt>
                <c:pt idx="144">
                  <c:v>0.75678713458275237</c:v>
                </c:pt>
                <c:pt idx="145">
                  <c:v>0.75647079767823877</c:v>
                </c:pt>
                <c:pt idx="146">
                  <c:v>0.7561625418257466</c:v>
                </c:pt>
                <c:pt idx="147">
                  <c:v>0.75586246092299447</c:v>
                </c:pt>
                <c:pt idx="148">
                  <c:v>0.75557064637753257</c:v>
                </c:pt>
                <c:pt idx="149">
                  <c:v>0.75528718707889808</c:v>
                </c:pt>
                <c:pt idx="150">
                  <c:v>0.75501216937153948</c:v>
                </c:pt>
                <c:pt idx="151">
                  <c:v>0.75474567702851447</c:v>
                </c:pt>
                <c:pt idx="152">
                  <c:v>0.75448779122597243</c:v>
                </c:pt>
                <c:pt idx="153">
                  <c:v>0.75423859051842679</c:v>
                </c:pt>
                <c:pt idx="154">
                  <c:v>0.75399815081482735</c:v>
                </c:pt>
                <c:pt idx="155">
                  <c:v>0.75376654535543697</c:v>
                </c:pt>
                <c:pt idx="156">
                  <c:v>0.75354384468952207</c:v>
                </c:pt>
                <c:pt idx="157">
                  <c:v>0.75333011665386296</c:v>
                </c:pt>
                <c:pt idx="158">
                  <c:v>0.75312542635208968</c:v>
                </c:pt>
                <c:pt idx="159">
                  <c:v>0.75292983613485109</c:v>
                </c:pt>
                <c:pt idx="160">
                  <c:v>0.75274340558082198</c:v>
                </c:pt>
                <c:pt idx="161">
                  <c:v>0.75256619147855519</c:v>
                </c:pt>
                <c:pt idx="162">
                  <c:v>0.75239824780918296</c:v>
                </c:pt>
                <c:pt idx="163">
                  <c:v>0.75223962572997394</c:v>
                </c:pt>
                <c:pt idx="164">
                  <c:v>0.75209037355874997</c:v>
                </c:pt>
                <c:pt idx="165">
                  <c:v>0.75195053675916823</c:v>
                </c:pt>
                <c:pt idx="166">
                  <c:v>0.75182015792687262</c:v>
                </c:pt>
                <c:pt idx="167">
                  <c:v>0.75169927677651838</c:v>
                </c:pt>
                <c:pt idx="168">
                  <c:v>0.75158793012967484</c:v>
                </c:pt>
                <c:pt idx="169">
                  <c:v>0.75148615190360946</c:v>
                </c:pt>
                <c:pt idx="170">
                  <c:v>0.75139397310095579</c:v>
                </c:pt>
                <c:pt idx="171">
                  <c:v>0.75131142180026989</c:v>
                </c:pt>
                <c:pt idx="172">
                  <c:v>0.75123852314747785</c:v>
                </c:pt>
                <c:pt idx="173">
                  <c:v>0.75117529934821536</c:v>
                </c:pt>
                <c:pt idx="174">
                  <c:v>0.75112176966106425</c:v>
                </c:pt>
                <c:pt idx="175">
                  <c:v>0.75107795039168579</c:v>
                </c:pt>
                <c:pt idx="176">
                  <c:v>0.75104385488785375</c:v>
                </c:pt>
                <c:pt idx="177">
                  <c:v>0.7510194935353891</c:v>
                </c:pt>
                <c:pt idx="178">
                  <c:v>0.75100487375499558</c:v>
                </c:pt>
                <c:pt idx="179">
                  <c:v>0.75100000000000011</c:v>
                </c:pt>
                <c:pt idx="180">
                  <c:v>0.75100487375499558</c:v>
                </c:pt>
                <c:pt idx="181">
                  <c:v>0.7510194935353891</c:v>
                </c:pt>
                <c:pt idx="182">
                  <c:v>0.75104385488785375</c:v>
                </c:pt>
                <c:pt idx="183">
                  <c:v>0.75107795039168579</c:v>
                </c:pt>
                <c:pt idx="184">
                  <c:v>0.75112176966106425</c:v>
                </c:pt>
                <c:pt idx="185">
                  <c:v>0.75117529934821536</c:v>
                </c:pt>
                <c:pt idx="186">
                  <c:v>0.75123852314747785</c:v>
                </c:pt>
                <c:pt idx="187">
                  <c:v>0.75131142180026989</c:v>
                </c:pt>
                <c:pt idx="188">
                  <c:v>0.75139397310095568</c:v>
                </c:pt>
                <c:pt idx="189">
                  <c:v>0.75148615190360946</c:v>
                </c:pt>
                <c:pt idx="190">
                  <c:v>0.75158793012967484</c:v>
                </c:pt>
                <c:pt idx="191">
                  <c:v>0.75169927677651838</c:v>
                </c:pt>
                <c:pt idx="192">
                  <c:v>0.75182015792687262</c:v>
                </c:pt>
                <c:pt idx="193">
                  <c:v>0.75195053675916823</c:v>
                </c:pt>
                <c:pt idx="194">
                  <c:v>0.75209037355874997</c:v>
                </c:pt>
                <c:pt idx="195">
                  <c:v>0.75223962572997394</c:v>
                </c:pt>
                <c:pt idx="196">
                  <c:v>0.75239824780918296</c:v>
                </c:pt>
                <c:pt idx="197">
                  <c:v>0.75256619147855519</c:v>
                </c:pt>
                <c:pt idx="198">
                  <c:v>0.75274340558082198</c:v>
                </c:pt>
                <c:pt idx="199">
                  <c:v>0.75292983613485109</c:v>
                </c:pt>
                <c:pt idx="200">
                  <c:v>0.75312542635208968</c:v>
                </c:pt>
                <c:pt idx="201">
                  <c:v>0.75333011665386296</c:v>
                </c:pt>
                <c:pt idx="202">
                  <c:v>0.75354384468952207</c:v>
                </c:pt>
                <c:pt idx="203">
                  <c:v>0.75376654535543697</c:v>
                </c:pt>
                <c:pt idx="204">
                  <c:v>0.75399815081482735</c:v>
                </c:pt>
                <c:pt idx="205">
                  <c:v>0.75423859051842679</c:v>
                </c:pt>
                <c:pt idx="206">
                  <c:v>0.75448779122597232</c:v>
                </c:pt>
                <c:pt idx="207">
                  <c:v>0.75474567702851447</c:v>
                </c:pt>
                <c:pt idx="208">
                  <c:v>0.75501216937153948</c:v>
                </c:pt>
                <c:pt idx="209">
                  <c:v>0.75528718707889808</c:v>
                </c:pt>
                <c:pt idx="210">
                  <c:v>0.75557064637753257</c:v>
                </c:pt>
                <c:pt idx="211">
                  <c:v>0.75586246092299447</c:v>
                </c:pt>
                <c:pt idx="212">
                  <c:v>0.7561625418257466</c:v>
                </c:pt>
                <c:pt idx="213">
                  <c:v>0.75647079767823877</c:v>
                </c:pt>
                <c:pt idx="214">
                  <c:v>0.75678713458275237</c:v>
                </c:pt>
                <c:pt idx="215">
                  <c:v>0.75711145618000186</c:v>
                </c:pt>
                <c:pt idx="216">
                  <c:v>0.75744366367848681</c:v>
                </c:pt>
                <c:pt idx="217">
                  <c:v>0.75778365588458507</c:v>
                </c:pt>
                <c:pt idx="218">
                  <c:v>0.75813132923337712</c:v>
                </c:pt>
                <c:pt idx="219">
                  <c:v>0.7584865778201928</c:v>
                </c:pt>
                <c:pt idx="220">
                  <c:v>0.75884929343287144</c:v>
                </c:pt>
                <c:pt idx="221">
                  <c:v>0.75921936558472347</c:v>
                </c:pt>
                <c:pt idx="222">
                  <c:v>0.75959668154818671</c:v>
                </c:pt>
                <c:pt idx="223">
                  <c:v>0.75998112638916326</c:v>
                </c:pt>
                <c:pt idx="224">
                  <c:v>0.76037258300203059</c:v>
                </c:pt>
                <c:pt idx="225">
                  <c:v>0.76077093214531222</c:v>
                </c:pt>
                <c:pt idx="226">
                  <c:v>0.76117605247800013</c:v>
                </c:pt>
                <c:pt idx="227">
                  <c:v>0.76158782059651664</c:v>
                </c:pt>
                <c:pt idx="228">
                  <c:v>0.76200611107230387</c:v>
                </c:pt>
                <c:pt idx="229">
                  <c:v>0.76243079649003087</c:v>
                </c:pt>
                <c:pt idx="230">
                  <c:v>0.76286174748640534</c:v>
                </c:pt>
                <c:pt idx="231">
                  <c:v>0.76329883278957911</c:v>
                </c:pt>
                <c:pt idx="232">
                  <c:v>0.76374191925913459</c:v>
                </c:pt>
                <c:pt idx="233">
                  <c:v>0.76419087192664104</c:v>
                </c:pt>
                <c:pt idx="234">
                  <c:v>0.76464555403676671</c:v>
                </c:pt>
                <c:pt idx="235">
                  <c:v>0.76510582708893626</c:v>
                </c:pt>
                <c:pt idx="236">
                  <c:v>0.76557155087951922</c:v>
                </c:pt>
                <c:pt idx="237">
                  <c:v>0.76604258354453758</c:v>
                </c:pt>
                <c:pt idx="238">
                  <c:v>0.76651878160287845</c:v>
                </c:pt>
                <c:pt idx="239">
                  <c:v>0.76700000000000013</c:v>
                </c:pt>
                <c:pt idx="240">
                  <c:v>0.76748609215211738</c:v>
                </c:pt>
                <c:pt idx="241">
                  <c:v>0.76797690999085166</c:v>
                </c:pt>
                <c:pt idx="242">
                  <c:v>0.76847230400833466</c:v>
                </c:pt>
                <c:pt idx="243">
                  <c:v>0.76897212330274967</c:v>
                </c:pt>
                <c:pt idx="244">
                  <c:v>0.7694762156242978</c:v>
                </c:pt>
                <c:pt idx="245">
                  <c:v>0.76998442742157458</c:v>
                </c:pt>
                <c:pt idx="246">
                  <c:v>0.7704966038883434</c:v>
                </c:pt>
                <c:pt idx="247">
                  <c:v>0.77101258901069092</c:v>
                </c:pt>
                <c:pt idx="248">
                  <c:v>0.77153222561455048</c:v>
                </c:pt>
                <c:pt idx="249">
                  <c:v>0.77205535541357873</c:v>
                </c:pt>
                <c:pt idx="250">
                  <c:v>0.77258181905737111</c:v>
                </c:pt>
                <c:pt idx="251">
                  <c:v>0.77311145618000177</c:v>
                </c:pt>
                <c:pt idx="252">
                  <c:v>0.77364410544887252</c:v>
                </c:pt>
                <c:pt idx="253">
                  <c:v>0.77417960461385615</c:v>
                </c:pt>
                <c:pt idx="254">
                  <c:v>0.77471779055671952</c:v>
                </c:pt>
                <c:pt idx="255">
                  <c:v>0.77525849934081081</c:v>
                </c:pt>
                <c:pt idx="256">
                  <c:v>0.7758015662609965</c:v>
                </c:pt>
                <c:pt idx="257">
                  <c:v>0.77634682589383186</c:v>
                </c:pt>
                <c:pt idx="258">
                  <c:v>0.77689411214795068</c:v>
                </c:pt>
                <c:pt idx="259">
                  <c:v>0.77744325831465833</c:v>
                </c:pt>
                <c:pt idx="260">
                  <c:v>0.7779940971187127</c:v>
                </c:pt>
                <c:pt idx="261">
                  <c:v>0.77854646076927803</c:v>
                </c:pt>
                <c:pt idx="262">
                  <c:v>0.7791001810110354</c:v>
                </c:pt>
                <c:pt idx="263">
                  <c:v>0.77965508917543525</c:v>
                </c:pt>
                <c:pt idx="264">
                  <c:v>0.78021101623207512</c:v>
                </c:pt>
                <c:pt idx="265">
                  <c:v>0.78076779284018816</c:v>
                </c:pt>
                <c:pt idx="266">
                  <c:v>0.78132524940022596</c:v>
                </c:pt>
                <c:pt idx="267">
                  <c:v>0.78188321610552014</c:v>
                </c:pt>
                <c:pt idx="268">
                  <c:v>0.78244152299400704</c:v>
                </c:pt>
                <c:pt idx="269">
                  <c:v>0.78300000000000014</c:v>
                </c:pt>
                <c:pt idx="270">
                  <c:v>0.78355847700599324</c:v>
                </c:pt>
                <c:pt idx="271">
                  <c:v>0.78411678389448014</c:v>
                </c:pt>
                <c:pt idx="272">
                  <c:v>0.78467475059977432</c:v>
                </c:pt>
                <c:pt idx="273">
                  <c:v>0.78523220715981212</c:v>
                </c:pt>
                <c:pt idx="274">
                  <c:v>0.78578898376792516</c:v>
                </c:pt>
                <c:pt idx="275">
                  <c:v>0.78634491082456504</c:v>
                </c:pt>
                <c:pt idx="276">
                  <c:v>0.78689981898896488</c:v>
                </c:pt>
                <c:pt idx="277">
                  <c:v>0.78745353923072225</c:v>
                </c:pt>
                <c:pt idx="278">
                  <c:v>0.78800590288128747</c:v>
                </c:pt>
                <c:pt idx="279">
                  <c:v>0.78855674168534184</c:v>
                </c:pt>
                <c:pt idx="280">
                  <c:v>0.7891058878520496</c:v>
                </c:pt>
                <c:pt idx="281">
                  <c:v>0.78965317410616842</c:v>
                </c:pt>
                <c:pt idx="282">
                  <c:v>0.79019843373900378</c:v>
                </c:pt>
                <c:pt idx="283">
                  <c:v>0.79074150065918947</c:v>
                </c:pt>
                <c:pt idx="284">
                  <c:v>0.79128220944328076</c:v>
                </c:pt>
                <c:pt idx="285">
                  <c:v>0.79182039538614413</c:v>
                </c:pt>
                <c:pt idx="286">
                  <c:v>0.79235589455112776</c:v>
                </c:pt>
                <c:pt idx="287">
                  <c:v>0.7928885438199984</c:v>
                </c:pt>
                <c:pt idx="288">
                  <c:v>0.79341818094262917</c:v>
                </c:pt>
                <c:pt idx="289">
                  <c:v>0.79394464458642156</c:v>
                </c:pt>
                <c:pt idx="290">
                  <c:v>0.7944677743854498</c:v>
                </c:pt>
                <c:pt idx="291">
                  <c:v>0.79498741098930936</c:v>
                </c:pt>
                <c:pt idx="292">
                  <c:v>0.79550339611165688</c:v>
                </c:pt>
                <c:pt idx="293">
                  <c:v>0.7960155725784257</c:v>
                </c:pt>
                <c:pt idx="294">
                  <c:v>0.79652378437570248</c:v>
                </c:pt>
                <c:pt idx="295">
                  <c:v>0.79702787669725061</c:v>
                </c:pt>
                <c:pt idx="296">
                  <c:v>0.79752769599166562</c:v>
                </c:pt>
                <c:pt idx="297">
                  <c:v>0.79802309000914862</c:v>
                </c:pt>
                <c:pt idx="298">
                  <c:v>0.7985139078478829</c:v>
                </c:pt>
                <c:pt idx="299">
                  <c:v>0.79900000000000015</c:v>
                </c:pt>
                <c:pt idx="300">
                  <c:v>0.79948121839712183</c:v>
                </c:pt>
                <c:pt idx="301">
                  <c:v>0.7999574164554627</c:v>
                </c:pt>
                <c:pt idx="302">
                  <c:v>0.80042844912048094</c:v>
                </c:pt>
                <c:pt idx="303">
                  <c:v>0.80089417291106402</c:v>
                </c:pt>
                <c:pt idx="304">
                  <c:v>0.80135444596323357</c:v>
                </c:pt>
                <c:pt idx="305">
                  <c:v>0.80180912807335925</c:v>
                </c:pt>
                <c:pt idx="306">
                  <c:v>0.80225808074086569</c:v>
                </c:pt>
                <c:pt idx="307">
                  <c:v>0.80270116721042117</c:v>
                </c:pt>
                <c:pt idx="308">
                  <c:v>0.80313825251359494</c:v>
                </c:pt>
                <c:pt idx="309">
                  <c:v>0.80356920350996941</c:v>
                </c:pt>
                <c:pt idx="310">
                  <c:v>0.80399388892769641</c:v>
                </c:pt>
                <c:pt idx="311">
                  <c:v>0.80441217940348364</c:v>
                </c:pt>
                <c:pt idx="312">
                  <c:v>0.80482394752200015</c:v>
                </c:pt>
                <c:pt idx="313">
                  <c:v>0.80522906785468806</c:v>
                </c:pt>
                <c:pt idx="314">
                  <c:v>0.80562741699796969</c:v>
                </c:pt>
                <c:pt idx="315">
                  <c:v>0.80601887361083702</c:v>
                </c:pt>
                <c:pt idx="316">
                  <c:v>0.80640331845181357</c:v>
                </c:pt>
                <c:pt idx="317">
                  <c:v>0.80678063441527681</c:v>
                </c:pt>
                <c:pt idx="318">
                  <c:v>0.80715070656712884</c:v>
                </c:pt>
                <c:pt idx="319">
                  <c:v>0.80751342217980748</c:v>
                </c:pt>
                <c:pt idx="320">
                  <c:v>0.80786867076662316</c:v>
                </c:pt>
                <c:pt idx="321">
                  <c:v>0.80821634411541521</c:v>
                </c:pt>
                <c:pt idx="322">
                  <c:v>0.80855633632151347</c:v>
                </c:pt>
                <c:pt idx="323">
                  <c:v>0.80888854381999842</c:v>
                </c:pt>
                <c:pt idx="324">
                  <c:v>0.80921286541724791</c:v>
                </c:pt>
                <c:pt idx="325">
                  <c:v>0.80952920232176151</c:v>
                </c:pt>
                <c:pt idx="326">
                  <c:v>0.80983745817425368</c:v>
                </c:pt>
                <c:pt idx="327">
                  <c:v>0.81013753907700581</c:v>
                </c:pt>
                <c:pt idx="328">
                  <c:v>0.81042935362246771</c:v>
                </c:pt>
                <c:pt idx="329">
                  <c:v>0.8107128129211022</c:v>
                </c:pt>
                <c:pt idx="330">
                  <c:v>0.8109878306284608</c:v>
                </c:pt>
                <c:pt idx="331">
                  <c:v>0.81125432297148581</c:v>
                </c:pt>
                <c:pt idx="332">
                  <c:v>0.81151220877402785</c:v>
                </c:pt>
                <c:pt idx="333">
                  <c:v>0.81176140948157349</c:v>
                </c:pt>
                <c:pt idx="334">
                  <c:v>0.81200184918517293</c:v>
                </c:pt>
                <c:pt idx="335">
                  <c:v>0.81223345464456342</c:v>
                </c:pt>
                <c:pt idx="336">
                  <c:v>0.81245615531047821</c:v>
                </c:pt>
                <c:pt idx="337">
                  <c:v>0.81266988334613732</c:v>
                </c:pt>
                <c:pt idx="338">
                  <c:v>0.8128745736479106</c:v>
                </c:pt>
                <c:pt idx="339">
                  <c:v>0.81307016386514919</c:v>
                </c:pt>
                <c:pt idx="340">
                  <c:v>0.8132565944191783</c:v>
                </c:pt>
                <c:pt idx="341">
                  <c:v>0.81343380852144509</c:v>
                </c:pt>
                <c:pt idx="342">
                  <c:v>0.81360175219081732</c:v>
                </c:pt>
                <c:pt idx="343">
                  <c:v>0.81376037427002634</c:v>
                </c:pt>
                <c:pt idx="344">
                  <c:v>0.81390962644125031</c:v>
                </c:pt>
                <c:pt idx="345">
                  <c:v>0.81404946324083205</c:v>
                </c:pt>
                <c:pt idx="346">
                  <c:v>0.81417984207312766</c:v>
                </c:pt>
                <c:pt idx="347">
                  <c:v>0.8143007232234819</c:v>
                </c:pt>
                <c:pt idx="348">
                  <c:v>0.81441206987032544</c:v>
                </c:pt>
                <c:pt idx="349">
                  <c:v>0.81451384809639082</c:v>
                </c:pt>
                <c:pt idx="350">
                  <c:v>0.81460602689904449</c:v>
                </c:pt>
                <c:pt idx="351">
                  <c:v>0.8146885781997304</c:v>
                </c:pt>
                <c:pt idx="352">
                  <c:v>0.81476147685252243</c:v>
                </c:pt>
                <c:pt idx="353">
                  <c:v>0.81482470065178492</c:v>
                </c:pt>
                <c:pt idx="354">
                  <c:v>0.81487823033893603</c:v>
                </c:pt>
                <c:pt idx="355">
                  <c:v>0.81492204960831449</c:v>
                </c:pt>
                <c:pt idx="356">
                  <c:v>0.81495614511214653</c:v>
                </c:pt>
                <c:pt idx="357">
                  <c:v>0.81498050646461118</c:v>
                </c:pt>
                <c:pt idx="358">
                  <c:v>0.8149951262450047</c:v>
                </c:pt>
                <c:pt idx="359">
                  <c:v>0.81500000000000017</c:v>
                </c:pt>
              </c:numCache>
              <c:extLst xmlns:c15="http://schemas.microsoft.com/office/drawing/2012/chart"/>
            </c:numRef>
          </c:xVal>
          <c:yVal>
            <c:numRef>
              <c:f>'[2]CBR400RR-R 94'!$AA$7:$AA$366</c:f>
              <c:numCache>
                <c:formatCode>General</c:formatCode>
                <c:ptCount val="360"/>
                <c:pt idx="0">
                  <c:v>0.39655847700599312</c:v>
                </c:pt>
                <c:pt idx="1">
                  <c:v>0.39711678389448007</c:v>
                </c:pt>
                <c:pt idx="2">
                  <c:v>0.3976747505997742</c:v>
                </c:pt>
                <c:pt idx="3">
                  <c:v>0.398232207159812</c:v>
                </c:pt>
                <c:pt idx="4">
                  <c:v>0.3987889837679251</c:v>
                </c:pt>
                <c:pt idx="5">
                  <c:v>0.39934491082456491</c:v>
                </c:pt>
                <c:pt idx="6">
                  <c:v>0.39989981898896476</c:v>
                </c:pt>
                <c:pt idx="7">
                  <c:v>0.40045353923072213</c:v>
                </c:pt>
                <c:pt idx="8">
                  <c:v>0.4010059028812874</c:v>
                </c:pt>
                <c:pt idx="9">
                  <c:v>0.40155674168534178</c:v>
                </c:pt>
                <c:pt idx="10">
                  <c:v>0.40210588785204943</c:v>
                </c:pt>
                <c:pt idx="11">
                  <c:v>0.4026531741061683</c:v>
                </c:pt>
                <c:pt idx="12">
                  <c:v>0.40319843373900371</c:v>
                </c:pt>
                <c:pt idx="13">
                  <c:v>0.4037415006591894</c:v>
                </c:pt>
                <c:pt idx="14">
                  <c:v>0.40428220944328069</c:v>
                </c:pt>
                <c:pt idx="15">
                  <c:v>0.40482039538614401</c:v>
                </c:pt>
                <c:pt idx="16">
                  <c:v>0.40535589455112758</c:v>
                </c:pt>
                <c:pt idx="17">
                  <c:v>0.40588854381999834</c:v>
                </c:pt>
                <c:pt idx="18">
                  <c:v>0.40641818094262905</c:v>
                </c:pt>
                <c:pt idx="19">
                  <c:v>0.40694464458642143</c:v>
                </c:pt>
                <c:pt idx="20">
                  <c:v>0.40746777438544962</c:v>
                </c:pt>
                <c:pt idx="21">
                  <c:v>0.40798741098930918</c:v>
                </c:pt>
                <c:pt idx="22">
                  <c:v>0.40850339611165676</c:v>
                </c:pt>
                <c:pt idx="23">
                  <c:v>0.40901557257842563</c:v>
                </c:pt>
                <c:pt idx="24">
                  <c:v>0.40952378437570242</c:v>
                </c:pt>
                <c:pt idx="25">
                  <c:v>0.41002787669725049</c:v>
                </c:pt>
                <c:pt idx="26">
                  <c:v>0.4105276959916655</c:v>
                </c:pt>
                <c:pt idx="27">
                  <c:v>0.41102309000914855</c:v>
                </c:pt>
                <c:pt idx="28">
                  <c:v>0.41151390784788283</c:v>
                </c:pt>
                <c:pt idx="29">
                  <c:v>0.41200000000000003</c:v>
                </c:pt>
                <c:pt idx="30">
                  <c:v>0.41248121839712176</c:v>
                </c:pt>
                <c:pt idx="31">
                  <c:v>0.41295741645546258</c:v>
                </c:pt>
                <c:pt idx="32">
                  <c:v>0.41342844912048088</c:v>
                </c:pt>
                <c:pt idx="33">
                  <c:v>0.4138941729110639</c:v>
                </c:pt>
                <c:pt idx="34">
                  <c:v>0.41435444596323351</c:v>
                </c:pt>
                <c:pt idx="35">
                  <c:v>0.41480912807335918</c:v>
                </c:pt>
                <c:pt idx="36">
                  <c:v>0.41525808074086556</c:v>
                </c:pt>
                <c:pt idx="37">
                  <c:v>0.41570116721042111</c:v>
                </c:pt>
                <c:pt idx="38">
                  <c:v>0.41613825251359482</c:v>
                </c:pt>
                <c:pt idx="39">
                  <c:v>0.41656920350996929</c:v>
                </c:pt>
                <c:pt idx="40">
                  <c:v>0.41699388892769623</c:v>
                </c:pt>
                <c:pt idx="41">
                  <c:v>0.41741217940348346</c:v>
                </c:pt>
                <c:pt idx="42">
                  <c:v>0.41782394752199997</c:v>
                </c:pt>
                <c:pt idx="43">
                  <c:v>0.41822906785468794</c:v>
                </c:pt>
                <c:pt idx="44">
                  <c:v>0.41862741699796951</c:v>
                </c:pt>
                <c:pt idx="45">
                  <c:v>0.41901887361083684</c:v>
                </c:pt>
                <c:pt idx="46">
                  <c:v>0.41940331845181344</c:v>
                </c:pt>
                <c:pt idx="47">
                  <c:v>0.41978063441527663</c:v>
                </c:pt>
                <c:pt idx="48">
                  <c:v>0.42015070656712872</c:v>
                </c:pt>
                <c:pt idx="49">
                  <c:v>0.42051342217980731</c:v>
                </c:pt>
                <c:pt idx="50">
                  <c:v>0.4208686707666231</c:v>
                </c:pt>
                <c:pt idx="51">
                  <c:v>0.42121634411541514</c:v>
                </c:pt>
                <c:pt idx="52">
                  <c:v>0.4215563363215134</c:v>
                </c:pt>
                <c:pt idx="53">
                  <c:v>0.42188854381999835</c:v>
                </c:pt>
                <c:pt idx="54">
                  <c:v>0.42221286541724778</c:v>
                </c:pt>
                <c:pt idx="55">
                  <c:v>0.42252920232176133</c:v>
                </c:pt>
                <c:pt idx="56">
                  <c:v>0.42283745817425361</c:v>
                </c:pt>
                <c:pt idx="57">
                  <c:v>0.42313753907700563</c:v>
                </c:pt>
                <c:pt idx="58">
                  <c:v>0.42342935362246759</c:v>
                </c:pt>
                <c:pt idx="59">
                  <c:v>0.42371281292110208</c:v>
                </c:pt>
                <c:pt idx="60">
                  <c:v>0.42398783062846068</c:v>
                </c:pt>
                <c:pt idx="61">
                  <c:v>0.42425432297148569</c:v>
                </c:pt>
                <c:pt idx="62">
                  <c:v>0.42451220877402779</c:v>
                </c:pt>
                <c:pt idx="63">
                  <c:v>0.42476140948157337</c:v>
                </c:pt>
                <c:pt idx="64">
                  <c:v>0.42500184918517281</c:v>
                </c:pt>
                <c:pt idx="65">
                  <c:v>0.42523345464456325</c:v>
                </c:pt>
                <c:pt idx="66">
                  <c:v>0.42545615531047809</c:v>
                </c:pt>
                <c:pt idx="67">
                  <c:v>0.4256698833461372</c:v>
                </c:pt>
                <c:pt idx="68">
                  <c:v>0.42587457364791048</c:v>
                </c:pt>
                <c:pt idx="69">
                  <c:v>0.42607016386514907</c:v>
                </c:pt>
                <c:pt idx="70">
                  <c:v>0.42625659441917818</c:v>
                </c:pt>
                <c:pt idx="71">
                  <c:v>0.42643380852144491</c:v>
                </c:pt>
                <c:pt idx="72">
                  <c:v>0.42660175219081714</c:v>
                </c:pt>
                <c:pt idx="73">
                  <c:v>0.42676037427002622</c:v>
                </c:pt>
                <c:pt idx="74">
                  <c:v>0.42690962644125019</c:v>
                </c:pt>
                <c:pt idx="75">
                  <c:v>0.42704946324083193</c:v>
                </c:pt>
                <c:pt idx="76">
                  <c:v>0.42717984207312754</c:v>
                </c:pt>
                <c:pt idx="77">
                  <c:v>0.42730072322348178</c:v>
                </c:pt>
                <c:pt idx="78">
                  <c:v>0.42741206987032526</c:v>
                </c:pt>
                <c:pt idx="79">
                  <c:v>0.4275138480963907</c:v>
                </c:pt>
                <c:pt idx="80">
                  <c:v>0.42760602689904442</c:v>
                </c:pt>
                <c:pt idx="81">
                  <c:v>0.42768857819973027</c:v>
                </c:pt>
                <c:pt idx="82">
                  <c:v>0.4277614768525223</c:v>
                </c:pt>
                <c:pt idx="83">
                  <c:v>0.4278247006517848</c:v>
                </c:pt>
                <c:pt idx="84">
                  <c:v>0.42787823033893591</c:v>
                </c:pt>
                <c:pt idx="85">
                  <c:v>0.42792204960831437</c:v>
                </c:pt>
                <c:pt idx="86">
                  <c:v>0.42795614511214636</c:v>
                </c:pt>
                <c:pt idx="87">
                  <c:v>0.42798050646461105</c:v>
                </c:pt>
                <c:pt idx="88">
                  <c:v>0.42799512624500452</c:v>
                </c:pt>
                <c:pt idx="89">
                  <c:v>0.42800000000000005</c:v>
                </c:pt>
                <c:pt idx="90">
                  <c:v>0.42799512624500452</c:v>
                </c:pt>
                <c:pt idx="91">
                  <c:v>0.42798050646461105</c:v>
                </c:pt>
                <c:pt idx="92">
                  <c:v>0.42795614511214636</c:v>
                </c:pt>
                <c:pt idx="93">
                  <c:v>0.42792204960831437</c:v>
                </c:pt>
                <c:pt idx="94">
                  <c:v>0.42787823033893591</c:v>
                </c:pt>
                <c:pt idx="95">
                  <c:v>0.4278247006517848</c:v>
                </c:pt>
                <c:pt idx="96">
                  <c:v>0.4277614768525223</c:v>
                </c:pt>
                <c:pt idx="97">
                  <c:v>0.42768857819973027</c:v>
                </c:pt>
                <c:pt idx="98">
                  <c:v>0.42760602689904442</c:v>
                </c:pt>
                <c:pt idx="99">
                  <c:v>0.4275138480963907</c:v>
                </c:pt>
                <c:pt idx="100">
                  <c:v>0.42741206987032526</c:v>
                </c:pt>
                <c:pt idx="101">
                  <c:v>0.42730072322348178</c:v>
                </c:pt>
                <c:pt idx="102">
                  <c:v>0.42717984207312754</c:v>
                </c:pt>
                <c:pt idx="103">
                  <c:v>0.42704946324083193</c:v>
                </c:pt>
                <c:pt idx="104">
                  <c:v>0.42690962644125019</c:v>
                </c:pt>
                <c:pt idx="105">
                  <c:v>0.42676037427002622</c:v>
                </c:pt>
                <c:pt idx="106">
                  <c:v>0.42660175219081714</c:v>
                </c:pt>
                <c:pt idx="107">
                  <c:v>0.42643380852144491</c:v>
                </c:pt>
                <c:pt idx="108">
                  <c:v>0.42625659441917818</c:v>
                </c:pt>
                <c:pt idx="109">
                  <c:v>0.42607016386514907</c:v>
                </c:pt>
                <c:pt idx="110">
                  <c:v>0.42587457364791048</c:v>
                </c:pt>
                <c:pt idx="111">
                  <c:v>0.4256698833461372</c:v>
                </c:pt>
                <c:pt idx="112">
                  <c:v>0.42545615531047809</c:v>
                </c:pt>
                <c:pt idx="113">
                  <c:v>0.42523345464456325</c:v>
                </c:pt>
                <c:pt idx="114">
                  <c:v>0.42500184918517281</c:v>
                </c:pt>
                <c:pt idx="115">
                  <c:v>0.42476140948157337</c:v>
                </c:pt>
                <c:pt idx="116">
                  <c:v>0.42451220877402779</c:v>
                </c:pt>
                <c:pt idx="117">
                  <c:v>0.42425432297148569</c:v>
                </c:pt>
                <c:pt idx="118">
                  <c:v>0.42398783062846068</c:v>
                </c:pt>
                <c:pt idx="119">
                  <c:v>0.42371281292110208</c:v>
                </c:pt>
                <c:pt idx="120">
                  <c:v>0.42342935362246759</c:v>
                </c:pt>
                <c:pt idx="121">
                  <c:v>0.42313753907700563</c:v>
                </c:pt>
                <c:pt idx="122">
                  <c:v>0.42283745817425361</c:v>
                </c:pt>
                <c:pt idx="123">
                  <c:v>0.42252920232176133</c:v>
                </c:pt>
                <c:pt idx="124">
                  <c:v>0.42221286541724773</c:v>
                </c:pt>
                <c:pt idx="125">
                  <c:v>0.42188854381999835</c:v>
                </c:pt>
                <c:pt idx="126">
                  <c:v>0.4215563363215134</c:v>
                </c:pt>
                <c:pt idx="127">
                  <c:v>0.42121634411541514</c:v>
                </c:pt>
                <c:pt idx="128">
                  <c:v>0.4208686707666231</c:v>
                </c:pt>
                <c:pt idx="129">
                  <c:v>0.42051342217980731</c:v>
                </c:pt>
                <c:pt idx="130">
                  <c:v>0.42015070656712872</c:v>
                </c:pt>
                <c:pt idx="131">
                  <c:v>0.41978063441527663</c:v>
                </c:pt>
                <c:pt idx="132">
                  <c:v>0.4194033184518135</c:v>
                </c:pt>
                <c:pt idx="133">
                  <c:v>0.41901887361083684</c:v>
                </c:pt>
                <c:pt idx="134">
                  <c:v>0.41862741699796957</c:v>
                </c:pt>
                <c:pt idx="135">
                  <c:v>0.41822906785468794</c:v>
                </c:pt>
                <c:pt idx="136">
                  <c:v>0.41782394752199997</c:v>
                </c:pt>
                <c:pt idx="137">
                  <c:v>0.41741217940348346</c:v>
                </c:pt>
                <c:pt idx="138">
                  <c:v>0.41699388892769623</c:v>
                </c:pt>
                <c:pt idx="139">
                  <c:v>0.41656920350996929</c:v>
                </c:pt>
                <c:pt idx="140">
                  <c:v>0.41613825251359482</c:v>
                </c:pt>
                <c:pt idx="141">
                  <c:v>0.41570116721042111</c:v>
                </c:pt>
                <c:pt idx="142">
                  <c:v>0.41525808074086556</c:v>
                </c:pt>
                <c:pt idx="143">
                  <c:v>0.41480912807335918</c:v>
                </c:pt>
                <c:pt idx="144">
                  <c:v>0.41435444596323351</c:v>
                </c:pt>
                <c:pt idx="145">
                  <c:v>0.4138941729110639</c:v>
                </c:pt>
                <c:pt idx="146">
                  <c:v>0.41342844912048088</c:v>
                </c:pt>
                <c:pt idx="147">
                  <c:v>0.41295741645546258</c:v>
                </c:pt>
                <c:pt idx="148">
                  <c:v>0.41248121839712176</c:v>
                </c:pt>
                <c:pt idx="149">
                  <c:v>0.41200000000000003</c:v>
                </c:pt>
                <c:pt idx="150">
                  <c:v>0.41151390784788283</c:v>
                </c:pt>
                <c:pt idx="151">
                  <c:v>0.4110230900091485</c:v>
                </c:pt>
                <c:pt idx="152">
                  <c:v>0.4105276959916655</c:v>
                </c:pt>
                <c:pt idx="153">
                  <c:v>0.41002787669725049</c:v>
                </c:pt>
                <c:pt idx="154">
                  <c:v>0.40952378437570242</c:v>
                </c:pt>
                <c:pt idx="155">
                  <c:v>0.40901557257842563</c:v>
                </c:pt>
                <c:pt idx="156">
                  <c:v>0.40850339611165676</c:v>
                </c:pt>
                <c:pt idx="157">
                  <c:v>0.40798741098930918</c:v>
                </c:pt>
                <c:pt idx="158">
                  <c:v>0.40746777438544962</c:v>
                </c:pt>
                <c:pt idx="159">
                  <c:v>0.40694464458642143</c:v>
                </c:pt>
                <c:pt idx="160">
                  <c:v>0.40641818094262905</c:v>
                </c:pt>
                <c:pt idx="161">
                  <c:v>0.40588854381999834</c:v>
                </c:pt>
                <c:pt idx="162">
                  <c:v>0.40535589455112758</c:v>
                </c:pt>
                <c:pt idx="163">
                  <c:v>0.40482039538614401</c:v>
                </c:pt>
                <c:pt idx="164">
                  <c:v>0.40428220944328069</c:v>
                </c:pt>
                <c:pt idx="165">
                  <c:v>0.4037415006591894</c:v>
                </c:pt>
                <c:pt idx="166">
                  <c:v>0.40319843373900371</c:v>
                </c:pt>
                <c:pt idx="167">
                  <c:v>0.4026531741061683</c:v>
                </c:pt>
                <c:pt idx="168">
                  <c:v>0.40210588785204948</c:v>
                </c:pt>
                <c:pt idx="169">
                  <c:v>0.40155674168534178</c:v>
                </c:pt>
                <c:pt idx="170">
                  <c:v>0.4010059028812874</c:v>
                </c:pt>
                <c:pt idx="171">
                  <c:v>0.40045353923072213</c:v>
                </c:pt>
                <c:pt idx="172">
                  <c:v>0.39989981898896476</c:v>
                </c:pt>
                <c:pt idx="173">
                  <c:v>0.39934491082456491</c:v>
                </c:pt>
                <c:pt idx="174">
                  <c:v>0.3987889837679251</c:v>
                </c:pt>
                <c:pt idx="175">
                  <c:v>0.39823220715981206</c:v>
                </c:pt>
                <c:pt idx="176">
                  <c:v>0.3976747505997742</c:v>
                </c:pt>
                <c:pt idx="177">
                  <c:v>0.39711678389448007</c:v>
                </c:pt>
                <c:pt idx="178">
                  <c:v>0.39655847700599312</c:v>
                </c:pt>
                <c:pt idx="179">
                  <c:v>0.39600000000000002</c:v>
                </c:pt>
                <c:pt idx="180">
                  <c:v>0.39544152299400692</c:v>
                </c:pt>
                <c:pt idx="181">
                  <c:v>0.39488321610551996</c:v>
                </c:pt>
                <c:pt idx="182">
                  <c:v>0.39432524940022584</c:v>
                </c:pt>
                <c:pt idx="183">
                  <c:v>0.39376779284018804</c:v>
                </c:pt>
                <c:pt idx="184">
                  <c:v>0.39321101623207494</c:v>
                </c:pt>
                <c:pt idx="185">
                  <c:v>0.39265508917543512</c:v>
                </c:pt>
                <c:pt idx="186">
                  <c:v>0.39210018101103533</c:v>
                </c:pt>
                <c:pt idx="187">
                  <c:v>0.3915464607692779</c:v>
                </c:pt>
                <c:pt idx="188">
                  <c:v>0.39099409711871264</c:v>
                </c:pt>
                <c:pt idx="189">
                  <c:v>0.39044325831465826</c:v>
                </c:pt>
                <c:pt idx="190">
                  <c:v>0.38989411214795061</c:v>
                </c:pt>
                <c:pt idx="191">
                  <c:v>0.38934682589383174</c:v>
                </c:pt>
                <c:pt idx="192">
                  <c:v>0.38880156626099632</c:v>
                </c:pt>
                <c:pt idx="193">
                  <c:v>0.38825849934081064</c:v>
                </c:pt>
                <c:pt idx="194">
                  <c:v>0.38771779055671934</c:v>
                </c:pt>
                <c:pt idx="195">
                  <c:v>0.38717960461385603</c:v>
                </c:pt>
                <c:pt idx="196">
                  <c:v>0.38664410544887245</c:v>
                </c:pt>
                <c:pt idx="197">
                  <c:v>0.3861114561800017</c:v>
                </c:pt>
                <c:pt idx="198">
                  <c:v>0.38558181905737099</c:v>
                </c:pt>
                <c:pt idx="199">
                  <c:v>0.3850553554135786</c:v>
                </c:pt>
                <c:pt idx="200">
                  <c:v>0.38453222561455042</c:v>
                </c:pt>
                <c:pt idx="201">
                  <c:v>0.38401258901069085</c:v>
                </c:pt>
                <c:pt idx="202">
                  <c:v>0.38349660388834328</c:v>
                </c:pt>
                <c:pt idx="203">
                  <c:v>0.3829844274215744</c:v>
                </c:pt>
                <c:pt idx="204">
                  <c:v>0.38247621562429762</c:v>
                </c:pt>
                <c:pt idx="205">
                  <c:v>0.38197212330274954</c:v>
                </c:pt>
                <c:pt idx="206">
                  <c:v>0.38147230400833454</c:v>
                </c:pt>
                <c:pt idx="207">
                  <c:v>0.38097690999085149</c:v>
                </c:pt>
                <c:pt idx="208">
                  <c:v>0.38048609215211726</c:v>
                </c:pt>
                <c:pt idx="209">
                  <c:v>0.38</c:v>
                </c:pt>
                <c:pt idx="210">
                  <c:v>0.37951878160287827</c:v>
                </c:pt>
                <c:pt idx="211">
                  <c:v>0.37904258354453746</c:v>
                </c:pt>
                <c:pt idx="212">
                  <c:v>0.37857155087951916</c:v>
                </c:pt>
                <c:pt idx="213">
                  <c:v>0.37810582708893614</c:v>
                </c:pt>
                <c:pt idx="214">
                  <c:v>0.37764555403676653</c:v>
                </c:pt>
                <c:pt idx="215">
                  <c:v>0.37719087192664086</c:v>
                </c:pt>
                <c:pt idx="216">
                  <c:v>0.37674191925913447</c:v>
                </c:pt>
                <c:pt idx="217">
                  <c:v>0.37629883278957899</c:v>
                </c:pt>
                <c:pt idx="218">
                  <c:v>0.37586174748640522</c:v>
                </c:pt>
                <c:pt idx="219">
                  <c:v>0.37543079649003075</c:v>
                </c:pt>
                <c:pt idx="220">
                  <c:v>0.3750061110723038</c:v>
                </c:pt>
                <c:pt idx="221">
                  <c:v>0.37458782059651657</c:v>
                </c:pt>
                <c:pt idx="222">
                  <c:v>0.37417605247800007</c:v>
                </c:pt>
                <c:pt idx="223">
                  <c:v>0.3737709321453121</c:v>
                </c:pt>
                <c:pt idx="224">
                  <c:v>0.37337258300203052</c:v>
                </c:pt>
                <c:pt idx="225">
                  <c:v>0.3729811263891632</c:v>
                </c:pt>
                <c:pt idx="226">
                  <c:v>0.37259668154818659</c:v>
                </c:pt>
                <c:pt idx="227">
                  <c:v>0.37221936558472341</c:v>
                </c:pt>
                <c:pt idx="228">
                  <c:v>0.37184929343287132</c:v>
                </c:pt>
                <c:pt idx="229">
                  <c:v>0.37148657782019273</c:v>
                </c:pt>
                <c:pt idx="230">
                  <c:v>0.37113132923337694</c:v>
                </c:pt>
                <c:pt idx="231">
                  <c:v>0.3707836558845849</c:v>
                </c:pt>
                <c:pt idx="232">
                  <c:v>0.37044366367848663</c:v>
                </c:pt>
                <c:pt idx="233">
                  <c:v>0.37011145618000169</c:v>
                </c:pt>
                <c:pt idx="234">
                  <c:v>0.36978713458275231</c:v>
                </c:pt>
                <c:pt idx="235">
                  <c:v>0.3694707976782387</c:v>
                </c:pt>
                <c:pt idx="236">
                  <c:v>0.36916254182574643</c:v>
                </c:pt>
                <c:pt idx="237">
                  <c:v>0.36886246092299441</c:v>
                </c:pt>
                <c:pt idx="238">
                  <c:v>0.36857064637753245</c:v>
                </c:pt>
                <c:pt idx="239">
                  <c:v>0.36828718707889802</c:v>
                </c:pt>
                <c:pt idx="240">
                  <c:v>0.36801216937153935</c:v>
                </c:pt>
                <c:pt idx="241">
                  <c:v>0.36774567702851435</c:v>
                </c:pt>
                <c:pt idx="242">
                  <c:v>0.36748779122597225</c:v>
                </c:pt>
                <c:pt idx="243">
                  <c:v>0.36723859051842667</c:v>
                </c:pt>
                <c:pt idx="244">
                  <c:v>0.36699815081482723</c:v>
                </c:pt>
                <c:pt idx="245">
                  <c:v>0.36676654535543679</c:v>
                </c:pt>
                <c:pt idx="246">
                  <c:v>0.36654384468952195</c:v>
                </c:pt>
                <c:pt idx="247">
                  <c:v>0.36633011665386284</c:v>
                </c:pt>
                <c:pt idx="248">
                  <c:v>0.36612542635208956</c:v>
                </c:pt>
                <c:pt idx="249">
                  <c:v>0.36592983613485097</c:v>
                </c:pt>
                <c:pt idx="250">
                  <c:v>0.36574340558082186</c:v>
                </c:pt>
                <c:pt idx="251">
                  <c:v>0.36556619147855512</c:v>
                </c:pt>
                <c:pt idx="252">
                  <c:v>0.3653982478091829</c:v>
                </c:pt>
                <c:pt idx="253">
                  <c:v>0.36523962572997382</c:v>
                </c:pt>
                <c:pt idx="254">
                  <c:v>0.36509037355874985</c:v>
                </c:pt>
                <c:pt idx="255">
                  <c:v>0.36495053675916811</c:v>
                </c:pt>
                <c:pt idx="256">
                  <c:v>0.3648201579268725</c:v>
                </c:pt>
                <c:pt idx="257">
                  <c:v>0.36469927677651826</c:v>
                </c:pt>
                <c:pt idx="258">
                  <c:v>0.36458793012967478</c:v>
                </c:pt>
                <c:pt idx="259">
                  <c:v>0.36448615190360933</c:v>
                </c:pt>
                <c:pt idx="260">
                  <c:v>0.36439397310095561</c:v>
                </c:pt>
                <c:pt idx="261">
                  <c:v>0.36431142180026976</c:v>
                </c:pt>
                <c:pt idx="262">
                  <c:v>0.36423852314747773</c:v>
                </c:pt>
                <c:pt idx="263">
                  <c:v>0.36417529934821524</c:v>
                </c:pt>
                <c:pt idx="264">
                  <c:v>0.36412176966106413</c:v>
                </c:pt>
                <c:pt idx="265">
                  <c:v>0.36407795039168567</c:v>
                </c:pt>
                <c:pt idx="266">
                  <c:v>0.36404385488785368</c:v>
                </c:pt>
                <c:pt idx="267">
                  <c:v>0.36401949353538898</c:v>
                </c:pt>
                <c:pt idx="268">
                  <c:v>0.36400487375499552</c:v>
                </c:pt>
                <c:pt idx="269">
                  <c:v>0.36399999999999999</c:v>
                </c:pt>
                <c:pt idx="270">
                  <c:v>0.36400487375499552</c:v>
                </c:pt>
                <c:pt idx="271">
                  <c:v>0.36401949353538898</c:v>
                </c:pt>
                <c:pt idx="272">
                  <c:v>0.36404385488785368</c:v>
                </c:pt>
                <c:pt idx="273">
                  <c:v>0.36407795039168567</c:v>
                </c:pt>
                <c:pt idx="274">
                  <c:v>0.36412176966106413</c:v>
                </c:pt>
                <c:pt idx="275">
                  <c:v>0.36417529934821524</c:v>
                </c:pt>
                <c:pt idx="276">
                  <c:v>0.36423852314747773</c:v>
                </c:pt>
                <c:pt idx="277">
                  <c:v>0.36431142180026976</c:v>
                </c:pt>
                <c:pt idx="278">
                  <c:v>0.36439397310095561</c:v>
                </c:pt>
                <c:pt idx="279">
                  <c:v>0.36448615190360933</c:v>
                </c:pt>
                <c:pt idx="280">
                  <c:v>0.36458793012967478</c:v>
                </c:pt>
                <c:pt idx="281">
                  <c:v>0.36469927677651826</c:v>
                </c:pt>
                <c:pt idx="282">
                  <c:v>0.3648201579268725</c:v>
                </c:pt>
                <c:pt idx="283">
                  <c:v>0.36495053675916811</c:v>
                </c:pt>
                <c:pt idx="284">
                  <c:v>0.36509037355874985</c:v>
                </c:pt>
                <c:pt idx="285">
                  <c:v>0.36523962572997382</c:v>
                </c:pt>
                <c:pt idx="286">
                  <c:v>0.3653982478091829</c:v>
                </c:pt>
                <c:pt idx="287">
                  <c:v>0.36556619147855512</c:v>
                </c:pt>
                <c:pt idx="288">
                  <c:v>0.36574340558082186</c:v>
                </c:pt>
                <c:pt idx="289">
                  <c:v>0.36592983613485097</c:v>
                </c:pt>
                <c:pt idx="290">
                  <c:v>0.36612542635208956</c:v>
                </c:pt>
                <c:pt idx="291">
                  <c:v>0.36633011665386284</c:v>
                </c:pt>
                <c:pt idx="292">
                  <c:v>0.36654384468952195</c:v>
                </c:pt>
                <c:pt idx="293">
                  <c:v>0.36676654535543679</c:v>
                </c:pt>
                <c:pt idx="294">
                  <c:v>0.36699815081482723</c:v>
                </c:pt>
                <c:pt idx="295">
                  <c:v>0.36723859051842667</c:v>
                </c:pt>
                <c:pt idx="296">
                  <c:v>0.36748779122597225</c:v>
                </c:pt>
                <c:pt idx="297">
                  <c:v>0.36774567702851435</c:v>
                </c:pt>
                <c:pt idx="298">
                  <c:v>0.36801216937153935</c:v>
                </c:pt>
                <c:pt idx="299">
                  <c:v>0.36828718707889796</c:v>
                </c:pt>
                <c:pt idx="300">
                  <c:v>0.36857064637753245</c:v>
                </c:pt>
                <c:pt idx="301">
                  <c:v>0.36886246092299441</c:v>
                </c:pt>
                <c:pt idx="302">
                  <c:v>0.36916254182574643</c:v>
                </c:pt>
                <c:pt idx="303">
                  <c:v>0.3694707976782387</c:v>
                </c:pt>
                <c:pt idx="304">
                  <c:v>0.36978713458275225</c:v>
                </c:pt>
                <c:pt idx="305">
                  <c:v>0.37011145618000169</c:v>
                </c:pt>
                <c:pt idx="306">
                  <c:v>0.37044366367848663</c:v>
                </c:pt>
                <c:pt idx="307">
                  <c:v>0.3707836558845849</c:v>
                </c:pt>
                <c:pt idx="308">
                  <c:v>0.37113132923337694</c:v>
                </c:pt>
                <c:pt idx="309">
                  <c:v>0.37148657782019273</c:v>
                </c:pt>
                <c:pt idx="310">
                  <c:v>0.37184929343287132</c:v>
                </c:pt>
                <c:pt idx="311">
                  <c:v>0.37221936558472341</c:v>
                </c:pt>
                <c:pt idx="312">
                  <c:v>0.37259668154818659</c:v>
                </c:pt>
                <c:pt idx="313">
                  <c:v>0.3729811263891632</c:v>
                </c:pt>
                <c:pt idx="314">
                  <c:v>0.37337258300203047</c:v>
                </c:pt>
                <c:pt idx="315">
                  <c:v>0.3737709321453121</c:v>
                </c:pt>
                <c:pt idx="316">
                  <c:v>0.37417605247800007</c:v>
                </c:pt>
                <c:pt idx="317">
                  <c:v>0.37458782059651657</c:v>
                </c:pt>
                <c:pt idx="318">
                  <c:v>0.3750061110723038</c:v>
                </c:pt>
                <c:pt idx="319">
                  <c:v>0.37543079649003075</c:v>
                </c:pt>
                <c:pt idx="320">
                  <c:v>0.37586174748640522</c:v>
                </c:pt>
                <c:pt idx="321">
                  <c:v>0.37629883278957899</c:v>
                </c:pt>
                <c:pt idx="322">
                  <c:v>0.37674191925913447</c:v>
                </c:pt>
                <c:pt idx="323">
                  <c:v>0.37719087192664086</c:v>
                </c:pt>
                <c:pt idx="324">
                  <c:v>0.37764555403676653</c:v>
                </c:pt>
                <c:pt idx="325">
                  <c:v>0.37810582708893614</c:v>
                </c:pt>
                <c:pt idx="326">
                  <c:v>0.37857155087951916</c:v>
                </c:pt>
                <c:pt idx="327">
                  <c:v>0.37904258354453746</c:v>
                </c:pt>
                <c:pt idx="328">
                  <c:v>0.37951878160287827</c:v>
                </c:pt>
                <c:pt idx="329">
                  <c:v>0.38</c:v>
                </c:pt>
                <c:pt idx="330">
                  <c:v>0.38048609215211726</c:v>
                </c:pt>
                <c:pt idx="331">
                  <c:v>0.38097690999085149</c:v>
                </c:pt>
                <c:pt idx="332">
                  <c:v>0.38147230400833454</c:v>
                </c:pt>
                <c:pt idx="333">
                  <c:v>0.38197212330274954</c:v>
                </c:pt>
                <c:pt idx="334">
                  <c:v>0.38247621562429762</c:v>
                </c:pt>
                <c:pt idx="335">
                  <c:v>0.3829844274215744</c:v>
                </c:pt>
                <c:pt idx="336">
                  <c:v>0.38349660388834328</c:v>
                </c:pt>
                <c:pt idx="337">
                  <c:v>0.3840125890106908</c:v>
                </c:pt>
                <c:pt idx="338">
                  <c:v>0.38453222561455042</c:v>
                </c:pt>
                <c:pt idx="339">
                  <c:v>0.3850553554135786</c:v>
                </c:pt>
                <c:pt idx="340">
                  <c:v>0.38558181905737099</c:v>
                </c:pt>
                <c:pt idx="341">
                  <c:v>0.3861114561800017</c:v>
                </c:pt>
                <c:pt idx="342">
                  <c:v>0.38664410544887245</c:v>
                </c:pt>
                <c:pt idx="343">
                  <c:v>0.38717960461385603</c:v>
                </c:pt>
                <c:pt idx="344">
                  <c:v>0.38771779055671934</c:v>
                </c:pt>
                <c:pt idx="345">
                  <c:v>0.38825849934081064</c:v>
                </c:pt>
                <c:pt idx="346">
                  <c:v>0.38880156626099632</c:v>
                </c:pt>
                <c:pt idx="347">
                  <c:v>0.38934682589383168</c:v>
                </c:pt>
                <c:pt idx="348">
                  <c:v>0.38989411214795061</c:v>
                </c:pt>
                <c:pt idx="349">
                  <c:v>0.39044325831465826</c:v>
                </c:pt>
                <c:pt idx="350">
                  <c:v>0.39099409711871264</c:v>
                </c:pt>
                <c:pt idx="351">
                  <c:v>0.3915464607692779</c:v>
                </c:pt>
                <c:pt idx="352">
                  <c:v>0.39210018101103533</c:v>
                </c:pt>
                <c:pt idx="353">
                  <c:v>0.39265508917543512</c:v>
                </c:pt>
                <c:pt idx="354">
                  <c:v>0.39321101623207494</c:v>
                </c:pt>
                <c:pt idx="355">
                  <c:v>0.39376779284018798</c:v>
                </c:pt>
                <c:pt idx="356">
                  <c:v>0.39432524940022579</c:v>
                </c:pt>
                <c:pt idx="357">
                  <c:v>0.39488321610552002</c:v>
                </c:pt>
                <c:pt idx="358">
                  <c:v>0.39544152299400692</c:v>
                </c:pt>
                <c:pt idx="359">
                  <c:v>0.39600000000000002</c:v>
                </c:pt>
              </c:numCache>
              <c:extLst xmlns:c15="http://schemas.microsoft.com/office/drawing/2012/chart"/>
            </c:numRef>
          </c:yVal>
          <c:smooth val="0"/>
          <c:extLst xmlns:c15="http://schemas.microsoft.com/office/drawing/2012/chart">
            <c:ext xmlns:c16="http://schemas.microsoft.com/office/drawing/2014/chart" uri="{C3380CC4-5D6E-409C-BE32-E72D297353CC}">
              <c16:uniqueId val="{00000005-4679-47DC-BC29-EB469289FBC8}"/>
            </c:ext>
          </c:extLst>
        </c:ser>
        <c:ser>
          <c:idx val="6"/>
          <c:order val="6"/>
          <c:tx>
            <c:v>Fr.Spr.Centre</c:v>
          </c:tx>
          <c:spPr>
            <a:ln w="28575" cap="rnd">
              <a:noFill/>
              <a:round/>
            </a:ln>
            <a:effectLst/>
          </c:spPr>
          <c:marker>
            <c:symbol val="circle"/>
            <c:size val="5"/>
            <c:spPr>
              <a:solidFill>
                <a:srgbClr val="FFC000"/>
              </a:solidFill>
              <a:ln w="9525">
                <a:noFill/>
              </a:ln>
              <a:effectLst/>
            </c:spPr>
          </c:marker>
          <c:xVal>
            <c:numRef>
              <c:f>'[2]CBR400RR-R 94'!$AB$7</c:f>
              <c:numCache>
                <c:formatCode>General</c:formatCode>
                <c:ptCount val="1"/>
                <c:pt idx="0">
                  <c:v>0.78300000000000014</c:v>
                </c:pt>
              </c:numCache>
              <c:extLst xmlns:c15="http://schemas.microsoft.com/office/drawing/2012/chart"/>
            </c:numRef>
          </c:xVal>
          <c:yVal>
            <c:numRef>
              <c:f>'[2]CBR400RR-R 94'!$AC$7</c:f>
              <c:numCache>
                <c:formatCode>General</c:formatCode>
                <c:ptCount val="1"/>
                <c:pt idx="0">
                  <c:v>0.39600000000000002</c:v>
                </c:pt>
              </c:numCache>
              <c:extLst xmlns:c15="http://schemas.microsoft.com/office/drawing/2012/chart"/>
            </c:numRef>
          </c:yVal>
          <c:smooth val="0"/>
          <c:extLst xmlns:c15="http://schemas.microsoft.com/office/drawing/2012/chart">
            <c:ext xmlns:c16="http://schemas.microsoft.com/office/drawing/2014/chart" uri="{C3380CC4-5D6E-409C-BE32-E72D297353CC}">
              <c16:uniqueId val="{00000006-4679-47DC-BC29-EB469289FBC8}"/>
            </c:ext>
          </c:extLst>
        </c:ser>
        <c:ser>
          <c:idx val="7"/>
          <c:order val="7"/>
          <c:tx>
            <c:v>Top Chain</c:v>
          </c:tx>
          <c:spPr>
            <a:ln w="28575" cap="rnd">
              <a:solidFill>
                <a:srgbClr val="FFC000"/>
              </a:solidFill>
              <a:prstDash val="sysDash"/>
              <a:round/>
            </a:ln>
            <a:effectLst/>
          </c:spPr>
          <c:marker>
            <c:symbol val="none"/>
          </c:marker>
          <c:trendline>
            <c:spPr>
              <a:ln w="19050" cap="rnd">
                <a:solidFill>
                  <a:srgbClr val="FFC000"/>
                </a:solidFill>
                <a:prstDash val="sysDot"/>
              </a:ln>
              <a:effectLst/>
            </c:spPr>
            <c:trendlineType val="linear"/>
            <c:backward val="1"/>
            <c:dispRSqr val="0"/>
            <c:dispEq val="0"/>
          </c:trendline>
          <c:xVal>
            <c:numRef>
              <c:f>'[2]CBR400RR-R 94'!$AD$7:$AD$8</c:f>
              <c:numCache>
                <c:formatCode>General</c:formatCode>
                <c:ptCount val="2"/>
                <c:pt idx="0">
                  <c:v>0.78300000000000014</c:v>
                </c:pt>
                <c:pt idx="1">
                  <c:v>1.37</c:v>
                </c:pt>
              </c:numCache>
              <c:extLst xmlns:c15="http://schemas.microsoft.com/office/drawing/2012/chart"/>
            </c:numRef>
          </c:xVal>
          <c:yVal>
            <c:numRef>
              <c:f>'[2]CBR400RR-R 94'!$AE$7:$AE$8</c:f>
              <c:numCache>
                <c:formatCode>General</c:formatCode>
                <c:ptCount val="2"/>
                <c:pt idx="0">
                  <c:v>0.42800000000000005</c:v>
                </c:pt>
                <c:pt idx="1">
                  <c:v>0.41</c:v>
                </c:pt>
              </c:numCache>
              <c:extLst xmlns:c15="http://schemas.microsoft.com/office/drawing/2012/chart"/>
            </c:numRef>
          </c:yVal>
          <c:smooth val="0"/>
          <c:extLst xmlns:c15="http://schemas.microsoft.com/office/drawing/2012/chart">
            <c:ext xmlns:c16="http://schemas.microsoft.com/office/drawing/2014/chart" uri="{C3380CC4-5D6E-409C-BE32-E72D297353CC}">
              <c16:uniqueId val="{00000008-4679-47DC-BC29-EB469289FBC8}"/>
            </c:ext>
          </c:extLst>
        </c:ser>
        <c:ser>
          <c:idx val="8"/>
          <c:order val="8"/>
          <c:tx>
            <c:v>Bot. Chain</c:v>
          </c:tx>
          <c:spPr>
            <a:ln w="28575" cap="rnd">
              <a:solidFill>
                <a:srgbClr val="FFC000"/>
              </a:solidFill>
              <a:prstDash val="sysDash"/>
              <a:round/>
            </a:ln>
            <a:effectLst/>
          </c:spPr>
          <c:marker>
            <c:symbol val="none"/>
          </c:marker>
          <c:xVal>
            <c:numRef>
              <c:f>'[2]CBR400RR-R 94'!$AF$7:$AF$8</c:f>
              <c:numCache>
                <c:formatCode>General</c:formatCode>
                <c:ptCount val="2"/>
                <c:pt idx="0">
                  <c:v>0.78300000000000014</c:v>
                </c:pt>
                <c:pt idx="1">
                  <c:v>1.37</c:v>
                </c:pt>
              </c:numCache>
            </c:numRef>
          </c:xVal>
          <c:yVal>
            <c:numRef>
              <c:f>'[2]CBR400RR-R 94'!$AG$7:$AG$8</c:f>
              <c:numCache>
                <c:formatCode>General</c:formatCode>
                <c:ptCount val="2"/>
                <c:pt idx="0">
                  <c:v>0.36399999999999999</c:v>
                </c:pt>
                <c:pt idx="1">
                  <c:v>0.2</c:v>
                </c:pt>
              </c:numCache>
              <c:extLst xmlns:c15="http://schemas.microsoft.com/office/drawing/2012/chart"/>
            </c:numRef>
          </c:yVal>
          <c:smooth val="0"/>
          <c:extLst xmlns:c15="http://schemas.microsoft.com/office/drawing/2012/chart">
            <c:ext xmlns:c16="http://schemas.microsoft.com/office/drawing/2014/chart" uri="{C3380CC4-5D6E-409C-BE32-E72D297353CC}">
              <c16:uniqueId val="{00000009-4679-47DC-BC29-EB469289FBC8}"/>
            </c:ext>
          </c:extLst>
        </c:ser>
        <c:ser>
          <c:idx val="9"/>
          <c:order val="9"/>
          <c:tx>
            <c:v>CoG Bike</c:v>
          </c:tx>
          <c:spPr>
            <a:ln w="28575" cap="rnd">
              <a:noFill/>
              <a:round/>
            </a:ln>
            <a:effectLst/>
          </c:spPr>
          <c:marker>
            <c:symbol val="diamond"/>
            <c:size val="9"/>
            <c:spPr>
              <a:solidFill>
                <a:schemeClr val="accent6">
                  <a:lumMod val="75000"/>
                </a:schemeClr>
              </a:solidFill>
              <a:ln w="9525">
                <a:noFill/>
              </a:ln>
              <a:effectLst/>
            </c:spPr>
          </c:marker>
          <c:xVal>
            <c:numRef>
              <c:f>'[2]CBR400RR-R 94'!$AH$7</c:f>
              <c:numCache>
                <c:formatCode>General</c:formatCode>
                <c:ptCount val="1"/>
                <c:pt idx="0">
                  <c:v>0.62661464585834326</c:v>
                </c:pt>
              </c:numCache>
            </c:numRef>
          </c:xVal>
          <c:yVal>
            <c:numRef>
              <c:f>'[2]CBR400RR-R 94'!$AI$7</c:f>
              <c:numCache>
                <c:formatCode>General</c:formatCode>
                <c:ptCount val="1"/>
                <c:pt idx="0">
                  <c:v>0.44366837447775354</c:v>
                </c:pt>
              </c:numCache>
            </c:numRef>
          </c:yVal>
          <c:smooth val="0"/>
          <c:extLst>
            <c:ext xmlns:c16="http://schemas.microsoft.com/office/drawing/2014/chart" uri="{C3380CC4-5D6E-409C-BE32-E72D297353CC}">
              <c16:uniqueId val="{0000000A-4679-47DC-BC29-EB469289FBC8}"/>
            </c:ext>
          </c:extLst>
        </c:ser>
        <c:ser>
          <c:idx val="10"/>
          <c:order val="10"/>
          <c:tx>
            <c:v>CoG Incl. Rider</c:v>
          </c:tx>
          <c:spPr>
            <a:ln w="25400" cap="rnd">
              <a:noFill/>
              <a:round/>
            </a:ln>
            <a:effectLst/>
          </c:spPr>
          <c:marker>
            <c:symbol val="diamond"/>
            <c:size val="9"/>
            <c:spPr>
              <a:solidFill>
                <a:srgbClr val="FF0000"/>
              </a:solidFill>
              <a:ln w="9525">
                <a:noFill/>
              </a:ln>
              <a:effectLst/>
            </c:spPr>
          </c:marker>
          <c:xVal>
            <c:numRef>
              <c:f>'[2]CBR400RR-R 94'!$AJ$7</c:f>
              <c:numCache>
                <c:formatCode>General</c:formatCode>
                <c:ptCount val="1"/>
                <c:pt idx="0">
                  <c:v>0.72753881278538823</c:v>
                </c:pt>
              </c:numCache>
            </c:numRef>
          </c:xVal>
          <c:yVal>
            <c:numRef>
              <c:f>'[2]CBR400RR-R 94'!$AK$7</c:f>
              <c:numCache>
                <c:formatCode>General</c:formatCode>
                <c:ptCount val="1"/>
                <c:pt idx="0">
                  <c:v>0.67185567275302394</c:v>
                </c:pt>
              </c:numCache>
            </c:numRef>
          </c:yVal>
          <c:smooth val="0"/>
          <c:extLst>
            <c:ext xmlns:c16="http://schemas.microsoft.com/office/drawing/2014/chart" uri="{C3380CC4-5D6E-409C-BE32-E72D297353CC}">
              <c16:uniqueId val="{0000000B-4679-47DC-BC29-EB469289FBC8}"/>
            </c:ext>
          </c:extLst>
        </c:ser>
        <c:ser>
          <c:idx val="11"/>
          <c:order val="11"/>
          <c:tx>
            <c:v>Forks</c:v>
          </c:tx>
          <c:spPr>
            <a:ln w="25400" cap="rnd">
              <a:solidFill>
                <a:schemeClr val="tx1"/>
              </a:solidFill>
              <a:round/>
            </a:ln>
            <a:effectLst/>
          </c:spPr>
          <c:marker>
            <c:symbol val="circle"/>
            <c:size val="5"/>
            <c:spPr>
              <a:noFill/>
              <a:ln w="9525">
                <a:noFill/>
              </a:ln>
              <a:effectLst/>
            </c:spPr>
          </c:marker>
          <c:xVal>
            <c:numRef>
              <c:f>'[2]CBR400RR-R 94'!$AL$7:$AL$8</c:f>
              <c:numCache>
                <c:formatCode>General</c:formatCode>
                <c:ptCount val="2"/>
                <c:pt idx="0">
                  <c:v>0</c:v>
                </c:pt>
                <c:pt idx="1">
                  <c:v>0.26758694957607781</c:v>
                </c:pt>
              </c:numCache>
            </c:numRef>
          </c:xVal>
          <c:yVal>
            <c:numRef>
              <c:f>'[2]CBR400RR-R 94'!$AM$7:$AM$8</c:f>
              <c:numCache>
                <c:formatCode>General</c:formatCode>
                <c:ptCount val="2"/>
                <c:pt idx="0">
                  <c:v>0.28999999999999998</c:v>
                </c:pt>
                <c:pt idx="1">
                  <c:v>0.88500000000000001</c:v>
                </c:pt>
              </c:numCache>
            </c:numRef>
          </c:yVal>
          <c:smooth val="0"/>
          <c:extLst>
            <c:ext xmlns:c16="http://schemas.microsoft.com/office/drawing/2014/chart" uri="{C3380CC4-5D6E-409C-BE32-E72D297353CC}">
              <c16:uniqueId val="{0000000C-4679-47DC-BC29-EB469289FBC8}"/>
            </c:ext>
          </c:extLst>
        </c:ser>
        <c:ser>
          <c:idx val="12"/>
          <c:order val="12"/>
          <c:tx>
            <c:v>Seat Height</c:v>
          </c:tx>
          <c:spPr>
            <a:ln w="28575" cap="rnd">
              <a:solidFill>
                <a:schemeClr val="bg1">
                  <a:lumMod val="50000"/>
                </a:schemeClr>
              </a:solidFill>
              <a:prstDash val="sysDot"/>
              <a:round/>
            </a:ln>
            <a:effectLst/>
          </c:spPr>
          <c:marker>
            <c:symbol val="none"/>
          </c:marker>
          <c:xVal>
            <c:numRef>
              <c:f>'[2]CBR400RR-R 94'!$AN$7:$AN$8</c:f>
              <c:numCache>
                <c:formatCode>General</c:formatCode>
                <c:ptCount val="2"/>
                <c:pt idx="0">
                  <c:v>0.78300000000000014</c:v>
                </c:pt>
                <c:pt idx="1">
                  <c:v>1.37</c:v>
                </c:pt>
              </c:numCache>
            </c:numRef>
          </c:xVal>
          <c:yVal>
            <c:numRef>
              <c:f>'[2]CBR400RR-R 94'!$AO$7:$AO$8</c:f>
              <c:numCache>
                <c:formatCode>General</c:formatCode>
                <c:ptCount val="2"/>
                <c:pt idx="0">
                  <c:v>0.745</c:v>
                </c:pt>
                <c:pt idx="1">
                  <c:v>0.745</c:v>
                </c:pt>
              </c:numCache>
            </c:numRef>
          </c:yVal>
          <c:smooth val="0"/>
          <c:extLst>
            <c:ext xmlns:c16="http://schemas.microsoft.com/office/drawing/2014/chart" uri="{C3380CC4-5D6E-409C-BE32-E72D297353CC}">
              <c16:uniqueId val="{0000000D-4679-47DC-BC29-EB469289FBC8}"/>
            </c:ext>
          </c:extLst>
        </c:ser>
        <c:ser>
          <c:idx val="13"/>
          <c:order val="13"/>
          <c:tx>
            <c:v>Swingarm</c:v>
          </c:tx>
          <c:spPr>
            <a:ln w="28575" cap="rnd">
              <a:solidFill>
                <a:srgbClr val="00B0F0"/>
              </a:solidFill>
              <a:round/>
            </a:ln>
            <a:effectLst/>
          </c:spPr>
          <c:marker>
            <c:symbol val="circle"/>
            <c:size val="6"/>
            <c:spPr>
              <a:noFill/>
              <a:ln w="19050">
                <a:solidFill>
                  <a:srgbClr val="00B0F0"/>
                </a:solidFill>
              </a:ln>
              <a:effectLst/>
            </c:spPr>
          </c:marker>
          <c:trendline>
            <c:spPr>
              <a:ln w="19050" cap="rnd">
                <a:solidFill>
                  <a:srgbClr val="00B0F0"/>
                </a:solidFill>
                <a:prstDash val="sysDot"/>
              </a:ln>
              <a:effectLst/>
            </c:spPr>
            <c:trendlineType val="linear"/>
            <c:backward val="1"/>
            <c:dispRSqr val="0"/>
            <c:dispEq val="0"/>
          </c:trendline>
          <c:xVal>
            <c:numRef>
              <c:f>'[2]CBR400RR-R 94'!$AP$7:$AP$8</c:f>
              <c:numCache>
                <c:formatCode>General</c:formatCode>
                <c:ptCount val="2"/>
                <c:pt idx="0">
                  <c:v>0.8620000000000001</c:v>
                </c:pt>
                <c:pt idx="1">
                  <c:v>1.37</c:v>
                </c:pt>
              </c:numCache>
            </c:numRef>
          </c:xVal>
          <c:yVal>
            <c:numRef>
              <c:f>'[2]CBR400RR-R 94'!$AQ$7:$AQ$8</c:f>
              <c:numCache>
                <c:formatCode>General</c:formatCode>
                <c:ptCount val="2"/>
                <c:pt idx="0">
                  <c:v>0.377</c:v>
                </c:pt>
                <c:pt idx="1">
                  <c:v>0.30499999999999999</c:v>
                </c:pt>
              </c:numCache>
            </c:numRef>
          </c:yVal>
          <c:smooth val="0"/>
          <c:extLst>
            <c:ext xmlns:c16="http://schemas.microsoft.com/office/drawing/2014/chart" uri="{C3380CC4-5D6E-409C-BE32-E72D297353CC}">
              <c16:uniqueId val="{0000000F-4679-47DC-BC29-EB469289FBC8}"/>
            </c:ext>
          </c:extLst>
        </c:ser>
        <c:ser>
          <c:idx val="14"/>
          <c:order val="14"/>
          <c:tx>
            <c:v>1G Line</c:v>
          </c:tx>
          <c:spPr>
            <a:ln w="28575" cap="rnd">
              <a:solidFill>
                <a:schemeClr val="tx1">
                  <a:lumMod val="50000"/>
                  <a:lumOff val="50000"/>
                </a:schemeClr>
              </a:solidFill>
              <a:prstDash val="dash"/>
              <a:round/>
            </a:ln>
            <a:effectLst/>
          </c:spPr>
          <c:marker>
            <c:symbol val="none"/>
          </c:marker>
          <c:xVal>
            <c:numRef>
              <c:f>'[2]CBR400RR-R 94'!$AR$7:$AR$8</c:f>
              <c:numCache>
                <c:formatCode>General</c:formatCode>
                <c:ptCount val="2"/>
                <c:pt idx="0">
                  <c:v>1.37</c:v>
                </c:pt>
                <c:pt idx="1">
                  <c:v>0.57000000000000006</c:v>
                </c:pt>
              </c:numCache>
            </c:numRef>
          </c:xVal>
          <c:yVal>
            <c:numRef>
              <c:f>'[2]CBR400RR-R 94'!$AS$7:$AS$8</c:f>
              <c:numCache>
                <c:formatCode>General</c:formatCode>
                <c:ptCount val="2"/>
                <c:pt idx="0">
                  <c:v>0</c:v>
                </c:pt>
                <c:pt idx="1">
                  <c:v>0.8</c:v>
                </c:pt>
              </c:numCache>
            </c:numRef>
          </c:yVal>
          <c:smooth val="0"/>
          <c:extLst>
            <c:ext xmlns:c16="http://schemas.microsoft.com/office/drawing/2014/chart" uri="{C3380CC4-5D6E-409C-BE32-E72D297353CC}">
              <c16:uniqueId val="{00000010-4679-47DC-BC29-EB469289FBC8}"/>
            </c:ext>
          </c:extLst>
        </c:ser>
        <c:ser>
          <c:idx val="15"/>
          <c:order val="15"/>
          <c:tx>
            <c:v>Load Transfer Line (100%)</c:v>
          </c:tx>
          <c:spPr>
            <a:ln w="28575" cap="rnd">
              <a:solidFill>
                <a:schemeClr val="bg1">
                  <a:lumMod val="50000"/>
                </a:schemeClr>
              </a:solidFill>
              <a:prstDash val="sysDot"/>
              <a:round/>
            </a:ln>
            <a:effectLst/>
          </c:spPr>
          <c:marker>
            <c:symbol val="none"/>
          </c:marker>
          <c:xVal>
            <c:numRef>
              <c:f>'[2]CBR400RR-R 94'!$AT$7:$AT$8</c:f>
              <c:numCache>
                <c:formatCode>General</c:formatCode>
                <c:ptCount val="2"/>
                <c:pt idx="0">
                  <c:v>1.37</c:v>
                </c:pt>
                <c:pt idx="1">
                  <c:v>0</c:v>
                </c:pt>
              </c:numCache>
            </c:numRef>
          </c:xVal>
          <c:yVal>
            <c:numRef>
              <c:f>'[2]CBR400RR-R 94'!$AU$7:$AU$8</c:f>
              <c:numCache>
                <c:formatCode>General</c:formatCode>
                <c:ptCount val="2"/>
                <c:pt idx="0">
                  <c:v>0</c:v>
                </c:pt>
                <c:pt idx="1">
                  <c:v>0.67185567275302394</c:v>
                </c:pt>
              </c:numCache>
            </c:numRef>
          </c:yVal>
          <c:smooth val="0"/>
          <c:extLst>
            <c:ext xmlns:c16="http://schemas.microsoft.com/office/drawing/2014/chart" uri="{C3380CC4-5D6E-409C-BE32-E72D297353CC}">
              <c16:uniqueId val="{00000011-4679-47DC-BC29-EB469289FBC8}"/>
            </c:ext>
          </c:extLst>
        </c:ser>
        <c:ser>
          <c:idx val="16"/>
          <c:order val="16"/>
          <c:tx>
            <c:v>I.F.C. (Squat)</c:v>
          </c:tx>
          <c:spPr>
            <a:ln w="28575" cap="rnd">
              <a:solidFill>
                <a:srgbClr val="FF0000"/>
              </a:solidFill>
              <a:round/>
            </a:ln>
            <a:effectLst/>
          </c:spPr>
          <c:marker>
            <c:symbol val="circle"/>
            <c:size val="5"/>
            <c:spPr>
              <a:solidFill>
                <a:srgbClr val="FF0000"/>
              </a:solidFill>
              <a:ln w="9525">
                <a:noFill/>
              </a:ln>
              <a:effectLst/>
            </c:spPr>
          </c:marker>
          <c:dPt>
            <c:idx val="1"/>
            <c:marker>
              <c:symbol val="circle"/>
              <c:size val="5"/>
              <c:spPr>
                <a:solidFill>
                  <a:srgbClr val="FF0000"/>
                </a:solidFill>
                <a:ln w="9525">
                  <a:noFill/>
                </a:ln>
                <a:effectLst/>
              </c:spPr>
            </c:marker>
            <c:bubble3D val="0"/>
            <c:spPr>
              <a:ln w="12700" cap="rnd">
                <a:solidFill>
                  <a:srgbClr val="FF0000"/>
                </a:solidFill>
                <a:round/>
              </a:ln>
              <a:effectLst/>
            </c:spPr>
            <c:extLst>
              <c:ext xmlns:c16="http://schemas.microsoft.com/office/drawing/2014/chart" uri="{C3380CC4-5D6E-409C-BE32-E72D297353CC}">
                <c16:uniqueId val="{00000013-4679-47DC-BC29-EB469289FBC8}"/>
              </c:ext>
            </c:extLst>
          </c:dPt>
          <c:xVal>
            <c:numRef>
              <c:f>'[2]CBR400RR-R 94'!$AV$7:$AV$8</c:f>
              <c:numCache>
                <c:formatCode>General</c:formatCode>
                <c:ptCount val="2"/>
                <c:pt idx="0">
                  <c:v>1.37</c:v>
                </c:pt>
                <c:pt idx="1">
                  <c:v>0.42520000000000002</c:v>
                </c:pt>
              </c:numCache>
            </c:numRef>
          </c:xVal>
          <c:yVal>
            <c:numRef>
              <c:f>'[2]CBR400RR-R 94'!$AW$7:$AW$8</c:f>
              <c:numCache>
                <c:formatCode>General</c:formatCode>
                <c:ptCount val="2"/>
                <c:pt idx="0">
                  <c:v>0</c:v>
                </c:pt>
                <c:pt idx="1">
                  <c:v>0.43890000000000001</c:v>
                </c:pt>
              </c:numCache>
            </c:numRef>
          </c:yVal>
          <c:smooth val="0"/>
          <c:extLst>
            <c:ext xmlns:c16="http://schemas.microsoft.com/office/drawing/2014/chart" uri="{C3380CC4-5D6E-409C-BE32-E72D297353CC}">
              <c16:uniqueId val="{00000014-4679-47DC-BC29-EB469289FBC8}"/>
            </c:ext>
          </c:extLst>
        </c:ser>
        <c:dLbls>
          <c:showLegendKey val="0"/>
          <c:showVal val="0"/>
          <c:showCatName val="0"/>
          <c:showSerName val="0"/>
          <c:showPercent val="0"/>
          <c:showBubbleSize val="0"/>
        </c:dLbls>
        <c:axId val="391221720"/>
        <c:axId val="391220408"/>
        <c:extLst/>
      </c:scatterChart>
      <c:valAx>
        <c:axId val="39122172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Length</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1220408"/>
        <c:crosses val="autoZero"/>
        <c:crossBetween val="midCat"/>
      </c:valAx>
      <c:valAx>
        <c:axId val="39122040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Height</a:t>
                </a:r>
                <a:r>
                  <a:rPr lang="en-GB" baseline="0"/>
                  <a:t> (m)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1221720"/>
        <c:crosses val="autoZero"/>
        <c:crossBetween val="midCat"/>
      </c:valAx>
      <c:spPr>
        <a:noFill/>
        <a:ln>
          <a:noFill/>
        </a:ln>
        <a:effectLst/>
      </c:spPr>
    </c:plotArea>
    <c:legend>
      <c:legendPos val="r"/>
      <c:legendEntry>
        <c:idx val="17"/>
        <c:txPr>
          <a:bodyPr rot="0" spcFirstLastPara="1" vertOverflow="ellipsis" vert="horz" wrap="square" anchor="ctr" anchorCtr="1"/>
          <a:lstStyle/>
          <a:p>
            <a:pPr>
              <a:defRPr sz="900" b="0" i="0" u="none" strike="noStrike" kern="1200" baseline="0">
                <a:solidFill>
                  <a:schemeClr val="tx1">
                    <a:lumMod val="95000"/>
                    <a:lumOff val="5000"/>
                  </a:schemeClr>
                </a:solidFill>
                <a:latin typeface="+mn-lt"/>
                <a:ea typeface="+mn-ea"/>
                <a:cs typeface="+mn-cs"/>
              </a:defRPr>
            </a:pPr>
            <a:endParaRPr lang="en-US"/>
          </a:p>
        </c:txPr>
      </c:legendEntry>
      <c:legendEntry>
        <c:idx val="18"/>
        <c:txPr>
          <a:bodyPr rot="0" spcFirstLastPara="1" vertOverflow="ellipsis" vert="horz" wrap="square" anchor="ctr" anchorCtr="1"/>
          <a:lstStyle/>
          <a:p>
            <a:pPr>
              <a:defRPr sz="900" b="0" i="0" u="none" strike="noStrike" kern="1200" baseline="0">
                <a:solidFill>
                  <a:schemeClr val="tx1">
                    <a:lumMod val="95000"/>
                    <a:lumOff val="5000"/>
                  </a:schemeClr>
                </a:solidFill>
                <a:latin typeface="+mn-lt"/>
                <a:ea typeface="+mn-ea"/>
                <a:cs typeface="+mn-cs"/>
              </a:defRPr>
            </a:pPr>
            <a:endParaRPr lang="en-US"/>
          </a:p>
        </c:txPr>
      </c:legendEntry>
      <c:layout>
        <c:manualLayout>
          <c:xMode val="edge"/>
          <c:yMode val="edge"/>
          <c:x val="0.28163653839044772"/>
          <c:y val="9.223778471932325E-3"/>
          <c:w val="0.70100753274903393"/>
          <c:h val="0.27990667465705094"/>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95000"/>
                  <a:lumOff val="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1587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chart" Target="../charts/chart2.xml"/><Relationship Id="rId4"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5.jpeg"/><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xdr:col>
      <xdr:colOff>160020</xdr:colOff>
      <xdr:row>2</xdr:row>
      <xdr:rowOff>144780</xdr:rowOff>
    </xdr:from>
    <xdr:to>
      <xdr:col>5</xdr:col>
      <xdr:colOff>449580</xdr:colOff>
      <xdr:row>7</xdr:row>
      <xdr:rowOff>294256</xdr:rowOff>
    </xdr:to>
    <xdr:pic>
      <xdr:nvPicPr>
        <xdr:cNvPr id="2" name="Picture 1" descr="Press Releases 2018 | University of Wales Trinity Saint David">
          <a:extLst>
            <a:ext uri="{FF2B5EF4-FFF2-40B4-BE49-F238E27FC236}">
              <a16:creationId xmlns:a16="http://schemas.microsoft.com/office/drawing/2014/main" id="{994D6A13-9B29-44E6-A571-BAAF3F33C00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9620" y="609600"/>
          <a:ext cx="2727960" cy="10943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21</xdr:col>
      <xdr:colOff>598715</xdr:colOff>
      <xdr:row>19</xdr:row>
      <xdr:rowOff>1</xdr:rowOff>
    </xdr:from>
    <xdr:to>
      <xdr:col>34</xdr:col>
      <xdr:colOff>0</xdr:colOff>
      <xdr:row>37</xdr:row>
      <xdr:rowOff>1</xdr:rowOff>
    </xdr:to>
    <xdr:graphicFrame macro="">
      <xdr:nvGraphicFramePr>
        <xdr:cNvPr id="2" name="Chart 1">
          <a:extLst>
            <a:ext uri="{FF2B5EF4-FFF2-40B4-BE49-F238E27FC236}">
              <a16:creationId xmlns:a16="http://schemas.microsoft.com/office/drawing/2014/main" id="{C57B0A7D-337C-48D9-A208-F1B192C5C83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16</xdr:row>
      <xdr:rowOff>0</xdr:rowOff>
    </xdr:from>
    <xdr:to>
      <xdr:col>11</xdr:col>
      <xdr:colOff>0</xdr:colOff>
      <xdr:row>38</xdr:row>
      <xdr:rowOff>0</xdr:rowOff>
    </xdr:to>
    <xdr:graphicFrame macro="">
      <xdr:nvGraphicFramePr>
        <xdr:cNvPr id="2" name="Chart 1">
          <a:extLst>
            <a:ext uri="{FF2B5EF4-FFF2-40B4-BE49-F238E27FC236}">
              <a16:creationId xmlns:a16="http://schemas.microsoft.com/office/drawing/2014/main" id="{B37ADC7F-165B-4DE8-B58C-0BD83797B5B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xdr:col>
      <xdr:colOff>150091</xdr:colOff>
      <xdr:row>70</xdr:row>
      <xdr:rowOff>69273</xdr:rowOff>
    </xdr:from>
    <xdr:to>
      <xdr:col>10</xdr:col>
      <xdr:colOff>422564</xdr:colOff>
      <xdr:row>94</xdr:row>
      <xdr:rowOff>58131</xdr:rowOff>
    </xdr:to>
    <xdr:pic>
      <xdr:nvPicPr>
        <xdr:cNvPr id="3" name="Picture 2">
          <a:extLst>
            <a:ext uri="{FF2B5EF4-FFF2-40B4-BE49-F238E27FC236}">
              <a16:creationId xmlns:a16="http://schemas.microsoft.com/office/drawing/2014/main" id="{9E2D6D73-275F-46A5-8693-2073A6ECBA6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59691" y="13434753"/>
          <a:ext cx="7793413" cy="4370358"/>
        </a:xfrm>
        <a:prstGeom prst="rect">
          <a:avLst/>
        </a:prstGeom>
        <a:ln w="38100">
          <a:solidFill>
            <a:schemeClr val="bg1"/>
          </a:solidFill>
        </a:ln>
      </xdr:spPr>
    </xdr:pic>
    <xdr:clientData/>
  </xdr:twoCellAnchor>
  <xdr:twoCellAnchor editAs="oneCell">
    <xdr:from>
      <xdr:col>1</xdr:col>
      <xdr:colOff>161545</xdr:colOff>
      <xdr:row>94</xdr:row>
      <xdr:rowOff>173091</xdr:rowOff>
    </xdr:from>
    <xdr:to>
      <xdr:col>10</xdr:col>
      <xdr:colOff>441638</xdr:colOff>
      <xdr:row>118</xdr:row>
      <xdr:rowOff>153175</xdr:rowOff>
    </xdr:to>
    <xdr:pic>
      <xdr:nvPicPr>
        <xdr:cNvPr id="4" name="Picture 3">
          <a:extLst>
            <a:ext uri="{FF2B5EF4-FFF2-40B4-BE49-F238E27FC236}">
              <a16:creationId xmlns:a16="http://schemas.microsoft.com/office/drawing/2014/main" id="{569BCC1A-186D-43D7-9172-3C2D991B15F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71145" y="17927691"/>
          <a:ext cx="7793413" cy="4369204"/>
        </a:xfrm>
        <a:prstGeom prst="rect">
          <a:avLst/>
        </a:prstGeom>
        <a:ln w="38100">
          <a:solidFill>
            <a:schemeClr val="bg1"/>
          </a:solidFill>
        </a:ln>
      </xdr:spPr>
    </xdr:pic>
    <xdr:clientData/>
  </xdr:twoCellAnchor>
  <xdr:twoCellAnchor editAs="oneCell">
    <xdr:from>
      <xdr:col>1</xdr:col>
      <xdr:colOff>161456</xdr:colOff>
      <xdr:row>119</xdr:row>
      <xdr:rowOff>82484</xdr:rowOff>
    </xdr:from>
    <xdr:to>
      <xdr:col>10</xdr:col>
      <xdr:colOff>436238</xdr:colOff>
      <xdr:row>143</xdr:row>
      <xdr:rowOff>60720</xdr:rowOff>
    </xdr:to>
    <xdr:pic>
      <xdr:nvPicPr>
        <xdr:cNvPr id="5" name="Picture 4">
          <a:extLst>
            <a:ext uri="{FF2B5EF4-FFF2-40B4-BE49-F238E27FC236}">
              <a16:creationId xmlns:a16="http://schemas.microsoft.com/office/drawing/2014/main" id="{F9C8BA81-0224-4642-82D6-7445EAAAEC6F}"/>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771056" y="22409084"/>
          <a:ext cx="7795722" cy="4367356"/>
        </a:xfrm>
        <a:prstGeom prst="rect">
          <a:avLst/>
        </a:prstGeom>
        <a:ln w="38100">
          <a:solidFill>
            <a:schemeClr val="bg1"/>
          </a:solidFill>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22</xdr:col>
      <xdr:colOff>0</xdr:colOff>
      <xdr:row>29</xdr:row>
      <xdr:rowOff>32657</xdr:rowOff>
    </xdr:from>
    <xdr:to>
      <xdr:col>34</xdr:col>
      <xdr:colOff>0</xdr:colOff>
      <xdr:row>47</xdr:row>
      <xdr:rowOff>0</xdr:rowOff>
    </xdr:to>
    <xdr:graphicFrame macro="">
      <xdr:nvGraphicFramePr>
        <xdr:cNvPr id="2" name="Chart 1">
          <a:extLst>
            <a:ext uri="{FF2B5EF4-FFF2-40B4-BE49-F238E27FC236}">
              <a16:creationId xmlns:a16="http://schemas.microsoft.com/office/drawing/2014/main" id="{4826ACE3-0B5F-4DC8-9453-FC09DD66A58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16</xdr:row>
      <xdr:rowOff>0</xdr:rowOff>
    </xdr:from>
    <xdr:to>
      <xdr:col>11</xdr:col>
      <xdr:colOff>0</xdr:colOff>
      <xdr:row>38</xdr:row>
      <xdr:rowOff>0</xdr:rowOff>
    </xdr:to>
    <xdr:graphicFrame macro="">
      <xdr:nvGraphicFramePr>
        <xdr:cNvPr id="2" name="Chart 1">
          <a:extLst>
            <a:ext uri="{FF2B5EF4-FFF2-40B4-BE49-F238E27FC236}">
              <a16:creationId xmlns:a16="http://schemas.microsoft.com/office/drawing/2014/main" id="{A896B974-4B4D-4E2A-A152-D181AC429D8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xdr:col>
      <xdr:colOff>264942</xdr:colOff>
      <xdr:row>70</xdr:row>
      <xdr:rowOff>90603</xdr:rowOff>
    </xdr:from>
    <xdr:to>
      <xdr:col>10</xdr:col>
      <xdr:colOff>365990</xdr:colOff>
      <xdr:row>94</xdr:row>
      <xdr:rowOff>74379</xdr:rowOff>
    </xdr:to>
    <xdr:pic>
      <xdr:nvPicPr>
        <xdr:cNvPr id="3" name="Picture 2">
          <a:extLst>
            <a:ext uri="{FF2B5EF4-FFF2-40B4-BE49-F238E27FC236}">
              <a16:creationId xmlns:a16="http://schemas.microsoft.com/office/drawing/2014/main" id="{83D3CB1E-D0F7-4F75-A333-A8049A6EC26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74542" y="13456083"/>
          <a:ext cx="7774388" cy="4372896"/>
        </a:xfrm>
        <a:prstGeom prst="rect">
          <a:avLst/>
        </a:prstGeom>
        <a:ln w="38100">
          <a:solidFill>
            <a:schemeClr val="bg1"/>
          </a:solidFill>
        </a:ln>
      </xdr:spPr>
    </xdr:pic>
    <xdr:clientData/>
  </xdr:twoCellAnchor>
  <xdr:twoCellAnchor editAs="oneCell">
    <xdr:from>
      <xdr:col>1</xdr:col>
      <xdr:colOff>314459</xdr:colOff>
      <xdr:row>95</xdr:row>
      <xdr:rowOff>31263</xdr:rowOff>
    </xdr:from>
    <xdr:to>
      <xdr:col>10</xdr:col>
      <xdr:colOff>415507</xdr:colOff>
      <xdr:row>119</xdr:row>
      <xdr:rowOff>16380</xdr:rowOff>
    </xdr:to>
    <xdr:pic>
      <xdr:nvPicPr>
        <xdr:cNvPr id="4" name="Picture 3">
          <a:extLst>
            <a:ext uri="{FF2B5EF4-FFF2-40B4-BE49-F238E27FC236}">
              <a16:creationId xmlns:a16="http://schemas.microsoft.com/office/drawing/2014/main" id="{20E1345C-C5C6-48AC-9431-6012C09F3B0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24059" y="17968743"/>
          <a:ext cx="7774388" cy="4374237"/>
        </a:xfrm>
        <a:prstGeom prst="rect">
          <a:avLst/>
        </a:prstGeom>
        <a:ln w="38100">
          <a:solidFill>
            <a:schemeClr val="bg1"/>
          </a:solid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Gear%20Ratio%20Calculator.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Bike%20Geometry%20Calculation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R6n 11"/>
      <sheetName val="CBR400 94"/>
      <sheetName val="SV650 K6"/>
      <sheetName val="Inputs"/>
    </sheetNames>
    <sheetDataSet>
      <sheetData sheetId="0">
        <row r="5">
          <cell r="Q5">
            <v>17.832274930709882</v>
          </cell>
          <cell r="T5">
            <v>25.355265917103118</v>
          </cell>
          <cell r="W5">
            <v>32.599627607704008</v>
          </cell>
          <cell r="Z5">
            <v>39.119553129244814</v>
          </cell>
          <cell r="AC5">
            <v>45.018533363019827</v>
          </cell>
          <cell r="AF5">
            <v>51.025504081623666</v>
          </cell>
        </row>
        <row r="6">
          <cell r="Q6">
            <v>20.061309297048616</v>
          </cell>
          <cell r="T6">
            <v>28.524674156741003</v>
          </cell>
          <cell r="W6">
            <v>36.674581058667009</v>
          </cell>
          <cell r="Z6">
            <v>44.009497270400409</v>
          </cell>
          <cell r="AC6">
            <v>50.645850033397302</v>
          </cell>
          <cell r="AF6">
            <v>57.403692091826635</v>
          </cell>
        </row>
        <row r="7">
          <cell r="Q7">
            <v>22.290343663387358</v>
          </cell>
          <cell r="T7">
            <v>31.694082396378899</v>
          </cell>
          <cell r="W7">
            <v>40.749534509630017</v>
          </cell>
          <cell r="Z7">
            <v>48.899441411556005</v>
          </cell>
          <cell r="AC7">
            <v>56.273166703774777</v>
          </cell>
          <cell r="AF7">
            <v>63.781880102029589</v>
          </cell>
        </row>
        <row r="8">
          <cell r="Q8">
            <v>24.519378029726088</v>
          </cell>
          <cell r="T8">
            <v>34.863490636016785</v>
          </cell>
          <cell r="W8">
            <v>44.824487960593011</v>
          </cell>
          <cell r="Z8">
            <v>53.789385552711614</v>
          </cell>
          <cell r="AC8">
            <v>61.900483374152273</v>
          </cell>
          <cell r="AF8">
            <v>70.160068112232537</v>
          </cell>
        </row>
        <row r="9">
          <cell r="Q9">
            <v>26.748412396064825</v>
          </cell>
          <cell r="T9">
            <v>38.032898875654674</v>
          </cell>
          <cell r="W9">
            <v>48.899441411556005</v>
          </cell>
          <cell r="Z9">
            <v>58.679329693867217</v>
          </cell>
          <cell r="AC9">
            <v>67.527800044529755</v>
          </cell>
          <cell r="AF9">
            <v>76.538256122435513</v>
          </cell>
        </row>
        <row r="10">
          <cell r="Q10">
            <v>28.977446762403559</v>
          </cell>
          <cell r="T10">
            <v>41.202307115292562</v>
          </cell>
          <cell r="W10">
            <v>52.97439486251902</v>
          </cell>
          <cell r="Z10">
            <v>63.56927383502282</v>
          </cell>
          <cell r="AC10">
            <v>73.155116714907223</v>
          </cell>
          <cell r="AF10">
            <v>82.91644413263846</v>
          </cell>
        </row>
        <row r="11">
          <cell r="Q11">
            <v>31.206481128742304</v>
          </cell>
          <cell r="T11">
            <v>44.371715354930465</v>
          </cell>
          <cell r="W11">
            <v>57.049348313482007</v>
          </cell>
          <cell r="Z11">
            <v>68.459217976178422</v>
          </cell>
          <cell r="AC11">
            <v>78.782433385284705</v>
          </cell>
          <cell r="AF11">
            <v>89.294632142841422</v>
          </cell>
        </row>
        <row r="12">
          <cell r="Q12">
            <v>33.435515495081034</v>
          </cell>
          <cell r="T12">
            <v>47.54112359456834</v>
          </cell>
          <cell r="W12">
            <v>61.124301764445029</v>
          </cell>
          <cell r="Z12">
            <v>73.349162117334018</v>
          </cell>
          <cell r="AC12">
            <v>84.409750055662172</v>
          </cell>
          <cell r="AF12">
            <v>95.672820153044384</v>
          </cell>
        </row>
        <row r="13">
          <cell r="Q13">
            <v>35.664549861419765</v>
          </cell>
          <cell r="T13">
            <v>50.710531834206236</v>
          </cell>
          <cell r="W13">
            <v>65.199255215408016</v>
          </cell>
          <cell r="Z13">
            <v>78.239106258489628</v>
          </cell>
          <cell r="AC13">
            <v>90.037066726039654</v>
          </cell>
          <cell r="AF13">
            <v>102.05100816324733</v>
          </cell>
        </row>
        <row r="14">
          <cell r="Q14">
            <v>37.893584227758495</v>
          </cell>
          <cell r="T14">
            <v>53.879940073844132</v>
          </cell>
          <cell r="W14">
            <v>69.27420866637101</v>
          </cell>
          <cell r="Z14">
            <v>83.129050399645223</v>
          </cell>
          <cell r="AC14">
            <v>95.664383396417136</v>
          </cell>
          <cell r="AF14">
            <v>108.42919617345029</v>
          </cell>
        </row>
        <row r="15">
          <cell r="Q15">
            <v>40.122618594097233</v>
          </cell>
          <cell r="T15">
            <v>57.049348313482007</v>
          </cell>
          <cell r="W15">
            <v>73.349162117334018</v>
          </cell>
          <cell r="Z15">
            <v>88.018994540800819</v>
          </cell>
          <cell r="AC15">
            <v>101.2917000667946</v>
          </cell>
          <cell r="AF15">
            <v>114.80738418365327</v>
          </cell>
        </row>
        <row r="16">
          <cell r="Q16">
            <v>42.351652960435977</v>
          </cell>
          <cell r="T16">
            <v>60.218756553119903</v>
          </cell>
          <cell r="W16">
            <v>77.424115568297012</v>
          </cell>
          <cell r="Z16">
            <v>92.908938681956428</v>
          </cell>
          <cell r="AC16">
            <v>106.9190167371721</v>
          </cell>
          <cell r="AF16">
            <v>121.18557219385625</v>
          </cell>
        </row>
        <row r="17">
          <cell r="Q17">
            <v>44.580687326774715</v>
          </cell>
          <cell r="T17">
            <v>63.388164792757799</v>
          </cell>
          <cell r="W17">
            <v>81.499069019260034</v>
          </cell>
          <cell r="Z17">
            <v>97.79888282311201</v>
          </cell>
          <cell r="AC17">
            <v>112.54633340754955</v>
          </cell>
          <cell r="AF17">
            <v>127.56376020405918</v>
          </cell>
        </row>
        <row r="18">
          <cell r="Q18">
            <v>46.809721693113438</v>
          </cell>
          <cell r="T18">
            <v>66.55757303239568</v>
          </cell>
          <cell r="W18">
            <v>85.574022470223042</v>
          </cell>
          <cell r="Z18">
            <v>102.68882696426762</v>
          </cell>
          <cell r="AC18">
            <v>118.17365007792708</v>
          </cell>
          <cell r="AF18">
            <v>133.94194821426214</v>
          </cell>
        </row>
        <row r="19">
          <cell r="Q19">
            <v>49.038756059452176</v>
          </cell>
          <cell r="T19">
            <v>69.726981272033569</v>
          </cell>
          <cell r="W19">
            <v>89.648975921186022</v>
          </cell>
          <cell r="Z19">
            <v>107.57877110542323</v>
          </cell>
          <cell r="AC19">
            <v>123.80096674830455</v>
          </cell>
          <cell r="AF19">
            <v>140.32013622446507</v>
          </cell>
        </row>
        <row r="23">
          <cell r="R23">
            <v>603.57937185456615</v>
          </cell>
          <cell r="S23">
            <v>469.45062255355145</v>
          </cell>
          <cell r="T23">
            <v>391.20885212795952</v>
          </cell>
          <cell r="U23">
            <v>339.94700253877863</v>
          </cell>
          <cell r="V23">
            <v>299.92678663143562</v>
          </cell>
        </row>
        <row r="24">
          <cell r="R24">
            <v>1937.4152676813237</v>
          </cell>
          <cell r="S24">
            <v>1506.8785415299185</v>
          </cell>
          <cell r="T24">
            <v>1255.7321179415987</v>
          </cell>
          <cell r="U24">
            <v>1091.187909383734</v>
          </cell>
          <cell r="V24">
            <v>962.72795708855881</v>
          </cell>
        </row>
        <row r="25">
          <cell r="R25">
            <v>1770.4994907733944</v>
          </cell>
          <cell r="S25">
            <v>1377.0551594904175</v>
          </cell>
          <cell r="T25">
            <v>1147.5459662420149</v>
          </cell>
          <cell r="U25">
            <v>997.17787411375082</v>
          </cell>
          <cell r="V25">
            <v>879.78524078554472</v>
          </cell>
        </row>
        <row r="26">
          <cell r="R26">
            <v>1804.6413542318344</v>
          </cell>
          <cell r="S26">
            <v>1403.6099421803153</v>
          </cell>
          <cell r="T26">
            <v>1169.6749518169295</v>
          </cell>
          <cell r="U26">
            <v>1016.4071995098833</v>
          </cell>
          <cell r="V26">
            <v>896.75079639297928</v>
          </cell>
        </row>
        <row r="27">
          <cell r="R27">
            <v>1900.1572817643751</v>
          </cell>
          <cell r="S27">
            <v>1477.9001080389583</v>
          </cell>
          <cell r="T27">
            <v>1231.5834233657984</v>
          </cell>
          <cell r="U27">
            <v>1070.2035265109694</v>
          </cell>
          <cell r="V27">
            <v>944.2139579137787</v>
          </cell>
        </row>
        <row r="28">
          <cell r="R28">
            <v>1980.978451214987</v>
          </cell>
          <cell r="S28">
            <v>1540.7610176116561</v>
          </cell>
          <cell r="T28">
            <v>1283.9675146763802</v>
          </cell>
          <cell r="U28">
            <v>1115.7234955118888</v>
          </cell>
          <cell r="V28">
            <v>984.37509458522504</v>
          </cell>
        </row>
        <row r="29">
          <cell r="R29">
            <v>2031.0924894153652</v>
          </cell>
          <cell r="S29">
            <v>1579.7386028786177</v>
          </cell>
          <cell r="T29">
            <v>1316.4488357321814</v>
          </cell>
          <cell r="U29">
            <v>1143.9486434638263</v>
          </cell>
          <cell r="V29">
            <v>1009.2774407280056</v>
          </cell>
        </row>
        <row r="30">
          <cell r="R30">
            <v>2074.5246558556942</v>
          </cell>
          <cell r="S30">
            <v>1613.5191767766505</v>
          </cell>
          <cell r="T30">
            <v>1344.5993139805425</v>
          </cell>
          <cell r="U30">
            <v>1168.4104383555059</v>
          </cell>
          <cell r="V30">
            <v>1030.8594740517492</v>
          </cell>
        </row>
        <row r="31">
          <cell r="R31">
            <v>2011.9312395152206</v>
          </cell>
          <cell r="S31">
            <v>1564.8354085118381</v>
          </cell>
          <cell r="T31">
            <v>1304.0295070931984</v>
          </cell>
          <cell r="U31">
            <v>1133.1566751292621</v>
          </cell>
          <cell r="V31">
            <v>999.7559554381188</v>
          </cell>
        </row>
        <row r="32">
          <cell r="R32">
            <v>1956.7017545089204</v>
          </cell>
          <cell r="S32">
            <v>1521.8791423958271</v>
          </cell>
          <cell r="T32">
            <v>1268.2326186631892</v>
          </cell>
          <cell r="U32">
            <v>1102.0504134590469</v>
          </cell>
          <cell r="V32">
            <v>972.31167430844494</v>
          </cell>
        </row>
        <row r="33">
          <cell r="R33">
            <v>1892.7056845809855</v>
          </cell>
          <cell r="S33">
            <v>1472.1044213407665</v>
          </cell>
          <cell r="T33">
            <v>1226.7536844506387</v>
          </cell>
          <cell r="U33">
            <v>1066.006649936417</v>
          </cell>
          <cell r="V33">
            <v>940.51115807882286</v>
          </cell>
        </row>
        <row r="34">
          <cell r="R34">
            <v>1750.7331487711394</v>
          </cell>
          <cell r="S34">
            <v>1361.6813379331086</v>
          </cell>
          <cell r="T34">
            <v>1134.7344482775902</v>
          </cell>
          <cell r="U34">
            <v>986.04510677914709</v>
          </cell>
          <cell r="V34">
            <v>869.96307701281899</v>
          </cell>
        </row>
        <row r="35">
          <cell r="R35">
            <v>1569.306366821872</v>
          </cell>
          <cell r="S35">
            <v>1220.5716186392335</v>
          </cell>
          <cell r="T35">
            <v>1017.1430155326949</v>
          </cell>
          <cell r="U35">
            <v>883.86220660082449</v>
          </cell>
          <cell r="V35">
            <v>779.80964524173271</v>
          </cell>
        </row>
        <row r="36">
          <cell r="R36">
            <v>1328.5133264100505</v>
          </cell>
          <cell r="S36">
            <v>1033.2881427633724</v>
          </cell>
          <cell r="T36">
            <v>861.07345230281055</v>
          </cell>
          <cell r="U36">
            <v>748.24313786313166</v>
          </cell>
          <cell r="V36">
            <v>660.15631343215455</v>
          </cell>
        </row>
        <row r="37">
          <cell r="R37">
            <v>1024.2559037532033</v>
          </cell>
          <cell r="S37">
            <v>796.64348069693574</v>
          </cell>
          <cell r="T37">
            <v>663.86956724744653</v>
          </cell>
          <cell r="U37">
            <v>576.87976188398784</v>
          </cell>
          <cell r="V37">
            <v>508.96666822304229</v>
          </cell>
        </row>
      </sheetData>
      <sheetData sheetId="1">
        <row r="5">
          <cell r="Q5">
            <v>15.685405039227607</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ECKLIST"/>
      <sheetName val="CRF450"/>
      <sheetName val="Ninja ZX-6R 97"/>
      <sheetName val="ER6n 11"/>
      <sheetName val="CBR400RR-R 94"/>
    </sheetNames>
    <sheetDataSet>
      <sheetData sheetId="0"/>
      <sheetData sheetId="1"/>
      <sheetData sheetId="2"/>
      <sheetData sheetId="3">
        <row r="7">
          <cell r="P7">
            <v>1.7049546131566047</v>
          </cell>
          <cell r="Q7">
            <v>0.30320081711831048</v>
          </cell>
          <cell r="R7">
            <v>1.407</v>
          </cell>
          <cell r="S7">
            <v>0.29799999999999999</v>
          </cell>
          <cell r="T7">
            <v>0.28395674542441507</v>
          </cell>
          <cell r="U7">
            <v>0.28895648342818847</v>
          </cell>
          <cell r="V7">
            <v>0</v>
          </cell>
          <cell r="W7">
            <v>0.28399999999999997</v>
          </cell>
          <cell r="X7">
            <v>1.5119840079914211</v>
          </cell>
          <cell r="Y7">
            <v>0.29983250267591477</v>
          </cell>
          <cell r="Z7">
            <v>0.77799512624500455</v>
          </cell>
          <cell r="AA7">
            <v>0.40155847700599312</v>
          </cell>
          <cell r="AB7">
            <v>0.746</v>
          </cell>
          <cell r="AC7">
            <v>0.40100000000000002</v>
          </cell>
          <cell r="AD7">
            <v>0.746</v>
          </cell>
          <cell r="AE7">
            <v>0.43300000000000005</v>
          </cell>
          <cell r="AF7">
            <v>0.746</v>
          </cell>
          <cell r="AG7">
            <v>0.36899999999999999</v>
          </cell>
          <cell r="AH7">
            <v>0.65109135399673745</v>
          </cell>
          <cell r="AI7">
            <v>0.50997329838492833</v>
          </cell>
          <cell r="AJ7">
            <v>0.72800293747377254</v>
          </cell>
          <cell r="AK7">
            <v>0.65054312526663516</v>
          </cell>
          <cell r="AL7">
            <v>0</v>
          </cell>
          <cell r="AM7">
            <v>0.28399999999999997</v>
          </cell>
          <cell r="AN7">
            <v>0.746</v>
          </cell>
          <cell r="AO7">
            <v>0.78</v>
          </cell>
          <cell r="AP7">
            <v>0.84599999999999997</v>
          </cell>
          <cell r="AQ7">
            <v>0.38800000000000001</v>
          </cell>
          <cell r="AR7">
            <v>1.407</v>
          </cell>
          <cell r="AS7">
            <v>0</v>
          </cell>
          <cell r="AT7">
            <v>1.407</v>
          </cell>
          <cell r="AU7">
            <v>0</v>
          </cell>
          <cell r="AV7">
            <v>1.407</v>
          </cell>
          <cell r="AW7">
            <v>0</v>
          </cell>
        </row>
        <row r="8">
          <cell r="P8">
            <v>1.7048184664516906</v>
          </cell>
          <cell r="Q8">
            <v>0.30840005001734527</v>
          </cell>
          <cell r="T8">
            <v>0.28382699487342317</v>
          </cell>
          <cell r="U8">
            <v>0.29391145706351024</v>
          </cell>
          <cell r="X8">
            <v>1.5119360368370052</v>
          </cell>
          <cell r="Y8">
            <v>0.30166444715376262</v>
          </cell>
          <cell r="Z8">
            <v>0.77798050646461103</v>
          </cell>
          <cell r="AA8">
            <v>0.40211678389448008</v>
          </cell>
          <cell r="AD8">
            <v>1.407</v>
          </cell>
          <cell r="AE8">
            <v>0.40299999999999997</v>
          </cell>
          <cell r="AF8">
            <v>1.407</v>
          </cell>
          <cell r="AG8">
            <v>0.193</v>
          </cell>
          <cell r="AL8">
            <v>0.28470052496483056</v>
          </cell>
          <cell r="AM8">
            <v>0.89800000000000002</v>
          </cell>
          <cell r="AN8">
            <v>1.407</v>
          </cell>
          <cell r="AO8">
            <v>0.78</v>
          </cell>
          <cell r="AP8">
            <v>1.407</v>
          </cell>
          <cell r="AQ8">
            <v>0.29799999999999999</v>
          </cell>
          <cell r="AR8">
            <v>0.60699999999999998</v>
          </cell>
          <cell r="AS8">
            <v>0.8</v>
          </cell>
          <cell r="AT8">
            <v>0</v>
          </cell>
          <cell r="AU8">
            <v>0.65054312526663516</v>
          </cell>
          <cell r="AV8">
            <v>0.49390000000000001</v>
          </cell>
          <cell r="AW8">
            <v>0.44446999999999998</v>
          </cell>
        </row>
        <row r="9">
          <cell r="P9">
            <v>1.7045916013568629</v>
          </cell>
          <cell r="Q9">
            <v>0.31359611496039724</v>
          </cell>
          <cell r="T9">
            <v>0.28361078787029892</v>
          </cell>
          <cell r="U9">
            <v>0.29886341157299601</v>
          </cell>
          <cell r="X9">
            <v>1.5118561011492302</v>
          </cell>
          <cell r="Y9">
            <v>0.30349527540550908</v>
          </cell>
          <cell r="Z9">
            <v>0.77795614511214639</v>
          </cell>
          <cell r="AA9">
            <v>0.4026747505997742</v>
          </cell>
        </row>
        <row r="10">
          <cell r="P10">
            <v>1.7042740869774275</v>
          </cell>
          <cell r="Q10">
            <v>0.31878742917574932</v>
          </cell>
          <cell r="T10">
            <v>0.28330819027379006</v>
          </cell>
          <cell r="U10">
            <v>0.30381083854333157</v>
          </cell>
          <cell r="X10">
            <v>1.5117442252772815</v>
          </cell>
          <cell r="Y10">
            <v>0.30532442974313312</v>
          </cell>
          <cell r="Z10">
            <v>0.77792204960831435</v>
          </cell>
          <cell r="AA10">
            <v>0.40323220715981201</v>
          </cell>
        </row>
        <row r="11">
          <cell r="P11">
            <v>1.7038660200313402</v>
          </cell>
          <cell r="Q11">
            <v>0.32397241133880211</v>
          </cell>
          <cell r="T11">
            <v>0.28291929425805573</v>
          </cell>
          <cell r="U11">
            <v>0.30875223094033488</v>
          </cell>
          <cell r="X11">
            <v>1.5116004432996333</v>
          </cell>
          <cell r="Y11">
            <v>0.3071513529885041</v>
          </cell>
          <cell r="Z11">
            <v>0.77787823033893588</v>
          </cell>
          <cell r="AA11">
            <v>0.4037889837679251</v>
          </cell>
        </row>
        <row r="12">
          <cell r="P12">
            <v>1.7033675248197455</v>
          </cell>
          <cell r="Q12">
            <v>0.32914948205376071</v>
          </cell>
          <cell r="T12">
            <v>0.2824442182845896</v>
          </cell>
          <cell r="U12">
            <v>0.31368608356801353</v>
          </cell>
          <cell r="X12">
            <v>1.5114247990136687</v>
          </cell>
          <cell r="Y12">
            <v>0.30897548864310359</v>
          </cell>
          <cell r="Z12">
            <v>0.77782470065178477</v>
          </cell>
          <cell r="AA12">
            <v>0.40434491082456492</v>
          </cell>
        </row>
        <row r="13">
          <cell r="P13">
            <v>1.7027787531891141</v>
          </cell>
          <cell r="Q13">
            <v>0.33431706433473396</v>
          </cell>
          <cell r="T13">
            <v>0.2818831070661354</v>
          </cell>
          <cell r="U13">
            <v>0.31861089352706184</v>
          </cell>
          <cell r="X13">
            <v>1.5112173459223388</v>
          </cell>
          <cell r="Y13">
            <v>0.31079628105754048</v>
          </cell>
          <cell r="Z13">
            <v>0.77776147685252228</v>
          </cell>
          <cell r="AA13">
            <v>0.40489981898896477</v>
          </cell>
        </row>
        <row r="14">
          <cell r="P14">
            <v>1.7020998844849879</v>
          </cell>
          <cell r="Q14">
            <v>0.33947358408609951</v>
          </cell>
          <cell r="T14">
            <v>0.28123613152260596</v>
          </cell>
          <cell r="U14">
            <v>0.32352516067265857</v>
          </cell>
          <cell r="X14">
            <v>1.5109781472178649</v>
          </cell>
          <cell r="Y14">
            <v>0.31261317560080687</v>
          </cell>
          <cell r="Z14">
            <v>0.77768857819973025</v>
          </cell>
          <cell r="AA14">
            <v>0.40545353923072214</v>
          </cell>
        </row>
        <row r="15">
          <cell r="P15">
            <v>1.7013311254973511</v>
          </cell>
          <cell r="Q15">
            <v>0.34461747058198877</v>
          </cell>
          <cell r="T15">
            <v>0.28050348872901909</v>
          </cell>
          <cell r="U15">
            <v>0.32842738807142552</v>
          </cell>
          <cell r="X15">
            <v>1.5107072757624895</v>
          </cell>
          <cell r="Y15">
            <v>0.31442561882922421</v>
          </cell>
          <cell r="Z15">
            <v>0.77760602689904446</v>
          </cell>
          <cell r="AA15">
            <v>0.40600590288128741</v>
          </cell>
        </row>
        <row r="16">
          <cell r="P16">
            <v>1.700472710397638</v>
          </cell>
          <cell r="Q16">
            <v>0.34974715694474523</v>
          </cell>
          <cell r="T16">
            <v>0.27968540185546703</v>
          </cell>
          <cell r="U16">
            <v>0.33331608245740818</v>
          </cell>
          <cell r="X16">
            <v>1.5104048140662818</v>
          </cell>
          <cell r="Y16">
            <v>0.31623305865502765</v>
          </cell>
          <cell r="Z16">
            <v>0.77751384809639068</v>
          </cell>
          <cell r="AA16">
            <v>0.40655674168534178</v>
          </cell>
        </row>
        <row r="17">
          <cell r="P17">
            <v>1.6995249006674038</v>
          </cell>
          <cell r="Q17">
            <v>0.35486108062221033</v>
          </cell>
          <cell r="T17">
            <v>0.27878212009913655</v>
          </cell>
          <cell r="U17">
            <v>0.33818975468693868</v>
          </cell>
          <cell r="X17">
            <v>1.5100708542620047</v>
          </cell>
          <cell r="Y17">
            <v>0.31803494451453718</v>
          </cell>
          <cell r="Z17">
            <v>0.7774120698703253</v>
          </cell>
          <cell r="AA17">
            <v>0.40710588785204943</v>
          </cell>
        </row>
        <row r="18">
          <cell r="P18">
            <v>1.698487985018674</v>
          </cell>
          <cell r="Q18">
            <v>0.35995768386369226</v>
          </cell>
          <cell r="T18">
            <v>0.2777939186084008</v>
          </cell>
          <cell r="U18">
            <v>0.34304692019224364</v>
          </cell>
          <cell r="X18">
            <v>1.5097054980770497</v>
          </cell>
          <cell r="Y18">
            <v>0.31983072753586472</v>
          </cell>
          <cell r="Z18">
            <v>0.77730072322348176</v>
          </cell>
          <cell r="AA18">
            <v>0.4076531741061683</v>
          </cell>
        </row>
        <row r="19">
          <cell r="P19">
            <v>1.6973622793060001</v>
          </cell>
          <cell r="Q19">
            <v>0.36503541419447177</v>
          </cell>
          <cell r="T19">
            <v>0.27672109839900677</v>
          </cell>
          <cell r="U19">
            <v>0.34788609943365761</v>
          </cell>
          <cell r="X19">
            <v>1.5093088568024497</v>
          </cell>
          <cell r="Y19">
            <v>0.32161986070610582</v>
          </cell>
          <cell r="Z19">
            <v>0.77717984207312751</v>
          </cell>
          <cell r="AA19">
            <v>0.40819843373900372</v>
          </cell>
        </row>
        <row r="20">
          <cell r="P20">
            <v>1.6961481264302469</v>
          </cell>
          <cell r="Q20">
            <v>0.37009272488870099</v>
          </cell>
          <cell r="T20">
            <v>0.27556398626238299</v>
          </cell>
          <cell r="U20">
            <v>0.35270581835030562</v>
          </cell>
          <cell r="X20">
            <v>1.5088810512589796</v>
          </cell>
          <cell r="Y20">
            <v>0.32340179903796512</v>
          </cell>
          <cell r="Z20">
            <v>0.77704946324083191</v>
          </cell>
          <cell r="AA20">
            <v>0.40874150065918941</v>
          </cell>
        </row>
        <row r="21">
          <cell r="P21">
            <v>1.6948458962341424</v>
          </cell>
          <cell r="Q21">
            <v>0.37512807544055116</v>
          </cell>
          <cell r="T21">
            <v>0.27432293466609536</v>
          </cell>
          <cell r="U21">
            <v>0.35750460880911583</v>
          </cell>
          <cell r="X21">
            <v>1.5084222117603523</v>
          </cell>
          <cell r="Y21">
            <v>0.32517599973576466</v>
          </cell>
          <cell r="Z21">
            <v>0.77690962644125017</v>
          </cell>
          <cell r="AA21">
            <v>0.4092822094432807</v>
          </cell>
        </row>
        <row r="22">
          <cell r="P22">
            <v>1.6934559853896189</v>
          </cell>
          <cell r="Q22">
            <v>0.38013993203346574</v>
          </cell>
          <cell r="T22">
            <v>0.27299832164648252</v>
          </cell>
          <cell r="U22">
            <v>0.36228100905202776</v>
          </cell>
          <cell r="X22">
            <v>1.5079324780735235</v>
          </cell>
          <cell r="Y22">
            <v>0.3269419223607849</v>
          </cell>
          <cell r="Z22">
            <v>0.7767603742700262</v>
          </cell>
          <cell r="AA22">
            <v>0.40982039538614401</v>
          </cell>
        </row>
        <row r="23">
          <cell r="P23">
            <v>1.6919788172769845</v>
          </cell>
          <cell r="Q23">
            <v>0.38512676800737555</v>
          </cell>
          <cell r="T23">
            <v>0.27159055069350202</v>
          </cell>
          <cell r="U23">
            <v>0.36703356414125721</v>
          </cell>
          <cell r="X23">
            <v>1.5074119993761188</v>
          </cell>
          <cell r="Y23">
            <v>0.32869902899588732</v>
          </cell>
          <cell r="Z23">
            <v>0.77660175219081717</v>
          </cell>
          <cell r="AA23">
            <v>0.41035589455112759</v>
          </cell>
        </row>
        <row r="24">
          <cell r="P24">
            <v>1.6904148418559557</v>
          </cell>
          <cell r="Q24">
            <v>0.3900870643237343</v>
          </cell>
          <cell r="T24">
            <v>0.27010005062782355</v>
          </cell>
          <cell r="U24">
            <v>0.37176082640248503</v>
          </cell>
          <cell r="X24">
            <v>1.5068609342109911</v>
          </cell>
          <cell r="Y24">
            <v>0.33044678440936948</v>
          </cell>
          <cell r="Z24">
            <v>0.77643380852144495</v>
          </cell>
          <cell r="AA24">
            <v>0.41088854381999834</v>
          </cell>
        </row>
        <row r="25">
          <cell r="P25">
            <v>1.6887645355285965</v>
          </cell>
          <cell r="Q25">
            <v>0.39501931002823265</v>
          </cell>
          <cell r="T25">
            <v>0.26852727547020594</v>
          </cell>
          <cell r="U25">
            <v>0.37646135586583246</v>
          </cell>
          <cell r="X25">
            <v>1.5062794504379282</v>
          </cell>
          <cell r="Y25">
            <v>0.33218465621800142</v>
          </cell>
          <cell r="Z25">
            <v>0.77625659441917816</v>
          </cell>
          <cell r="AA25">
            <v>0.41141818094262905</v>
          </cell>
        </row>
        <row r="26">
          <cell r="P26">
            <v>1.6870284009942007</v>
          </cell>
          <cell r="Q26">
            <v>0.39992200271104927</v>
          </cell>
          <cell r="T26">
            <v>0.26687270430319798</v>
          </cell>
          <cell r="U26">
            <v>0.38113372070448986</v>
          </cell>
          <cell r="X26">
            <v>1.5056677251825203</v>
          </cell>
          <cell r="Y26">
            <v>0.33391211504919521</v>
          </cell>
          <cell r="Z26">
            <v>0.77607016386514904</v>
          </cell>
          <cell r="AA26">
            <v>0.41194464458642144</v>
          </cell>
        </row>
        <row r="27">
          <cell r="P27">
            <v>1.6852069670961662</v>
          </cell>
          <cell r="Q27">
            <v>0.40479364896449943</v>
          </cell>
          <cell r="T27">
            <v>0.26513684112520525</v>
          </cell>
          <cell r="U27">
            <v>0.38577649767086525</v>
          </cell>
          <cell r="X27">
            <v>1.5050259447822063</v>
          </cell>
          <cell r="Y27">
            <v>0.33562863470225651</v>
          </cell>
          <cell r="Z27">
            <v>0.77587457364791046</v>
          </cell>
          <cell r="AA27">
            <v>0.41246777438544963</v>
          </cell>
        </row>
        <row r="28">
          <cell r="P28">
            <v>1.6833007886609026</v>
          </cell>
          <cell r="Q28">
            <v>0.40963276483794175</v>
          </cell>
          <cell r="T28">
            <v>0.26332021469696759</v>
          </cell>
          <cell r="U28">
            <v>0.39038827253011898</v>
          </cell>
          <cell r="X28">
            <v>1.5043543047295127</v>
          </cell>
          <cell r="Y28">
            <v>0.33733369230867072</v>
          </cell>
          <cell r="Z28">
            <v>0.77566988334613718</v>
          </cell>
          <cell r="AA28">
            <v>0.41298741098930919</v>
          </cell>
        </row>
        <row r="29">
          <cell r="P29">
            <v>1.6813104463288273</v>
          </cell>
          <cell r="Q29">
            <v>0.41443787628980355</v>
          </cell>
          <cell r="T29">
            <v>0.26142337838049307</v>
          </cell>
          <cell r="U29">
            <v>0.39496764049095373</v>
          </cell>
          <cell r="X29">
            <v>1.5036530096125063</v>
          </cell>
          <cell r="Y29">
            <v>0.33902676849137375</v>
          </cell>
          <cell r="Z29">
            <v>0.77545615531047807</v>
          </cell>
          <cell r="AA29">
            <v>0.41350339611165676</v>
          </cell>
        </row>
        <row r="30">
          <cell r="P30">
            <v>1.6792365463774952</v>
          </cell>
          <cell r="Q30">
            <v>0.41920751963658842</v>
          </cell>
          <cell r="T30">
            <v>0.25944690997049863</v>
          </cell>
          <cell r="U30">
            <v>0.39951320663352724</v>
          </cell>
          <cell r="X30">
            <v>1.5029222730524732</v>
          </cell>
          <cell r="Y30">
            <v>0.340707347522959</v>
          </cell>
          <cell r="Z30">
            <v>0.77523345464456317</v>
          </cell>
          <cell r="AA30">
            <v>0.41401557257842564</v>
          </cell>
        </row>
        <row r="31">
          <cell r="P31">
            <v>1.6770797205369217</v>
          </cell>
          <cell r="Q31">
            <v>0.42394024199872843</v>
          </cell>
          <cell r="T31">
            <v>0.25739141151840855</v>
          </cell>
          <cell r="U31">
            <v>0.40402358633435859</v>
          </cell>
          <cell r="X31">
            <v>1.5021623176388483</v>
          </cell>
          <cell r="Y31">
            <v>0.34237491748277343</v>
          </cell>
          <cell r="Z31">
            <v>0.77500184918517279</v>
          </cell>
          <cell r="AA31">
            <v>0.41452378437570242</v>
          </cell>
        </row>
        <row r="32">
          <cell r="P32">
            <v>1.6748406257971518</v>
          </cell>
          <cell r="Q32">
            <v>0.42863460174314505</v>
          </cell>
          <cell r="T32">
            <v>0.25525750914896339</v>
          </cell>
          <cell r="U32">
            <v>0.40849740568809795</v>
          </cell>
          <cell r="X32">
            <v>1.5013733748614126</v>
          </cell>
          <cell r="Y32">
            <v>0.34402897041285313</v>
          </cell>
          <cell r="Z32">
            <v>0.77476140948157335</v>
          </cell>
          <cell r="AA32">
            <v>0.4150278766972505</v>
          </cell>
        </row>
        <row r="33">
          <cell r="P33">
            <v>1.6725199442081338</v>
          </cell>
          <cell r="Q33">
            <v>0.43328916892238489</v>
          </cell>
          <cell r="T33">
            <v>0.25304585286949643</v>
          </cell>
          <cell r="U33">
            <v>0.41293330192603123</v>
          </cell>
          <cell r="X33">
            <v>1.5005556850397785</v>
          </cell>
          <cell r="Y33">
            <v>0.34566900247265242</v>
          </cell>
          <cell r="Z33">
            <v>0.77451220877402782</v>
          </cell>
          <cell r="AA33">
            <v>0.4155276959916655</v>
          </cell>
        </row>
        <row r="34">
          <cell r="P34">
            <v>1.6701183826719603</v>
          </cell>
          <cell r="Q34">
            <v>0.43790252571019544</v>
          </cell>
          <cell r="T34">
            <v>0.25075711637193526</v>
          </cell>
          <cell r="U34">
            <v>0.41732992383119294</v>
          </cell>
          <cell r="X34">
            <v>1.4997094972501874</v>
          </cell>
          <cell r="Y34">
            <v>0.34729451409251855</v>
          </cell>
          <cell r="Z34">
            <v>0.77425432297148566</v>
          </cell>
          <cell r="AA34">
            <v>0.41602309000914856</v>
          </cell>
        </row>
        <row r="35">
          <cell r="P35">
            <v>1.66763667272754</v>
          </cell>
          <cell r="Q35">
            <v>0.44247326683340843</v>
          </cell>
          <cell r="T35">
            <v>0.24839199682758836</v>
          </cell>
          <cell r="U35">
            <v>0.4216859321499597</v>
          </cell>
          <cell r="X35">
            <v>1.4988350692496366</v>
          </cell>
          <cell r="Y35">
            <v>0.34890501012586539</v>
          </cell>
          <cell r="Z35">
            <v>0.77398783062846066</v>
          </cell>
          <cell r="AA35">
            <v>0.41651390784788284</v>
          </cell>
        </row>
        <row r="36">
          <cell r="P36">
            <v>1.6650755703277627</v>
          </cell>
          <cell r="Q36">
            <v>0.44699999999999995</v>
          </cell>
          <cell r="T36">
            <v>0.24595121467478057</v>
          </cell>
          <cell r="U36">
            <v>0.42599999999999993</v>
          </cell>
          <cell r="X36">
            <v>1.4979326673973661</v>
          </cell>
          <cell r="Y36">
            <v>0.35049999999999998</v>
          </cell>
          <cell r="Z36">
            <v>0.77371281292110206</v>
          </cell>
          <cell r="AA36">
            <v>0.41700000000000004</v>
          </cell>
        </row>
        <row r="37">
          <cell r="P37">
            <v>1.6624358556092296</v>
          </cell>
          <cell r="Q37">
            <v>0.45148134632319614</v>
          </cell>
          <cell r="T37">
            <v>0.24343551339939989</v>
          </cell>
          <cell r="U37">
            <v>0.43027081327445538</v>
          </cell>
          <cell r="X37">
            <v>1.4970025665737219</v>
          </cell>
          <cell r="Y37">
            <v>0.35207899786555569</v>
          </cell>
          <cell r="Z37">
            <v>0.77342935362246756</v>
          </cell>
          <cell r="AA37">
            <v>0.41748121839712177</v>
          </cell>
        </row>
        <row r="38">
          <cell r="P38">
            <v>1.659718332654615</v>
          </cell>
          <cell r="Q38">
            <v>0.45591594074149505</v>
          </cell>
          <cell r="T38">
            <v>0.24084565930842494</v>
          </cell>
          <cell r="U38">
            <v>0.43449707104223012</v>
          </cell>
          <cell r="X38">
            <v>1.4960450500964249</v>
          </cell>
          <cell r="Y38">
            <v>0.35364152274448651</v>
          </cell>
          <cell r="Z38">
            <v>0.77313753907700566</v>
          </cell>
          <cell r="AA38">
            <v>0.41795741645546258</v>
          </cell>
        </row>
        <row r="39">
          <cell r="P39">
            <v>1.6569238292477364</v>
          </cell>
          <cell r="Q39">
            <v>0.46030243243447805</v>
          </cell>
          <cell r="T39">
            <v>0.2381824412965004</v>
          </cell>
          <cell r="U39">
            <v>0.43867748594426764</v>
          </cell>
          <cell r="X39">
            <v>1.4950604096342694</v>
          </cell>
          <cell r="Y39">
            <v>0.35518709867657783</v>
          </cell>
          <cell r="Z39">
            <v>0.77283745817425353</v>
          </cell>
          <cell r="AA39">
            <v>0.41842844912048088</v>
          </cell>
        </row>
        <row r="40">
          <cell r="P40">
            <v>1.6540531966214025</v>
          </cell>
          <cell r="Q40">
            <v>0.46463948523428256</v>
          </cell>
          <cell r="T40">
            <v>0.23544667060563179</v>
          </cell>
          <cell r="U40">
            <v>0.44281078458569212</v>
          </cell>
          <cell r="X40">
            <v>1.4940489451182795</v>
          </cell>
          <cell r="Y40">
            <v>0.3567152548644284</v>
          </cell>
          <cell r="Z40">
            <v>0.77252920232176137</v>
          </cell>
          <cell r="AA40">
            <v>0.4188941729110639</v>
          </cell>
        </row>
        <row r="41">
          <cell r="P41">
            <v>1.6511073091981197</v>
          </cell>
          <cell r="Q41">
            <v>0.46892577803261171</v>
          </cell>
          <cell r="T41">
            <v>0.23263918057807365</v>
          </cell>
          <cell r="U41">
            <v>0.44689570792369704</v>
          </cell>
          <cell r="X41">
            <v>1.4930109646503442</v>
          </cell>
          <cell r="Y41">
            <v>0.35822552581685985</v>
          </cell>
          <cell r="Z41">
            <v>0.77221286541724776</v>
          </cell>
          <cell r="AA41">
            <v>0.41935444596323351</v>
          </cell>
        </row>
        <row r="42">
          <cell r="P42">
            <v>1.6480870643237344</v>
          </cell>
          <cell r="Q42">
            <v>0.47316000518315698</v>
          </cell>
          <cell r="T42">
            <v>0.22976082640248505</v>
          </cell>
          <cell r="U42">
            <v>0.45093101165106231</v>
          </cell>
          <cell r="X42">
            <v>1.4919467844093695</v>
          </cell>
          <cell r="Y42">
            <v>0.35971745149070966</v>
          </cell>
          <cell r="Z42">
            <v>0.77188854381999827</v>
          </cell>
          <cell r="AA42">
            <v>0.41980912807335918</v>
          </cell>
        </row>
        <row r="43">
          <cell r="P43">
            <v>1.6449933819940932</v>
          </cell>
          <cell r="Q43">
            <v>0.47734087689931037</v>
          </cell>
          <cell r="T43">
            <v>0.22681248485343114</v>
          </cell>
          <cell r="U43">
            <v>0.45491546657518167</v>
          </cell>
          <cell r="X43">
            <v>1.4908567285549659</v>
          </cell>
          <cell r="Y43">
            <v>0.36119057743096505</v>
          </cell>
          <cell r="Z43">
            <v>0.77155633632151333</v>
          </cell>
          <cell r="AA43">
            <v>0.42025808074086557</v>
          </cell>
        </row>
        <row r="44">
          <cell r="P44">
            <v>1.641827204574803</v>
          </cell>
          <cell r="Q44">
            <v>0.48146711964704614</v>
          </cell>
          <cell r="T44">
            <v>0.22379505402430899</v>
          </cell>
          <cell r="U44">
            <v>0.45884785899248692</v>
          </cell>
          <cell r="X44">
            <v>1.4897411291287059</v>
          </cell>
          <cell r="Y44">
            <v>0.36264445490919411</v>
          </cell>
          <cell r="Z44">
            <v>0.77121634411541506</v>
          </cell>
          <cell r="AA44">
            <v>0.42070116721042111</v>
          </cell>
        </row>
        <row r="45">
          <cell r="P45">
            <v>1.6385894965141774</v>
          </cell>
          <cell r="Q45">
            <v>0.48553747653285151</v>
          </cell>
          <cell r="T45">
            <v>0.2207094530537797</v>
          </cell>
          <cell r="U45">
            <v>0.46272699105815379</v>
          </cell>
          <cell r="X45">
            <v>1.4886003259529819</v>
          </cell>
          <cell r="Y45">
            <v>0.36407864106023291</v>
          </cell>
          <cell r="Z45">
            <v>0.77086867076662302</v>
          </cell>
          <cell r="AA45">
            <v>0.42113825251359482</v>
          </cell>
        </row>
        <row r="46">
          <cell r="P46">
            <v>1.6352812440494555</v>
          </cell>
          <cell r="Q46">
            <v>0.4895507076865887</v>
          </cell>
          <cell r="T46">
            <v>0.21755662184578975</v>
          </cell>
          <cell r="U46">
            <v>0.46655168115097712</v>
          </cell>
          <cell r="X46">
            <v>1.4874346665274927</v>
          </cell>
          <cell r="Y46">
            <v>0.36549269901708659</v>
          </cell>
          <cell r="Z46">
            <v>0.77051342217980734</v>
          </cell>
          <cell r="AA46">
            <v>0.42156920350996929</v>
          </cell>
        </row>
        <row r="47">
          <cell r="P47">
            <v>1.631903454906386</v>
          </cell>
          <cell r="Q47">
            <v>0.49350559063917115</v>
          </cell>
          <cell r="T47">
            <v>0.21433752078326723</v>
          </cell>
          <cell r="U47">
            <v>0.47032076423330405</v>
          </cell>
          <cell r="X47">
            <v>1.4862445059233911</v>
          </cell>
          <cell r="Y47">
            <v>0.36688619804400324</v>
          </cell>
          <cell r="Z47">
            <v>0.7701507065671287</v>
          </cell>
          <cell r="AA47">
            <v>0.42199388892769624</v>
          </cell>
        </row>
        <row r="48">
          <cell r="P48">
            <v>1.6284571579922635</v>
          </cell>
          <cell r="Q48">
            <v>0.49740092069493974</v>
          </cell>
          <cell r="T48">
            <v>0.21105313043557994</v>
          </cell>
          <cell r="U48">
            <v>0.47403309220591572</v>
          </cell>
          <cell r="X48">
            <v>1.4850302066751264</v>
          </cell>
          <cell r="Y48">
            <v>0.36825871366768009</v>
          </cell>
          <cell r="Z48">
            <v>0.76978063441527667</v>
          </cell>
          <cell r="AA48">
            <v>0.42241217940348347</v>
          </cell>
        </row>
        <row r="49">
          <cell r="P49">
            <v>1.6249434030825127</v>
          </cell>
          <cell r="Q49">
            <v>0.50123551129862454</v>
          </cell>
          <cell r="T49">
            <v>0.20770445125984438</v>
          </cell>
          <cell r="U49">
            <v>0.47768753425774951</v>
          </cell>
          <cell r="X49">
            <v>1.483792138670013</v>
          </cell>
          <cell r="Y49">
            <v>0.36960982780656232</v>
          </cell>
          <cell r="Z49">
            <v>0.76940331845181342</v>
          </cell>
          <cell r="AA49">
            <v>0.42282394752199998</v>
          </cell>
        </row>
        <row r="50">
          <cell r="P50">
            <v>1.6213632605009181</v>
          </cell>
          <cell r="Q50">
            <v>0.50500819439678113</v>
          </cell>
          <cell r="T50">
            <v>0.20429250329617693</v>
          </cell>
          <cell r="U50">
            <v>0.48128297721035518</v>
          </cell>
          <cell r="X50">
            <v>1.4825306790355584</v>
          </cell>
          <cell r="Y50">
            <v>0.37093912889819469</v>
          </cell>
          <cell r="Z50">
            <v>0.76901887361083687</v>
          </cell>
          <cell r="AA50">
            <v>0.42322906785468795</v>
          </cell>
        </row>
        <row r="51">
          <cell r="P51">
            <v>1.6177178207935912</v>
          </cell>
          <cell r="Q51">
            <v>0.50871782079359118</v>
          </cell>
          <cell r="T51">
            <v>0.20081832585697948</v>
          </cell>
          <cell r="U51">
            <v>0.48481832585697943</v>
          </cell>
          <cell r="X51">
            <v>1.4812462120245875</v>
          </cell>
          <cell r="Y51">
            <v>0.37224621202458746</v>
          </cell>
          <cell r="Z51">
            <v>0.76862741699796955</v>
          </cell>
          <cell r="AA51">
            <v>0.42362741699796952</v>
          </cell>
        </row>
        <row r="52">
          <cell r="P52">
            <v>1.6140081943967812</v>
          </cell>
          <cell r="Q52">
            <v>0.51236326050091796</v>
          </cell>
          <cell r="T52">
            <v>0.1972829772103552</v>
          </cell>
          <cell r="U52">
            <v>0.48829250329617685</v>
          </cell>
          <cell r="X52">
            <v>1.4799391288981947</v>
          </cell>
          <cell r="Y52">
            <v>0.37353067903555837</v>
          </cell>
          <cell r="Z52">
            <v>0.76822906785468792</v>
          </cell>
          <cell r="AA52">
            <v>0.42401887361083684</v>
          </cell>
        </row>
        <row r="53">
          <cell r="P53">
            <v>1.6102355112986246</v>
          </cell>
          <cell r="Q53">
            <v>0.51594340308251274</v>
          </cell>
          <cell r="T53">
            <v>0.19368753425774954</v>
          </cell>
          <cell r="U53">
            <v>0.49170445125984436</v>
          </cell>
          <cell r="X53">
            <v>1.4786098278065625</v>
          </cell>
          <cell r="Y53">
            <v>0.37479213867001288</v>
          </cell>
          <cell r="Z53">
            <v>0.76782394752199989</v>
          </cell>
          <cell r="AA53">
            <v>0.42440331845181345</v>
          </cell>
        </row>
        <row r="54">
          <cell r="P54">
            <v>1.6064009206949397</v>
          </cell>
          <cell r="Q54">
            <v>0.51945715799226344</v>
          </cell>
          <cell r="T54">
            <v>0.19003309220591572</v>
          </cell>
          <cell r="U54">
            <v>0.49505313043557991</v>
          </cell>
          <cell r="X54">
            <v>1.47725871366768</v>
          </cell>
          <cell r="Y54">
            <v>0.37603020667512638</v>
          </cell>
          <cell r="Z54">
            <v>0.7674121794034835</v>
          </cell>
          <cell r="AA54">
            <v>0.42478063441527664</v>
          </cell>
        </row>
        <row r="55">
          <cell r="P55">
            <v>1.6025055906391712</v>
          </cell>
          <cell r="Q55">
            <v>0.52290345490638601</v>
          </cell>
          <cell r="T55">
            <v>0.18632076423330404</v>
          </cell>
          <cell r="U55">
            <v>0.49833752078326721</v>
          </cell>
          <cell r="X55">
            <v>1.4758861980440032</v>
          </cell>
          <cell r="Y55">
            <v>0.37724450592339104</v>
          </cell>
          <cell r="Z55">
            <v>0.76699388892769627</v>
          </cell>
          <cell r="AA55">
            <v>0.42515070656712872</v>
          </cell>
        </row>
        <row r="56">
          <cell r="P56">
            <v>1.5985507076865888</v>
          </cell>
          <cell r="Q56">
            <v>0.52628124404945542</v>
          </cell>
          <cell r="T56">
            <v>0.18255168115097717</v>
          </cell>
          <cell r="U56">
            <v>0.50155662184578975</v>
          </cell>
          <cell r="X56">
            <v>1.4744926990170866</v>
          </cell>
          <cell r="Y56">
            <v>0.37843466652749269</v>
          </cell>
          <cell r="Z56">
            <v>0.76656920350996927</v>
          </cell>
          <cell r="AA56">
            <v>0.42551342217980731</v>
          </cell>
        </row>
        <row r="57">
          <cell r="P57">
            <v>1.5945374765328517</v>
          </cell>
          <cell r="Q57">
            <v>0.5295894965141773</v>
          </cell>
          <cell r="T57">
            <v>0.17872699105815384</v>
          </cell>
          <cell r="U57">
            <v>0.50470945305377968</v>
          </cell>
          <cell r="X57">
            <v>1.473078641060233</v>
          </cell>
          <cell r="Y57">
            <v>0.37960032595298193</v>
          </cell>
          <cell r="Z57">
            <v>0.7661382525135948</v>
          </cell>
          <cell r="AA57">
            <v>0.4258686707666231</v>
          </cell>
        </row>
        <row r="58">
          <cell r="P58">
            <v>1.5904671196470461</v>
          </cell>
          <cell r="Q58">
            <v>0.53282720457480315</v>
          </cell>
          <cell r="T58">
            <v>0.17484785899248695</v>
          </cell>
          <cell r="U58">
            <v>0.50779505402430902</v>
          </cell>
          <cell r="X58">
            <v>1.471644454909194</v>
          </cell>
          <cell r="Y58">
            <v>0.38074112912870578</v>
          </cell>
          <cell r="Z58">
            <v>0.76570116721042103</v>
          </cell>
          <cell r="AA58">
            <v>0.42621634411541515</v>
          </cell>
        </row>
        <row r="59">
          <cell r="P59">
            <v>1.5863408768993104</v>
          </cell>
          <cell r="Q59">
            <v>0.53599338199409319</v>
          </cell>
          <cell r="T59">
            <v>0.17091546657518172</v>
          </cell>
          <cell r="U59">
            <v>0.51081248485343111</v>
          </cell>
          <cell r="X59">
            <v>1.4701905774309652</v>
          </cell>
          <cell r="Y59">
            <v>0.38185672855496572</v>
          </cell>
          <cell r="Z59">
            <v>0.76525808074086554</v>
          </cell>
          <cell r="AA59">
            <v>0.42655633632151341</v>
          </cell>
        </row>
        <row r="60">
          <cell r="P60">
            <v>1.582160005183157</v>
          </cell>
          <cell r="Q60">
            <v>0.53908706432373432</v>
          </cell>
          <cell r="T60">
            <v>0.16693101165106236</v>
          </cell>
          <cell r="U60">
            <v>0.51376082640248499</v>
          </cell>
          <cell r="X60">
            <v>1.4687174514907098</v>
          </cell>
          <cell r="Y60">
            <v>0.38294678440936947</v>
          </cell>
          <cell r="Z60">
            <v>0.7648091280733591</v>
          </cell>
          <cell r="AA60">
            <v>0.42688854381999836</v>
          </cell>
        </row>
        <row r="61">
          <cell r="P61">
            <v>1.5779257780326117</v>
          </cell>
          <cell r="Q61">
            <v>0.54210730919811956</v>
          </cell>
          <cell r="T61">
            <v>0.16289570792369709</v>
          </cell>
          <cell r="U61">
            <v>0.51663918057807368</v>
          </cell>
          <cell r="X61">
            <v>1.4672255258168598</v>
          </cell>
          <cell r="Y61">
            <v>0.38401096465034412</v>
          </cell>
          <cell r="Z61">
            <v>0.76435444596323343</v>
          </cell>
          <cell r="AA61">
            <v>0.42721286541724779</v>
          </cell>
        </row>
        <row r="62">
          <cell r="P62">
            <v>1.5736394852342825</v>
          </cell>
          <cell r="Q62">
            <v>0.54505319662140239</v>
          </cell>
          <cell r="T62">
            <v>0.15881078458569209</v>
          </cell>
          <cell r="U62">
            <v>0.51944667060563177</v>
          </cell>
          <cell r="X62">
            <v>1.4657152548644286</v>
          </cell>
          <cell r="Y62">
            <v>0.38504894511827936</v>
          </cell>
          <cell r="Z62">
            <v>0.76389417291106387</v>
          </cell>
          <cell r="AA62">
            <v>0.42752920232176134</v>
          </cell>
        </row>
        <row r="63">
          <cell r="P63">
            <v>1.569302432434478</v>
          </cell>
          <cell r="Q63">
            <v>0.5479238292477363</v>
          </cell>
          <cell r="T63">
            <v>0.15467748594426767</v>
          </cell>
          <cell r="U63">
            <v>0.52218244129650038</v>
          </cell>
          <cell r="X63">
            <v>1.4641870986765779</v>
          </cell>
          <cell r="Y63">
            <v>0.38606040963426952</v>
          </cell>
          <cell r="Z63">
            <v>0.76342844912048091</v>
          </cell>
          <cell r="AA63">
            <v>0.42783745817425362</v>
          </cell>
        </row>
        <row r="64">
          <cell r="P64">
            <v>1.564915940741495</v>
          </cell>
          <cell r="Q64">
            <v>0.55071833265461489</v>
          </cell>
          <cell r="T64">
            <v>0.15049707104223017</v>
          </cell>
          <cell r="U64">
            <v>0.52484565930842497</v>
          </cell>
          <cell r="X64">
            <v>1.4626415227444864</v>
          </cell>
          <cell r="Y64">
            <v>0.3870450500964247</v>
          </cell>
          <cell r="Z64">
            <v>0.76295741645546256</v>
          </cell>
          <cell r="AA64">
            <v>0.42813753907700564</v>
          </cell>
        </row>
        <row r="65">
          <cell r="P65">
            <v>1.5604813463231961</v>
          </cell>
          <cell r="Q65">
            <v>0.55343585560922948</v>
          </cell>
          <cell r="T65">
            <v>0.14627081327445537</v>
          </cell>
          <cell r="U65">
            <v>0.52743551339939987</v>
          </cell>
          <cell r="X65">
            <v>1.4610789978655556</v>
          </cell>
          <cell r="Y65">
            <v>0.38800256657372179</v>
          </cell>
          <cell r="Z65">
            <v>0.76248121839712169</v>
          </cell>
          <cell r="AA65">
            <v>0.42842935362246759</v>
          </cell>
        </row>
        <row r="66">
          <cell r="P66">
            <v>1.556</v>
          </cell>
          <cell r="Q66">
            <v>0.55607557032776267</v>
          </cell>
          <cell r="T66">
            <v>0.14200000000000002</v>
          </cell>
          <cell r="U66">
            <v>0.52995121467478046</v>
          </cell>
          <cell r="X66">
            <v>1.4595</v>
          </cell>
          <cell r="Y66">
            <v>0.38893266739736604</v>
          </cell>
          <cell r="Z66">
            <v>0.76200000000000001</v>
          </cell>
          <cell r="AA66">
            <v>0.42871281292110208</v>
          </cell>
        </row>
        <row r="67">
          <cell r="P67">
            <v>1.5514732668334084</v>
          </cell>
          <cell r="Q67">
            <v>0.55863667272753992</v>
          </cell>
          <cell r="T67">
            <v>0.13768593214995972</v>
          </cell>
          <cell r="U67">
            <v>0.53239199682758831</v>
          </cell>
          <cell r="X67">
            <v>1.4579050101258655</v>
          </cell>
          <cell r="Y67">
            <v>0.38983506924963651</v>
          </cell>
          <cell r="Z67">
            <v>0.76151390784788275</v>
          </cell>
          <cell r="AA67">
            <v>0.42898783062846069</v>
          </cell>
        </row>
        <row r="68">
          <cell r="P68">
            <v>1.5469025257101956</v>
          </cell>
          <cell r="Q68">
            <v>0.56111838267196013</v>
          </cell>
          <cell r="T68">
            <v>0.13332992383119299</v>
          </cell>
          <cell r="U68">
            <v>0.53475711637193513</v>
          </cell>
          <cell r="X68">
            <v>1.4562945140925185</v>
          </cell>
          <cell r="Y68">
            <v>0.39070949725018733</v>
          </cell>
          <cell r="Z68">
            <v>0.76102309000914847</v>
          </cell>
          <cell r="AA68">
            <v>0.42925432297148569</v>
          </cell>
        </row>
        <row r="69">
          <cell r="P69">
            <v>1.542289168922385</v>
          </cell>
          <cell r="Q69">
            <v>0.56351994420813356</v>
          </cell>
          <cell r="T69">
            <v>0.12893330192603128</v>
          </cell>
          <cell r="U69">
            <v>0.53704585286949635</v>
          </cell>
          <cell r="X69">
            <v>1.4546690024726525</v>
          </cell>
          <cell r="Y69">
            <v>0.39155568503977861</v>
          </cell>
          <cell r="Z69">
            <v>0.76052769599166548</v>
          </cell>
          <cell r="AA69">
            <v>0.42951220877402779</v>
          </cell>
        </row>
        <row r="70">
          <cell r="P70">
            <v>1.537634601743145</v>
          </cell>
          <cell r="Q70">
            <v>0.56584062579715177</v>
          </cell>
          <cell r="T70">
            <v>0.12449740568809799</v>
          </cell>
          <cell r="U70">
            <v>0.53925750914896331</v>
          </cell>
          <cell r="X70">
            <v>1.4530289704128532</v>
          </cell>
          <cell r="Y70">
            <v>0.39237337486141255</v>
          </cell>
          <cell r="Z70">
            <v>0.76002787669725047</v>
          </cell>
          <cell r="AA70">
            <v>0.42976140948157338</v>
          </cell>
        </row>
        <row r="71">
          <cell r="P71">
            <v>1.5329402419987286</v>
          </cell>
          <cell r="Q71">
            <v>0.56807972053692168</v>
          </cell>
          <cell r="T71">
            <v>0.12002358633435863</v>
          </cell>
          <cell r="U71">
            <v>0.54139141151840853</v>
          </cell>
          <cell r="X71">
            <v>1.4513749174827735</v>
          </cell>
          <cell r="Y71">
            <v>0.39316231763884824</v>
          </cell>
          <cell r="Z71">
            <v>0.75952378437570234</v>
          </cell>
          <cell r="AA71">
            <v>0.43000184918517281</v>
          </cell>
        </row>
        <row r="72">
          <cell r="P72">
            <v>1.5282075196365885</v>
          </cell>
          <cell r="Q72">
            <v>0.57023654637749499</v>
          </cell>
          <cell r="T72">
            <v>0.11551320663352725</v>
          </cell>
          <cell r="U72">
            <v>0.5434469099704986</v>
          </cell>
          <cell r="X72">
            <v>1.4497073475229592</v>
          </cell>
          <cell r="Y72">
            <v>0.39392227305247307</v>
          </cell>
          <cell r="Z72">
            <v>0.75901557257842556</v>
          </cell>
          <cell r="AA72">
            <v>0.43023345464456325</v>
          </cell>
        </row>
        <row r="73">
          <cell r="P73">
            <v>1.5234378762898035</v>
          </cell>
          <cell r="Q73">
            <v>0.57231044632882722</v>
          </cell>
          <cell r="T73">
            <v>0.11096764049095373</v>
          </cell>
          <cell r="U73">
            <v>0.54542337838049304</v>
          </cell>
          <cell r="X73">
            <v>1.4480267684913737</v>
          </cell>
          <cell r="Y73">
            <v>0.39465300961250621</v>
          </cell>
          <cell r="Z73">
            <v>0.75850339611165674</v>
          </cell>
          <cell r="AA73">
            <v>0.43045615531047809</v>
          </cell>
        </row>
        <row r="74">
          <cell r="P74">
            <v>1.5186327648379419</v>
          </cell>
          <cell r="Q74">
            <v>0.57430078866090262</v>
          </cell>
          <cell r="T74">
            <v>0.10638827253011898</v>
          </cell>
          <cell r="U74">
            <v>0.54732021469696757</v>
          </cell>
          <cell r="X74">
            <v>1.4463336923086707</v>
          </cell>
          <cell r="Y74">
            <v>0.39535430472951266</v>
          </cell>
          <cell r="Z74">
            <v>0.75798741098930922</v>
          </cell>
          <cell r="AA74">
            <v>0.43066988334613721</v>
          </cell>
        </row>
        <row r="75">
          <cell r="P75">
            <v>1.5137936489644996</v>
          </cell>
          <cell r="Q75">
            <v>0.57620696709616603</v>
          </cell>
          <cell r="T75">
            <v>0.1017764976708653</v>
          </cell>
          <cell r="U75">
            <v>0.54913684112520522</v>
          </cell>
          <cell r="X75">
            <v>1.4446286347022566</v>
          </cell>
          <cell r="Y75">
            <v>0.39602594478220615</v>
          </cell>
          <cell r="Z75">
            <v>0.75746777438544965</v>
          </cell>
          <cell r="AA75">
            <v>0.43087457364791049</v>
          </cell>
        </row>
        <row r="76">
          <cell r="P76">
            <v>1.5089220027110493</v>
          </cell>
          <cell r="Q76">
            <v>0.57802840099420072</v>
          </cell>
          <cell r="T76">
            <v>9.7133720704489931E-2</v>
          </cell>
          <cell r="U76">
            <v>0.5508727043031979</v>
          </cell>
          <cell r="X76">
            <v>1.4429121150491953</v>
          </cell>
          <cell r="Y76">
            <v>0.39666772518252036</v>
          </cell>
          <cell r="Z76">
            <v>0.75694464458642141</v>
          </cell>
          <cell r="AA76">
            <v>0.43107016386514907</v>
          </cell>
        </row>
        <row r="77">
          <cell r="P77">
            <v>1.5040193100282326</v>
          </cell>
          <cell r="Q77">
            <v>0.5797645355285963</v>
          </cell>
          <cell r="T77">
            <v>9.2461355865832512E-2</v>
          </cell>
          <cell r="U77">
            <v>0.55252727547020597</v>
          </cell>
          <cell r="X77">
            <v>1.4411846562180015</v>
          </cell>
          <cell r="Y77">
            <v>0.39727945043792823</v>
          </cell>
          <cell r="Z77">
            <v>0.75641818094262903</v>
          </cell>
          <cell r="AA77">
            <v>0.43125659441917819</v>
          </cell>
        </row>
        <row r="78">
          <cell r="P78">
            <v>1.4990870643237344</v>
          </cell>
          <cell r="Q78">
            <v>0.58141484185595571</v>
          </cell>
          <cell r="T78">
            <v>8.7760826402485073E-2</v>
          </cell>
          <cell r="U78">
            <v>0.55410005062782353</v>
          </cell>
          <cell r="X78">
            <v>1.4394467844093695</v>
          </cell>
          <cell r="Y78">
            <v>0.39786093421099111</v>
          </cell>
          <cell r="Z78">
            <v>0.75588854381999826</v>
          </cell>
          <cell r="AA78">
            <v>0.43143380852144492</v>
          </cell>
        </row>
        <row r="79">
          <cell r="P79">
            <v>1.4941267680073755</v>
          </cell>
          <cell r="Q79">
            <v>0.58297881727698453</v>
          </cell>
          <cell r="T79">
            <v>8.3033564141257232E-2</v>
          </cell>
          <cell r="U79">
            <v>0.55559055069350194</v>
          </cell>
          <cell r="X79">
            <v>1.4376990289958873</v>
          </cell>
          <cell r="Y79">
            <v>0.39841199937611871</v>
          </cell>
          <cell r="Z79">
            <v>0.75535589455112762</v>
          </cell>
          <cell r="AA79">
            <v>0.43160175219081715</v>
          </cell>
        </row>
        <row r="80">
          <cell r="P80">
            <v>1.4891399320334657</v>
          </cell>
          <cell r="Q80">
            <v>0.58445598538961896</v>
          </cell>
          <cell r="T80">
            <v>7.8281009052027756E-2</v>
          </cell>
          <cell r="U80">
            <v>0.55699832164648244</v>
          </cell>
          <cell r="X80">
            <v>1.435941922360785</v>
          </cell>
          <cell r="Y80">
            <v>0.3989324780735235</v>
          </cell>
          <cell r="Z80">
            <v>0.75482039538614398</v>
          </cell>
          <cell r="AA80">
            <v>0.43176037427002623</v>
          </cell>
        </row>
        <row r="81">
          <cell r="P81">
            <v>1.4841280754405513</v>
          </cell>
          <cell r="Q81">
            <v>0.5858458962341424</v>
          </cell>
          <cell r="T81">
            <v>7.3504608809115884E-2</v>
          </cell>
          <cell r="U81">
            <v>0.55832293466609539</v>
          </cell>
          <cell r="X81">
            <v>1.4341759997357646</v>
          </cell>
          <cell r="Y81">
            <v>0.39942221176035214</v>
          </cell>
          <cell r="Z81">
            <v>0.75428220944328062</v>
          </cell>
          <cell r="AA81">
            <v>0.43190962644125019</v>
          </cell>
        </row>
        <row r="82">
          <cell r="P82">
            <v>1.4790927248887009</v>
          </cell>
          <cell r="Q82">
            <v>0.58714812643024694</v>
          </cell>
          <cell r="T82">
            <v>6.870581835030562E-2</v>
          </cell>
          <cell r="U82">
            <v>0.55956398626238291</v>
          </cell>
          <cell r="X82">
            <v>1.4324017990379652</v>
          </cell>
          <cell r="Y82">
            <v>0.3998810512589796</v>
          </cell>
          <cell r="Z82">
            <v>0.75374150065918932</v>
          </cell>
          <cell r="AA82">
            <v>0.43204946324083193</v>
          </cell>
        </row>
        <row r="83">
          <cell r="P83">
            <v>1.4740354141944718</v>
          </cell>
          <cell r="Q83">
            <v>0.58836227930600016</v>
          </cell>
          <cell r="T83">
            <v>6.3886099433657625E-2</v>
          </cell>
          <cell r="U83">
            <v>0.56072109839900675</v>
          </cell>
          <cell r="X83">
            <v>1.4306198607061058</v>
          </cell>
          <cell r="Y83">
            <v>0.40030885680244965</v>
          </cell>
          <cell r="Z83">
            <v>0.75319843373900364</v>
          </cell>
          <cell r="AA83">
            <v>0.43217984207312754</v>
          </cell>
        </row>
        <row r="84">
          <cell r="P84">
            <v>1.4689576838636924</v>
          </cell>
          <cell r="Q84">
            <v>0.58948798501867405</v>
          </cell>
          <cell r="T84">
            <v>5.9046920192243682E-2</v>
          </cell>
          <cell r="U84">
            <v>0.56179391860840067</v>
          </cell>
          <cell r="X84">
            <v>1.4288307275358647</v>
          </cell>
          <cell r="Y84">
            <v>0.40070549807704958</v>
          </cell>
          <cell r="Z84">
            <v>0.75265317410616828</v>
          </cell>
          <cell r="AA84">
            <v>0.43230072322348179</v>
          </cell>
        </row>
        <row r="85">
          <cell r="P85">
            <v>1.4638610806222103</v>
          </cell>
          <cell r="Q85">
            <v>0.59052490066740382</v>
          </cell>
          <cell r="T85">
            <v>5.4189754686938749E-2</v>
          </cell>
          <cell r="U85">
            <v>0.56278212009913653</v>
          </cell>
          <cell r="X85">
            <v>1.4270349445145372</v>
          </cell>
          <cell r="Y85">
            <v>0.40107085426200473</v>
          </cell>
          <cell r="Z85">
            <v>0.75210588785204946</v>
          </cell>
          <cell r="AA85">
            <v>0.43241206987032527</v>
          </cell>
        </row>
        <row r="86">
          <cell r="P86">
            <v>1.4587471569447452</v>
          </cell>
          <cell r="Q86">
            <v>0.59147271039763805</v>
          </cell>
          <cell r="T86">
            <v>4.9316082457408233E-2</v>
          </cell>
          <cell r="U86">
            <v>0.56368540185546701</v>
          </cell>
          <cell r="X86">
            <v>1.4252330586550277</v>
          </cell>
          <cell r="Y86">
            <v>0.40140481406628181</v>
          </cell>
          <cell r="Z86">
            <v>0.75155674168534181</v>
          </cell>
          <cell r="AA86">
            <v>0.43251384809639071</v>
          </cell>
        </row>
        <row r="87">
          <cell r="P87">
            <v>1.4536174705819889</v>
          </cell>
          <cell r="Q87">
            <v>0.59233112549735101</v>
          </cell>
          <cell r="T87">
            <v>4.4427388071425579E-2</v>
          </cell>
          <cell r="U87">
            <v>0.56450348872901901</v>
          </cell>
          <cell r="X87">
            <v>1.4234256188292242</v>
          </cell>
          <cell r="Y87">
            <v>0.40170727576248944</v>
          </cell>
          <cell r="Z87">
            <v>0.75100590288128743</v>
          </cell>
          <cell r="AA87">
            <v>0.43260602689904443</v>
          </cell>
        </row>
        <row r="88">
          <cell r="P88">
            <v>1.4484735840860996</v>
          </cell>
          <cell r="Q88">
            <v>0.59309988448498796</v>
          </cell>
          <cell r="T88">
            <v>3.9525160672658592E-2</v>
          </cell>
          <cell r="U88">
            <v>0.56523613152260599</v>
          </cell>
          <cell r="X88">
            <v>1.4216131756008068</v>
          </cell>
          <cell r="Y88">
            <v>0.40197814721786485</v>
          </cell>
          <cell r="Z88">
            <v>0.75045353923072211</v>
          </cell>
          <cell r="AA88">
            <v>0.43268857819973028</v>
          </cell>
        </row>
        <row r="89">
          <cell r="P89">
            <v>1.4433170643347339</v>
          </cell>
          <cell r="Q89">
            <v>0.59377875318911388</v>
          </cell>
          <cell r="T89">
            <v>3.4610893527061884E-2</v>
          </cell>
          <cell r="U89">
            <v>0.56588310706613543</v>
          </cell>
          <cell r="X89">
            <v>1.4197962810575404</v>
          </cell>
          <cell r="Y89">
            <v>0.40221734592233882</v>
          </cell>
          <cell r="Z89">
            <v>0.74989981898896474</v>
          </cell>
          <cell r="AA89">
            <v>0.43276147685252231</v>
          </cell>
        </row>
        <row r="90">
          <cell r="P90">
            <v>1.4381494820537608</v>
          </cell>
          <cell r="Q90">
            <v>0.59436752481974542</v>
          </cell>
          <cell r="T90">
            <v>2.9686083568013579E-2</v>
          </cell>
          <cell r="U90">
            <v>0.56644421828458957</v>
          </cell>
          <cell r="X90">
            <v>1.4179754886431037</v>
          </cell>
          <cell r="Y90">
            <v>0.40242479901366868</v>
          </cell>
          <cell r="Z90">
            <v>0.74934491082456489</v>
          </cell>
          <cell r="AA90">
            <v>0.4328247006517848</v>
          </cell>
        </row>
        <row r="91">
          <cell r="P91">
            <v>1.432972411338802</v>
          </cell>
          <cell r="Q91">
            <v>0.59486602003134015</v>
          </cell>
          <cell r="T91">
            <v>2.4752230940334911E-2</v>
          </cell>
          <cell r="U91">
            <v>0.56691929425805565</v>
          </cell>
          <cell r="X91">
            <v>1.4161513529885041</v>
          </cell>
          <cell r="Y91">
            <v>0.40260044329963329</v>
          </cell>
          <cell r="Z91">
            <v>0.74878898376792502</v>
          </cell>
          <cell r="AA91">
            <v>0.43287823033893591</v>
          </cell>
        </row>
        <row r="92">
          <cell r="P92">
            <v>1.4277874291757493</v>
          </cell>
          <cell r="Q92">
            <v>0.59527408697742756</v>
          </cell>
          <cell r="T92">
            <v>1.9810838543331565E-2</v>
          </cell>
          <cell r="U92">
            <v>0.56730819027378998</v>
          </cell>
          <cell r="X92">
            <v>1.4143244297431332</v>
          </cell>
          <cell r="Y92">
            <v>0.40274422527728154</v>
          </cell>
          <cell r="Z92">
            <v>0.74823220715981198</v>
          </cell>
          <cell r="AA92">
            <v>0.43292204960831437</v>
          </cell>
        </row>
        <row r="93">
          <cell r="P93">
            <v>1.4225961149603974</v>
          </cell>
          <cell r="Q93">
            <v>0.59559160135686295</v>
          </cell>
          <cell r="T93">
            <v>1.4863411572996085E-2</v>
          </cell>
          <cell r="U93">
            <v>0.56761078787029895</v>
          </cell>
          <cell r="X93">
            <v>1.4124952754055091</v>
          </cell>
          <cell r="Y93">
            <v>0.40285610114923021</v>
          </cell>
          <cell r="Z93">
            <v>0.74767475059977417</v>
          </cell>
          <cell r="AA93">
            <v>0.43295614511214636</v>
          </cell>
        </row>
        <row r="94">
          <cell r="P94">
            <v>1.4174000500173454</v>
          </cell>
          <cell r="Q94">
            <v>0.59581846645169056</v>
          </cell>
          <cell r="T94">
            <v>9.9114570635103066E-3</v>
          </cell>
          <cell r="U94">
            <v>0.56782699487342314</v>
          </cell>
          <cell r="X94">
            <v>1.4106644471537626</v>
          </cell>
          <cell r="Y94">
            <v>0.40293603683700502</v>
          </cell>
          <cell r="Z94">
            <v>0.74711678389448</v>
          </cell>
          <cell r="AA94">
            <v>0.43298050646461106</v>
          </cell>
        </row>
        <row r="95">
          <cell r="P95">
            <v>1.4122008171183105</v>
          </cell>
          <cell r="Q95">
            <v>0.59595461315660458</v>
          </cell>
          <cell r="T95">
            <v>4.9564834281885413E-3</v>
          </cell>
          <cell r="U95">
            <v>0.56795674542441499</v>
          </cell>
          <cell r="X95">
            <v>1.4088325026759148</v>
          </cell>
          <cell r="Y95">
            <v>0.40298400799142109</v>
          </cell>
          <cell r="Z95">
            <v>0.74655847700599309</v>
          </cell>
          <cell r="AA95">
            <v>0.43299512624500452</v>
          </cell>
        </row>
        <row r="96">
          <cell r="P96">
            <v>1.407</v>
          </cell>
          <cell r="Q96">
            <v>0.59599999999999997</v>
          </cell>
          <cell r="T96">
            <v>1.7397108059702402E-17</v>
          </cell>
          <cell r="U96">
            <v>0.56799999999999995</v>
          </cell>
          <cell r="X96">
            <v>1.407</v>
          </cell>
          <cell r="Y96">
            <v>0.40299999999999997</v>
          </cell>
          <cell r="Z96">
            <v>0.746</v>
          </cell>
          <cell r="AA96">
            <v>0.43300000000000005</v>
          </cell>
        </row>
        <row r="97">
          <cell r="P97">
            <v>1.4017991828816896</v>
          </cell>
          <cell r="Q97">
            <v>0.59595461315660458</v>
          </cell>
          <cell r="T97">
            <v>-4.9564834281885066E-3</v>
          </cell>
          <cell r="U97">
            <v>0.56795674542441499</v>
          </cell>
          <cell r="X97">
            <v>1.4051674973240853</v>
          </cell>
          <cell r="Y97">
            <v>0.40298400799142109</v>
          </cell>
          <cell r="Z97">
            <v>0.7454415229940069</v>
          </cell>
          <cell r="AA97">
            <v>0.43299512624500452</v>
          </cell>
        </row>
        <row r="98">
          <cell r="P98">
            <v>1.3965999499826547</v>
          </cell>
          <cell r="Q98">
            <v>0.59581846645169056</v>
          </cell>
          <cell r="T98">
            <v>-9.9114570635102702E-3</v>
          </cell>
          <cell r="U98">
            <v>0.56782699487342314</v>
          </cell>
          <cell r="X98">
            <v>1.4033355528462375</v>
          </cell>
          <cell r="Y98">
            <v>0.40293603683700502</v>
          </cell>
          <cell r="Z98">
            <v>0.74488321610552</v>
          </cell>
          <cell r="AA98">
            <v>0.43298050646461106</v>
          </cell>
        </row>
        <row r="99">
          <cell r="P99">
            <v>1.3914038850396027</v>
          </cell>
          <cell r="Q99">
            <v>0.59559160135686295</v>
          </cell>
          <cell r="T99">
            <v>-1.486341157299605E-2</v>
          </cell>
          <cell r="U99">
            <v>0.56761078787029895</v>
          </cell>
          <cell r="X99">
            <v>1.4015047245944909</v>
          </cell>
          <cell r="Y99">
            <v>0.40285610114923021</v>
          </cell>
          <cell r="Z99">
            <v>0.74432524940022582</v>
          </cell>
          <cell r="AA99">
            <v>0.43295614511214636</v>
          </cell>
        </row>
        <row r="100">
          <cell r="P100">
            <v>1.3862125708242508</v>
          </cell>
          <cell r="Q100">
            <v>0.59527408697742756</v>
          </cell>
          <cell r="T100">
            <v>-1.9810838543331592E-2</v>
          </cell>
          <cell r="U100">
            <v>0.56730819027378998</v>
          </cell>
          <cell r="X100">
            <v>1.3996755702568668</v>
          </cell>
          <cell r="Y100">
            <v>0.40274422527728154</v>
          </cell>
          <cell r="Z100">
            <v>0.74376779284018801</v>
          </cell>
          <cell r="AA100">
            <v>0.43292204960831437</v>
          </cell>
        </row>
        <row r="101">
          <cell r="P101">
            <v>1.3810275886611978</v>
          </cell>
          <cell r="Q101">
            <v>0.59486602003134015</v>
          </cell>
          <cell r="T101">
            <v>-2.4752230940334935E-2</v>
          </cell>
          <cell r="U101">
            <v>0.56691929425805565</v>
          </cell>
          <cell r="X101">
            <v>1.3978486470114959</v>
          </cell>
          <cell r="Y101">
            <v>0.40260044329963329</v>
          </cell>
          <cell r="Z101">
            <v>0.74321101623207497</v>
          </cell>
          <cell r="AA101">
            <v>0.43287823033893591</v>
          </cell>
        </row>
        <row r="102">
          <cell r="P102">
            <v>1.3758505179462392</v>
          </cell>
          <cell r="Q102">
            <v>0.59436752481974542</v>
          </cell>
          <cell r="T102">
            <v>-2.9686083568013607E-2</v>
          </cell>
          <cell r="U102">
            <v>0.56644421828458957</v>
          </cell>
          <cell r="X102">
            <v>1.3960245113568963</v>
          </cell>
          <cell r="Y102">
            <v>0.40242479901366868</v>
          </cell>
          <cell r="Z102">
            <v>0.7426550891754351</v>
          </cell>
          <cell r="AA102">
            <v>0.4328247006517848</v>
          </cell>
        </row>
        <row r="103">
          <cell r="P103">
            <v>1.3706829356652661</v>
          </cell>
          <cell r="Q103">
            <v>0.59377875318911388</v>
          </cell>
          <cell r="T103">
            <v>-3.4610893527061849E-2</v>
          </cell>
          <cell r="U103">
            <v>0.56588310706613543</v>
          </cell>
          <cell r="X103">
            <v>1.3942037189424596</v>
          </cell>
          <cell r="Y103">
            <v>0.40221734592233882</v>
          </cell>
          <cell r="Z103">
            <v>0.74210018101103525</v>
          </cell>
          <cell r="AA103">
            <v>0.43276147685252231</v>
          </cell>
        </row>
        <row r="104">
          <cell r="P104">
            <v>1.3655264159139004</v>
          </cell>
          <cell r="Q104">
            <v>0.59309988448498796</v>
          </cell>
          <cell r="T104">
            <v>-3.9525160672658557E-2</v>
          </cell>
          <cell r="U104">
            <v>0.56523613152260599</v>
          </cell>
          <cell r="X104">
            <v>1.3923868243991933</v>
          </cell>
          <cell r="Y104">
            <v>0.40197814721786485</v>
          </cell>
          <cell r="Z104">
            <v>0.74154646076927788</v>
          </cell>
          <cell r="AA104">
            <v>0.43268857819973028</v>
          </cell>
        </row>
        <row r="105">
          <cell r="P105">
            <v>1.3603825294180112</v>
          </cell>
          <cell r="Q105">
            <v>0.59233112549735101</v>
          </cell>
          <cell r="T105">
            <v>-4.4427388071425544E-2</v>
          </cell>
          <cell r="U105">
            <v>0.56450348872901901</v>
          </cell>
          <cell r="X105">
            <v>1.3905743811707758</v>
          </cell>
          <cell r="Y105">
            <v>0.40170727576248944</v>
          </cell>
          <cell r="Z105">
            <v>0.74099409711871256</v>
          </cell>
          <cell r="AA105">
            <v>0.43260602689904443</v>
          </cell>
        </row>
        <row r="106">
          <cell r="P106">
            <v>1.3552528430552548</v>
          </cell>
          <cell r="Q106">
            <v>0.59147271039763805</v>
          </cell>
          <cell r="T106">
            <v>-4.9316082457408199E-2</v>
          </cell>
          <cell r="U106">
            <v>0.56368540185546701</v>
          </cell>
          <cell r="X106">
            <v>1.3887669413449724</v>
          </cell>
          <cell r="Y106">
            <v>0.40140481406628181</v>
          </cell>
          <cell r="Z106">
            <v>0.74044325831465818</v>
          </cell>
          <cell r="AA106">
            <v>0.43251384809639071</v>
          </cell>
        </row>
        <row r="107">
          <cell r="P107">
            <v>1.3501389193777897</v>
          </cell>
          <cell r="Q107">
            <v>0.59052490066740382</v>
          </cell>
          <cell r="T107">
            <v>-5.4189754686938721E-2</v>
          </cell>
          <cell r="U107">
            <v>0.56278212009913653</v>
          </cell>
          <cell r="X107">
            <v>1.3869650554854629</v>
          </cell>
          <cell r="Y107">
            <v>0.40107085426200473</v>
          </cell>
          <cell r="Z107">
            <v>0.73989411214795053</v>
          </cell>
          <cell r="AA107">
            <v>0.43241206987032527</v>
          </cell>
        </row>
        <row r="108">
          <cell r="P108">
            <v>1.3450423161363076</v>
          </cell>
          <cell r="Q108">
            <v>0.58948798501867405</v>
          </cell>
          <cell r="T108">
            <v>-5.9046920192243647E-2</v>
          </cell>
          <cell r="U108">
            <v>0.56179391860840078</v>
          </cell>
          <cell r="X108">
            <v>1.3851692724641353</v>
          </cell>
          <cell r="Y108">
            <v>0.40070549807704958</v>
          </cell>
          <cell r="Z108">
            <v>0.73934682589383172</v>
          </cell>
          <cell r="AA108">
            <v>0.43230072322348179</v>
          </cell>
        </row>
        <row r="109">
          <cell r="P109">
            <v>1.3399645858055282</v>
          </cell>
          <cell r="Q109">
            <v>0.58836227930600016</v>
          </cell>
          <cell r="T109">
            <v>-6.3886099433657667E-2</v>
          </cell>
          <cell r="U109">
            <v>0.56072109839900675</v>
          </cell>
          <cell r="X109">
            <v>1.3833801392938943</v>
          </cell>
          <cell r="Y109">
            <v>0.40030885680244965</v>
          </cell>
          <cell r="Z109">
            <v>0.73880156626099636</v>
          </cell>
          <cell r="AA109">
            <v>0.43217984207312754</v>
          </cell>
        </row>
        <row r="110">
          <cell r="P110">
            <v>1.3349072751112989</v>
          </cell>
          <cell r="Q110">
            <v>0.58714812643024694</v>
          </cell>
          <cell r="T110">
            <v>-6.8705818350305647E-2</v>
          </cell>
          <cell r="U110">
            <v>0.55956398626238291</v>
          </cell>
          <cell r="X110">
            <v>1.3815982009620349</v>
          </cell>
          <cell r="Y110">
            <v>0.3998810512589796</v>
          </cell>
          <cell r="Z110">
            <v>0.73825849934081067</v>
          </cell>
          <cell r="AA110">
            <v>0.43204946324083193</v>
          </cell>
        </row>
        <row r="111">
          <cell r="P111">
            <v>1.3298719245594488</v>
          </cell>
          <cell r="Q111">
            <v>0.5858458962341424</v>
          </cell>
          <cell r="T111">
            <v>-7.3504608809115912E-2</v>
          </cell>
          <cell r="U111">
            <v>0.55832293466609539</v>
          </cell>
          <cell r="X111">
            <v>1.3798240002642352</v>
          </cell>
          <cell r="Y111">
            <v>0.39942221176035214</v>
          </cell>
          <cell r="Z111">
            <v>0.73771779055671938</v>
          </cell>
          <cell r="AA111">
            <v>0.43190962644125019</v>
          </cell>
        </row>
        <row r="112">
          <cell r="P112">
            <v>1.3248600679665343</v>
          </cell>
          <cell r="Q112">
            <v>0.58445598538961896</v>
          </cell>
          <cell r="T112">
            <v>-7.8281009052027728E-2</v>
          </cell>
          <cell r="U112">
            <v>0.55699832164648244</v>
          </cell>
          <cell r="X112">
            <v>1.3780580776392151</v>
          </cell>
          <cell r="Y112">
            <v>0.3989324780735235</v>
          </cell>
          <cell r="Z112">
            <v>0.73717960461385601</v>
          </cell>
          <cell r="AA112">
            <v>0.43176037427002623</v>
          </cell>
        </row>
        <row r="113">
          <cell r="P113">
            <v>1.3198732319926245</v>
          </cell>
          <cell r="Q113">
            <v>0.58297881727698453</v>
          </cell>
          <cell r="T113">
            <v>-8.3033564141257205E-2</v>
          </cell>
          <cell r="U113">
            <v>0.55559055069350205</v>
          </cell>
          <cell r="X113">
            <v>1.3763009710041127</v>
          </cell>
          <cell r="Y113">
            <v>0.39841199937611871</v>
          </cell>
          <cell r="Z113">
            <v>0.73664410544887238</v>
          </cell>
          <cell r="AA113">
            <v>0.43160175219081715</v>
          </cell>
        </row>
        <row r="114">
          <cell r="P114">
            <v>1.3149129356762657</v>
          </cell>
          <cell r="Q114">
            <v>0.58141484185595571</v>
          </cell>
          <cell r="T114">
            <v>-8.7760826402485032E-2</v>
          </cell>
          <cell r="U114">
            <v>0.55410005062782353</v>
          </cell>
          <cell r="X114">
            <v>1.3745532155906306</v>
          </cell>
          <cell r="Y114">
            <v>0.39786093421099111</v>
          </cell>
          <cell r="Z114">
            <v>0.73611145618000173</v>
          </cell>
          <cell r="AA114">
            <v>0.43143380852144492</v>
          </cell>
        </row>
        <row r="115">
          <cell r="P115">
            <v>1.3099806899717674</v>
          </cell>
          <cell r="Q115">
            <v>0.57976453552859641</v>
          </cell>
          <cell r="T115">
            <v>-9.2461355865832484E-2</v>
          </cell>
          <cell r="U115">
            <v>0.55252727547020597</v>
          </cell>
          <cell r="X115">
            <v>1.3728153437819985</v>
          </cell>
          <cell r="Y115">
            <v>0.39727945043792823</v>
          </cell>
          <cell r="Z115">
            <v>0.73558181905737097</v>
          </cell>
          <cell r="AA115">
            <v>0.43125659441917819</v>
          </cell>
        </row>
        <row r="116">
          <cell r="P116">
            <v>1.3050779972889508</v>
          </cell>
          <cell r="Q116">
            <v>0.57802840099420072</v>
          </cell>
          <cell r="T116">
            <v>-9.7133720704489904E-2</v>
          </cell>
          <cell r="U116">
            <v>0.55087270430319801</v>
          </cell>
          <cell r="X116">
            <v>1.3710878849508048</v>
          </cell>
          <cell r="Y116">
            <v>0.39666772518252036</v>
          </cell>
          <cell r="Z116">
            <v>0.73505535541357858</v>
          </cell>
          <cell r="AA116">
            <v>0.43107016386514907</v>
          </cell>
        </row>
        <row r="117">
          <cell r="P117">
            <v>1.3002063510355006</v>
          </cell>
          <cell r="Q117">
            <v>0.57620696709616603</v>
          </cell>
          <cell r="T117">
            <v>-0.10177649767086527</v>
          </cell>
          <cell r="U117">
            <v>0.54913684112520522</v>
          </cell>
          <cell r="X117">
            <v>1.3693713652977435</v>
          </cell>
          <cell r="Y117">
            <v>0.39602594478220615</v>
          </cell>
          <cell r="Z117">
            <v>0.73453222561455034</v>
          </cell>
          <cell r="AA117">
            <v>0.43087457364791049</v>
          </cell>
        </row>
        <row r="118">
          <cell r="P118">
            <v>1.2953672351620582</v>
          </cell>
          <cell r="Q118">
            <v>0.57430078866090262</v>
          </cell>
          <cell r="T118">
            <v>-0.10638827253011902</v>
          </cell>
          <cell r="U118">
            <v>0.54732021469696757</v>
          </cell>
          <cell r="X118">
            <v>1.3676663076913294</v>
          </cell>
          <cell r="Y118">
            <v>0.39535430472951266</v>
          </cell>
          <cell r="Z118">
            <v>0.73401258901069077</v>
          </cell>
          <cell r="AA118">
            <v>0.43066988334613721</v>
          </cell>
        </row>
        <row r="119">
          <cell r="P119">
            <v>1.2905621237101965</v>
          </cell>
          <cell r="Q119">
            <v>0.5723104463288271</v>
          </cell>
          <cell r="T119">
            <v>-0.11096764049095374</v>
          </cell>
          <cell r="U119">
            <v>0.54542337838049293</v>
          </cell>
          <cell r="X119">
            <v>1.3659732315086264</v>
          </cell>
          <cell r="Y119">
            <v>0.39465300961250621</v>
          </cell>
          <cell r="Z119">
            <v>0.73349660388834326</v>
          </cell>
          <cell r="AA119">
            <v>0.43045615531047809</v>
          </cell>
        </row>
        <row r="120">
          <cell r="P120">
            <v>1.2857924803634115</v>
          </cell>
          <cell r="Q120">
            <v>0.57023654637749499</v>
          </cell>
          <cell r="T120">
            <v>-0.11551320663352727</v>
          </cell>
          <cell r="U120">
            <v>0.5434469099704986</v>
          </cell>
          <cell r="X120">
            <v>1.3642926524770409</v>
          </cell>
          <cell r="Y120">
            <v>0.39392227305247307</v>
          </cell>
          <cell r="Z120">
            <v>0.73298442742157444</v>
          </cell>
          <cell r="AA120">
            <v>0.43023345464456325</v>
          </cell>
        </row>
        <row r="121">
          <cell r="P121">
            <v>1.2810597580012717</v>
          </cell>
          <cell r="Q121">
            <v>0.56807972053692168</v>
          </cell>
          <cell r="T121">
            <v>-0.1200235863343586</v>
          </cell>
          <cell r="U121">
            <v>0.54139141151840864</v>
          </cell>
          <cell r="X121">
            <v>1.3626250825172266</v>
          </cell>
          <cell r="Y121">
            <v>0.39316231763884824</v>
          </cell>
          <cell r="Z121">
            <v>0.73247621562429766</v>
          </cell>
          <cell r="AA121">
            <v>0.43000184918517281</v>
          </cell>
        </row>
        <row r="122">
          <cell r="P122">
            <v>1.276365398256855</v>
          </cell>
          <cell r="Q122">
            <v>0.56584062579715177</v>
          </cell>
          <cell r="T122">
            <v>-0.124497405688098</v>
          </cell>
          <cell r="U122">
            <v>0.53925750914896331</v>
          </cell>
          <cell r="X122">
            <v>1.3609710295871469</v>
          </cell>
          <cell r="Y122">
            <v>0.39237337486141249</v>
          </cell>
          <cell r="Z122">
            <v>0.73197212330274952</v>
          </cell>
          <cell r="AA122">
            <v>0.42976140948157338</v>
          </cell>
        </row>
        <row r="123">
          <cell r="P123">
            <v>1.2717108310776151</v>
          </cell>
          <cell r="Q123">
            <v>0.56351994420813356</v>
          </cell>
          <cell r="T123">
            <v>-0.12893330192603125</v>
          </cell>
          <cell r="U123">
            <v>0.53704585286949635</v>
          </cell>
          <cell r="X123">
            <v>1.3593309975273475</v>
          </cell>
          <cell r="Y123">
            <v>0.39155568503977861</v>
          </cell>
          <cell r="Z123">
            <v>0.73147230400833452</v>
          </cell>
          <cell r="AA123">
            <v>0.42951220877402779</v>
          </cell>
        </row>
        <row r="124">
          <cell r="P124">
            <v>1.2670974742898045</v>
          </cell>
          <cell r="Q124">
            <v>0.56111838267196013</v>
          </cell>
          <cell r="T124">
            <v>-0.13332992383119302</v>
          </cell>
          <cell r="U124">
            <v>0.53475711637193513</v>
          </cell>
          <cell r="X124">
            <v>1.3577054859074815</v>
          </cell>
          <cell r="Y124">
            <v>0.39070949725018733</v>
          </cell>
          <cell r="Z124">
            <v>0.73097690999085152</v>
          </cell>
          <cell r="AA124">
            <v>0.42925432297148569</v>
          </cell>
        </row>
        <row r="125">
          <cell r="P125">
            <v>1.2625267331665917</v>
          </cell>
          <cell r="Q125">
            <v>0.55863667272753992</v>
          </cell>
          <cell r="T125">
            <v>-0.13768593214995969</v>
          </cell>
          <cell r="U125">
            <v>0.53239199682758831</v>
          </cell>
          <cell r="X125">
            <v>1.3560949898741346</v>
          </cell>
          <cell r="Y125">
            <v>0.38983506924963657</v>
          </cell>
          <cell r="Z125">
            <v>0.73048609215211724</v>
          </cell>
          <cell r="AA125">
            <v>0.42898783062846069</v>
          </cell>
        </row>
        <row r="126">
          <cell r="P126">
            <v>1.258</v>
          </cell>
          <cell r="Q126">
            <v>0.55607557032776267</v>
          </cell>
          <cell r="T126">
            <v>-0.14199999999999993</v>
          </cell>
          <cell r="U126">
            <v>0.52995121467478057</v>
          </cell>
          <cell r="X126">
            <v>1.3545</v>
          </cell>
          <cell r="Y126">
            <v>0.38893266739736604</v>
          </cell>
          <cell r="Z126">
            <v>0.73</v>
          </cell>
          <cell r="AA126">
            <v>0.42871281292110208</v>
          </cell>
        </row>
        <row r="127">
          <cell r="P127">
            <v>1.2535186536768039</v>
          </cell>
          <cell r="Q127">
            <v>0.55343585560922948</v>
          </cell>
          <cell r="T127">
            <v>-0.1462708132744554</v>
          </cell>
          <cell r="U127">
            <v>0.52743551339939987</v>
          </cell>
          <cell r="X127">
            <v>1.3529210021344444</v>
          </cell>
          <cell r="Y127">
            <v>0.38800256657372179</v>
          </cell>
          <cell r="Z127">
            <v>0.72951878160287831</v>
          </cell>
          <cell r="AA127">
            <v>0.42842935362246759</v>
          </cell>
        </row>
        <row r="128">
          <cell r="P128">
            <v>1.2490840592585051</v>
          </cell>
          <cell r="Q128">
            <v>0.55071833265461501</v>
          </cell>
          <cell r="T128">
            <v>-0.15049707104223015</v>
          </cell>
          <cell r="U128">
            <v>0.52484565930842497</v>
          </cell>
          <cell r="X128">
            <v>1.3513584772555136</v>
          </cell>
          <cell r="Y128">
            <v>0.3870450500964247</v>
          </cell>
          <cell r="Z128">
            <v>0.72904258354453744</v>
          </cell>
          <cell r="AA128">
            <v>0.42813753907700564</v>
          </cell>
        </row>
        <row r="129">
          <cell r="P129">
            <v>1.2446975675655221</v>
          </cell>
          <cell r="Q129">
            <v>0.5479238292477363</v>
          </cell>
          <cell r="T129">
            <v>-0.15467748594426767</v>
          </cell>
          <cell r="U129">
            <v>0.52218244129650038</v>
          </cell>
          <cell r="X129">
            <v>1.3498129013234221</v>
          </cell>
          <cell r="Y129">
            <v>0.38606040963426946</v>
          </cell>
          <cell r="Z129">
            <v>0.72857155087951908</v>
          </cell>
          <cell r="AA129">
            <v>0.42783745817425362</v>
          </cell>
        </row>
        <row r="130">
          <cell r="P130">
            <v>1.2403605147657175</v>
          </cell>
          <cell r="Q130">
            <v>0.54505319662140239</v>
          </cell>
          <cell r="T130">
            <v>-0.15881078458569203</v>
          </cell>
          <cell r="U130">
            <v>0.51944667060563177</v>
          </cell>
          <cell r="X130">
            <v>1.3482847451355717</v>
          </cell>
          <cell r="Y130">
            <v>0.38504894511827936</v>
          </cell>
          <cell r="Z130">
            <v>0.72810582708893612</v>
          </cell>
          <cell r="AA130">
            <v>0.42752920232176134</v>
          </cell>
        </row>
        <row r="131">
          <cell r="P131">
            <v>1.2360742219673884</v>
          </cell>
          <cell r="Q131">
            <v>0.54210730919811945</v>
          </cell>
          <cell r="T131">
            <v>-0.16289570792369709</v>
          </cell>
          <cell r="U131">
            <v>0.51663918057807356</v>
          </cell>
          <cell r="X131">
            <v>1.3467744741831402</v>
          </cell>
          <cell r="Y131">
            <v>0.38401096465034412</v>
          </cell>
          <cell r="Z131">
            <v>0.72764555403676656</v>
          </cell>
          <cell r="AA131">
            <v>0.42721286541724773</v>
          </cell>
        </row>
        <row r="132">
          <cell r="P132">
            <v>1.231839994816843</v>
          </cell>
          <cell r="Q132">
            <v>0.53908706432373432</v>
          </cell>
          <cell r="T132">
            <v>-0.16693101165106233</v>
          </cell>
          <cell r="U132">
            <v>0.51376082640248499</v>
          </cell>
          <cell r="X132">
            <v>1.3452825485092903</v>
          </cell>
          <cell r="Y132">
            <v>0.38294678440936947</v>
          </cell>
          <cell r="Z132">
            <v>0.72719087192664089</v>
          </cell>
          <cell r="AA132">
            <v>0.42688854381999836</v>
          </cell>
        </row>
        <row r="133">
          <cell r="P133">
            <v>1.2276591231006897</v>
          </cell>
          <cell r="Q133">
            <v>0.53599338199409319</v>
          </cell>
          <cell r="T133">
            <v>-0.17091546657518172</v>
          </cell>
          <cell r="U133">
            <v>0.51081248485343111</v>
          </cell>
          <cell r="X133">
            <v>1.3438094225690349</v>
          </cell>
          <cell r="Y133">
            <v>0.38185672855496572</v>
          </cell>
          <cell r="Z133">
            <v>0.72674191925913445</v>
          </cell>
          <cell r="AA133">
            <v>0.42655633632151341</v>
          </cell>
        </row>
        <row r="134">
          <cell r="P134">
            <v>1.2235328803529539</v>
          </cell>
          <cell r="Q134">
            <v>0.53282720457480315</v>
          </cell>
          <cell r="T134">
            <v>-0.17484785899248695</v>
          </cell>
          <cell r="U134">
            <v>0.50779505402430902</v>
          </cell>
          <cell r="X134">
            <v>1.342355545090806</v>
          </cell>
          <cell r="Y134">
            <v>0.38074112912870578</v>
          </cell>
          <cell r="Z134">
            <v>0.72629883278957896</v>
          </cell>
          <cell r="AA134">
            <v>0.42621634411541515</v>
          </cell>
        </row>
        <row r="135">
          <cell r="P135">
            <v>1.2194625234671486</v>
          </cell>
          <cell r="Q135">
            <v>0.5295894965141773</v>
          </cell>
          <cell r="T135">
            <v>-0.17872699105815376</v>
          </cell>
          <cell r="U135">
            <v>0.50470945305377968</v>
          </cell>
          <cell r="X135">
            <v>1.340921358939767</v>
          </cell>
          <cell r="Y135">
            <v>0.37960032595298193</v>
          </cell>
          <cell r="Z135">
            <v>0.7258617474864052</v>
          </cell>
          <cell r="AA135">
            <v>0.4258686707666231</v>
          </cell>
        </row>
        <row r="136">
          <cell r="P136">
            <v>1.2154492923134113</v>
          </cell>
          <cell r="Q136">
            <v>0.52628124404945542</v>
          </cell>
          <cell r="T136">
            <v>-0.18255168115097717</v>
          </cell>
          <cell r="U136">
            <v>0.50155662184578975</v>
          </cell>
          <cell r="X136">
            <v>1.3395073009829135</v>
          </cell>
          <cell r="Y136">
            <v>0.37843466652749269</v>
          </cell>
          <cell r="Z136">
            <v>0.72543079649003073</v>
          </cell>
          <cell r="AA136">
            <v>0.42551342217980731</v>
          </cell>
        </row>
        <row r="137">
          <cell r="P137">
            <v>1.2114944093608289</v>
          </cell>
          <cell r="Q137">
            <v>0.52290345490638601</v>
          </cell>
          <cell r="T137">
            <v>-0.18632076423330401</v>
          </cell>
          <cell r="U137">
            <v>0.49833752078326721</v>
          </cell>
          <cell r="X137">
            <v>1.3381138019559968</v>
          </cell>
          <cell r="Y137">
            <v>0.37724450592339104</v>
          </cell>
          <cell r="Z137">
            <v>0.72500611107230373</v>
          </cell>
          <cell r="AA137">
            <v>0.42515070656712872</v>
          </cell>
        </row>
        <row r="138">
          <cell r="P138">
            <v>1.2075990793050604</v>
          </cell>
          <cell r="Q138">
            <v>0.51945715799226344</v>
          </cell>
          <cell r="T138">
            <v>-0.19003309220591572</v>
          </cell>
          <cell r="U138">
            <v>0.49505313043557991</v>
          </cell>
          <cell r="X138">
            <v>1.33674128633232</v>
          </cell>
          <cell r="Y138">
            <v>0.37603020667512638</v>
          </cell>
          <cell r="Z138">
            <v>0.7245878205965165</v>
          </cell>
          <cell r="AA138">
            <v>0.42478063441527664</v>
          </cell>
        </row>
        <row r="139">
          <cell r="P139">
            <v>1.2037644887013754</v>
          </cell>
          <cell r="Q139">
            <v>0.51594340308251274</v>
          </cell>
          <cell r="T139">
            <v>-0.19368753425774951</v>
          </cell>
          <cell r="U139">
            <v>0.49170445125984441</v>
          </cell>
          <cell r="X139">
            <v>1.3353901721934376</v>
          </cell>
          <cell r="Y139">
            <v>0.37479213867001288</v>
          </cell>
          <cell r="Z139">
            <v>0.7241760524780001</v>
          </cell>
          <cell r="AA139">
            <v>0.4244033184518135</v>
          </cell>
        </row>
        <row r="140">
          <cell r="P140">
            <v>1.1999918056032188</v>
          </cell>
          <cell r="Q140">
            <v>0.51236326050091796</v>
          </cell>
          <cell r="T140">
            <v>-0.19728297721035523</v>
          </cell>
          <cell r="U140">
            <v>0.48829250329617685</v>
          </cell>
          <cell r="X140">
            <v>1.3340608711018054</v>
          </cell>
          <cell r="Y140">
            <v>0.37353067903555837</v>
          </cell>
          <cell r="Z140">
            <v>0.72377093214531207</v>
          </cell>
          <cell r="AA140">
            <v>0.42401887361083684</v>
          </cell>
        </row>
        <row r="141">
          <cell r="P141">
            <v>1.1962821792064089</v>
          </cell>
          <cell r="Q141">
            <v>0.50871782079359118</v>
          </cell>
          <cell r="T141">
            <v>-0.20081832585697945</v>
          </cell>
          <cell r="U141">
            <v>0.48481832585697948</v>
          </cell>
          <cell r="X141">
            <v>1.3327537879754126</v>
          </cell>
          <cell r="Y141">
            <v>0.37224621202458746</v>
          </cell>
          <cell r="Z141">
            <v>0.72337258300203044</v>
          </cell>
          <cell r="AA141">
            <v>0.42362741699796957</v>
          </cell>
        </row>
        <row r="142">
          <cell r="P142">
            <v>1.192636739499082</v>
          </cell>
          <cell r="Q142">
            <v>0.50500819439678113</v>
          </cell>
          <cell r="T142">
            <v>-0.20429250329617693</v>
          </cell>
          <cell r="U142">
            <v>0.48128297721035518</v>
          </cell>
          <cell r="X142">
            <v>1.3314693209644417</v>
          </cell>
          <cell r="Y142">
            <v>0.37093912889819469</v>
          </cell>
          <cell r="Z142">
            <v>0.72298112638916312</v>
          </cell>
          <cell r="AA142">
            <v>0.42322906785468795</v>
          </cell>
        </row>
        <row r="143">
          <cell r="P143">
            <v>1.1890565969174873</v>
          </cell>
          <cell r="Q143">
            <v>0.50123551129862454</v>
          </cell>
          <cell r="T143">
            <v>-0.20770445125984438</v>
          </cell>
          <cell r="U143">
            <v>0.47768753425774957</v>
          </cell>
          <cell r="X143">
            <v>1.330207861329987</v>
          </cell>
          <cell r="Y143">
            <v>0.36960982780656232</v>
          </cell>
          <cell r="Z143">
            <v>0.72259668154818657</v>
          </cell>
          <cell r="AA143">
            <v>0.42282394752199998</v>
          </cell>
        </row>
        <row r="144">
          <cell r="P144">
            <v>1.1855428420077367</v>
          </cell>
          <cell r="Q144">
            <v>0.4974009206949398</v>
          </cell>
          <cell r="T144">
            <v>-0.21105313043557988</v>
          </cell>
          <cell r="U144">
            <v>0.47403309220591572</v>
          </cell>
          <cell r="X144">
            <v>1.3289697933248736</v>
          </cell>
          <cell r="Y144">
            <v>0.36825871366768009</v>
          </cell>
          <cell r="Z144">
            <v>0.72221936558472344</v>
          </cell>
          <cell r="AA144">
            <v>0.42241217940348347</v>
          </cell>
        </row>
        <row r="145">
          <cell r="P145">
            <v>1.1820965450936141</v>
          </cell>
          <cell r="Q145">
            <v>0.49350559063917115</v>
          </cell>
          <cell r="T145">
            <v>-0.21433752078326723</v>
          </cell>
          <cell r="U145">
            <v>0.47032076423330405</v>
          </cell>
          <cell r="X145">
            <v>1.327755494076609</v>
          </cell>
          <cell r="Y145">
            <v>0.36688619804400324</v>
          </cell>
          <cell r="Z145">
            <v>0.7218492934328713</v>
          </cell>
          <cell r="AA145">
            <v>0.42199388892769624</v>
          </cell>
        </row>
        <row r="146">
          <cell r="P146">
            <v>1.1787187559505445</v>
          </cell>
          <cell r="Q146">
            <v>0.4895507076865887</v>
          </cell>
          <cell r="T146">
            <v>-0.21755662184578969</v>
          </cell>
          <cell r="U146">
            <v>0.46655168115097717</v>
          </cell>
          <cell r="X146">
            <v>1.3265653334725074</v>
          </cell>
          <cell r="Y146">
            <v>0.36549269901708664</v>
          </cell>
          <cell r="Z146">
            <v>0.72148657782019265</v>
          </cell>
          <cell r="AA146">
            <v>0.42156920350996929</v>
          </cell>
        </row>
        <row r="147">
          <cell r="P147">
            <v>1.1754105034858227</v>
          </cell>
          <cell r="Q147">
            <v>0.48553747653285151</v>
          </cell>
          <cell r="T147">
            <v>-0.2207094530537797</v>
          </cell>
          <cell r="U147">
            <v>0.46272699105815379</v>
          </cell>
          <cell r="X147">
            <v>1.3253996740470182</v>
          </cell>
          <cell r="Y147">
            <v>0.36407864106023291</v>
          </cell>
          <cell r="Z147">
            <v>0.72113132923337697</v>
          </cell>
          <cell r="AA147">
            <v>0.42113825251359482</v>
          </cell>
        </row>
        <row r="148">
          <cell r="P148">
            <v>1.172172795425197</v>
          </cell>
          <cell r="Q148">
            <v>0.48146711964704619</v>
          </cell>
          <cell r="T148">
            <v>-0.22379505402430899</v>
          </cell>
          <cell r="U148">
            <v>0.45884785899248692</v>
          </cell>
          <cell r="X148">
            <v>1.3242588708712941</v>
          </cell>
          <cell r="Y148">
            <v>0.36264445490919411</v>
          </cell>
          <cell r="Z148">
            <v>0.72078365588458493</v>
          </cell>
          <cell r="AA148">
            <v>0.42070116721042111</v>
          </cell>
        </row>
        <row r="149">
          <cell r="P149">
            <v>1.1690066180059067</v>
          </cell>
          <cell r="Q149">
            <v>0.47734087689931032</v>
          </cell>
          <cell r="T149">
            <v>-0.22681248485343117</v>
          </cell>
          <cell r="U149">
            <v>0.45491546657518167</v>
          </cell>
          <cell r="X149">
            <v>1.3231432714450342</v>
          </cell>
          <cell r="Y149">
            <v>0.36119057743096505</v>
          </cell>
          <cell r="Z149">
            <v>0.72044366367848667</v>
          </cell>
          <cell r="AA149">
            <v>0.42025808074086557</v>
          </cell>
        </row>
        <row r="150">
          <cell r="P150">
            <v>1.1659129356762656</v>
          </cell>
          <cell r="Q150">
            <v>0.47316000518315704</v>
          </cell>
          <cell r="T150">
            <v>-0.22976082640248502</v>
          </cell>
          <cell r="U150">
            <v>0.45093101165106236</v>
          </cell>
          <cell r="X150">
            <v>1.3220532155906306</v>
          </cell>
          <cell r="Y150">
            <v>0.35971745149070966</v>
          </cell>
          <cell r="Z150">
            <v>0.72011145618000172</v>
          </cell>
          <cell r="AA150">
            <v>0.41980912807335918</v>
          </cell>
        </row>
        <row r="151">
          <cell r="P151">
            <v>1.1628926908018804</v>
          </cell>
          <cell r="Q151">
            <v>0.46892577803261171</v>
          </cell>
          <cell r="T151">
            <v>-0.23263918057807367</v>
          </cell>
          <cell r="U151">
            <v>0.44689570792369704</v>
          </cell>
          <cell r="X151">
            <v>1.3209890353496558</v>
          </cell>
          <cell r="Y151">
            <v>0.35822552581685979</v>
          </cell>
          <cell r="Z151">
            <v>0.71978713458275223</v>
          </cell>
          <cell r="AA151">
            <v>0.41935444596323351</v>
          </cell>
        </row>
        <row r="152">
          <cell r="P152">
            <v>1.1599468033785976</v>
          </cell>
          <cell r="Q152">
            <v>0.46463948523428256</v>
          </cell>
          <cell r="T152">
            <v>-0.23544667060563179</v>
          </cell>
          <cell r="U152">
            <v>0.44281078458569212</v>
          </cell>
          <cell r="X152">
            <v>1.3199510548817206</v>
          </cell>
          <cell r="Y152">
            <v>0.3567152548644284</v>
          </cell>
          <cell r="Z152">
            <v>0.71947079767823863</v>
          </cell>
          <cell r="AA152">
            <v>0.4188941729110639</v>
          </cell>
        </row>
        <row r="153">
          <cell r="P153">
            <v>1.1570761707522637</v>
          </cell>
          <cell r="Q153">
            <v>0.4603024324344781</v>
          </cell>
          <cell r="T153">
            <v>-0.23818244129650037</v>
          </cell>
          <cell r="U153">
            <v>0.4386774859442677</v>
          </cell>
          <cell r="X153">
            <v>1.3189395903657306</v>
          </cell>
          <cell r="Y153">
            <v>0.35518709867657783</v>
          </cell>
          <cell r="Z153">
            <v>0.71916254182574646</v>
          </cell>
          <cell r="AA153">
            <v>0.41842844912048088</v>
          </cell>
        </row>
        <row r="154">
          <cell r="P154">
            <v>1.1542816673453851</v>
          </cell>
          <cell r="Q154">
            <v>0.45591594074149505</v>
          </cell>
          <cell r="T154">
            <v>-0.24084565930842494</v>
          </cell>
          <cell r="U154">
            <v>0.43449707104223012</v>
          </cell>
          <cell r="X154">
            <v>1.3179549499035752</v>
          </cell>
          <cell r="Y154">
            <v>0.35364152274448651</v>
          </cell>
          <cell r="Z154">
            <v>0.71886246092299433</v>
          </cell>
          <cell r="AA154">
            <v>0.41795741645546258</v>
          </cell>
        </row>
        <row r="155">
          <cell r="P155">
            <v>1.1515641443907705</v>
          </cell>
          <cell r="Q155">
            <v>0.4514813463231962</v>
          </cell>
          <cell r="T155">
            <v>-0.24343551339939984</v>
          </cell>
          <cell r="U155">
            <v>0.43027081327445538</v>
          </cell>
          <cell r="X155">
            <v>1.3169974334262782</v>
          </cell>
          <cell r="Y155">
            <v>0.35207899786555569</v>
          </cell>
          <cell r="Z155">
            <v>0.71857064637753243</v>
          </cell>
          <cell r="AA155">
            <v>0.41748121839712177</v>
          </cell>
        </row>
        <row r="156">
          <cell r="P156">
            <v>1.1489244296722374</v>
          </cell>
          <cell r="Q156">
            <v>0.44699999999999995</v>
          </cell>
          <cell r="T156">
            <v>-0.24595121467478057</v>
          </cell>
          <cell r="U156">
            <v>0.42599999999999993</v>
          </cell>
          <cell r="X156">
            <v>1.316067332602634</v>
          </cell>
          <cell r="Y156">
            <v>0.35049999999999998</v>
          </cell>
          <cell r="Z156">
            <v>0.71828718707889794</v>
          </cell>
          <cell r="AA156">
            <v>0.41700000000000004</v>
          </cell>
        </row>
        <row r="157">
          <cell r="P157">
            <v>1.14636332727246</v>
          </cell>
          <cell r="Q157">
            <v>0.44247326683340849</v>
          </cell>
          <cell r="T157">
            <v>-0.24839199682758836</v>
          </cell>
          <cell r="U157">
            <v>0.42168593214995975</v>
          </cell>
          <cell r="X157">
            <v>1.3151649307503634</v>
          </cell>
          <cell r="Y157">
            <v>0.34890501012586539</v>
          </cell>
          <cell r="Z157">
            <v>0.71801216937153933</v>
          </cell>
          <cell r="AA157">
            <v>0.41651390784788284</v>
          </cell>
        </row>
        <row r="158">
          <cell r="P158">
            <v>1.1438816173280397</v>
          </cell>
          <cell r="Q158">
            <v>0.43790252571019539</v>
          </cell>
          <cell r="T158">
            <v>-0.25075711637193526</v>
          </cell>
          <cell r="U158">
            <v>0.41732992383119294</v>
          </cell>
          <cell r="X158">
            <v>1.3142905027498126</v>
          </cell>
          <cell r="Y158">
            <v>0.34729451409251849</v>
          </cell>
          <cell r="Z158">
            <v>0.71774567702851433</v>
          </cell>
          <cell r="AA158">
            <v>0.4160230900091485</v>
          </cell>
        </row>
        <row r="159">
          <cell r="P159">
            <v>1.1414800557918665</v>
          </cell>
          <cell r="Q159">
            <v>0.43328916892238495</v>
          </cell>
          <cell r="T159">
            <v>-0.25304585286949643</v>
          </cell>
          <cell r="U159">
            <v>0.41293330192603128</v>
          </cell>
          <cell r="X159">
            <v>1.3134443149602215</v>
          </cell>
          <cell r="Y159">
            <v>0.34566900247265242</v>
          </cell>
          <cell r="Z159">
            <v>0.71748779122597228</v>
          </cell>
          <cell r="AA159">
            <v>0.4155276959916655</v>
          </cell>
        </row>
        <row r="160">
          <cell r="P160">
            <v>1.1391593742028483</v>
          </cell>
          <cell r="Q160">
            <v>0.42863460174314505</v>
          </cell>
          <cell r="T160">
            <v>-0.25525750914896339</v>
          </cell>
          <cell r="U160">
            <v>0.40849740568809789</v>
          </cell>
          <cell r="X160">
            <v>1.3126266251385874</v>
          </cell>
          <cell r="Y160">
            <v>0.34402897041285307</v>
          </cell>
          <cell r="Z160">
            <v>0.71723859051842664</v>
          </cell>
          <cell r="AA160">
            <v>0.4150278766972505</v>
          </cell>
        </row>
        <row r="161">
          <cell r="P161">
            <v>1.1369202794630784</v>
          </cell>
          <cell r="Q161">
            <v>0.42394024199872843</v>
          </cell>
          <cell r="T161">
            <v>-0.25739141151840855</v>
          </cell>
          <cell r="U161">
            <v>0.40402358633435864</v>
          </cell>
          <cell r="X161">
            <v>1.3118376823611517</v>
          </cell>
          <cell r="Y161">
            <v>0.34237491748277343</v>
          </cell>
          <cell r="Z161">
            <v>0.71699815081482721</v>
          </cell>
          <cell r="AA161">
            <v>0.41452378437570242</v>
          </cell>
        </row>
        <row r="162">
          <cell r="P162">
            <v>1.1347634536225051</v>
          </cell>
          <cell r="Q162">
            <v>0.41920751963658853</v>
          </cell>
          <cell r="T162">
            <v>-0.25944690997049857</v>
          </cell>
          <cell r="U162">
            <v>0.3995132066335273</v>
          </cell>
          <cell r="X162">
            <v>1.3110777269475269</v>
          </cell>
          <cell r="Y162">
            <v>0.34070734752295906</v>
          </cell>
          <cell r="Z162">
            <v>0.71676654535543682</v>
          </cell>
          <cell r="AA162">
            <v>0.41401557257842564</v>
          </cell>
        </row>
        <row r="163">
          <cell r="P163">
            <v>1.1326895536711727</v>
          </cell>
          <cell r="Q163">
            <v>0.41443787628980355</v>
          </cell>
          <cell r="T163">
            <v>-0.26142337838049307</v>
          </cell>
          <cell r="U163">
            <v>0.39496764049095373</v>
          </cell>
          <cell r="X163">
            <v>1.3103469903874938</v>
          </cell>
          <cell r="Y163">
            <v>0.33902676849137375</v>
          </cell>
          <cell r="Z163">
            <v>0.71654384468952192</v>
          </cell>
          <cell r="AA163">
            <v>0.41350339611165676</v>
          </cell>
        </row>
        <row r="164">
          <cell r="P164">
            <v>1.1306992113390975</v>
          </cell>
          <cell r="Q164">
            <v>0.40963276483794181</v>
          </cell>
          <cell r="T164">
            <v>-0.26332021469696759</v>
          </cell>
          <cell r="U164">
            <v>0.39038827253011904</v>
          </cell>
          <cell r="X164">
            <v>1.3096456952704874</v>
          </cell>
          <cell r="Y164">
            <v>0.33733369230867077</v>
          </cell>
          <cell r="Z164">
            <v>0.71633011665386281</v>
          </cell>
          <cell r="AA164">
            <v>0.41298741098930919</v>
          </cell>
        </row>
        <row r="165">
          <cell r="P165">
            <v>1.1287930329038338</v>
          </cell>
          <cell r="Q165">
            <v>0.40479364896449943</v>
          </cell>
          <cell r="T165">
            <v>-0.26513684112520525</v>
          </cell>
          <cell r="U165">
            <v>0.38577649767086519</v>
          </cell>
          <cell r="X165">
            <v>1.3089740552177938</v>
          </cell>
          <cell r="Y165">
            <v>0.33562863470225651</v>
          </cell>
          <cell r="Z165">
            <v>0.71612542635208953</v>
          </cell>
          <cell r="AA165">
            <v>0.41246777438544963</v>
          </cell>
        </row>
        <row r="166">
          <cell r="P166">
            <v>1.1269715990057994</v>
          </cell>
          <cell r="Q166">
            <v>0.39992200271104933</v>
          </cell>
          <cell r="T166">
            <v>-0.26687270430319793</v>
          </cell>
          <cell r="U166">
            <v>0.38113372070448992</v>
          </cell>
          <cell r="X166">
            <v>1.3083322748174797</v>
          </cell>
          <cell r="Y166">
            <v>0.33391211504919521</v>
          </cell>
          <cell r="Z166">
            <v>0.71592983613485095</v>
          </cell>
          <cell r="AA166">
            <v>0.41194464458642144</v>
          </cell>
        </row>
        <row r="167">
          <cell r="P167">
            <v>1.1252354644714035</v>
          </cell>
          <cell r="Q167">
            <v>0.39501931002823265</v>
          </cell>
          <cell r="T167">
            <v>-0.26852727547020594</v>
          </cell>
          <cell r="U167">
            <v>0.3764613558658324</v>
          </cell>
          <cell r="X167">
            <v>1.3077205495620718</v>
          </cell>
          <cell r="Y167">
            <v>0.33218465621800142</v>
          </cell>
          <cell r="Z167">
            <v>0.71574340558082183</v>
          </cell>
          <cell r="AA167">
            <v>0.41141818094262905</v>
          </cell>
        </row>
        <row r="168">
          <cell r="P168">
            <v>1.1235851581440444</v>
          </cell>
          <cell r="Q168">
            <v>0.39008706432373436</v>
          </cell>
          <cell r="T168">
            <v>-0.27010005062782355</v>
          </cell>
          <cell r="U168">
            <v>0.37176082640248509</v>
          </cell>
          <cell r="X168">
            <v>1.307139065789009</v>
          </cell>
          <cell r="Y168">
            <v>0.33044678440936948</v>
          </cell>
          <cell r="Z168">
            <v>0.71556619147855505</v>
          </cell>
          <cell r="AA168">
            <v>0.41088854381999834</v>
          </cell>
        </row>
        <row r="169">
          <cell r="P169">
            <v>1.1220211827230155</v>
          </cell>
          <cell r="Q169">
            <v>0.3851267680073755</v>
          </cell>
          <cell r="T169">
            <v>-0.27159055069350208</v>
          </cell>
          <cell r="U169">
            <v>0.36703356414125715</v>
          </cell>
          <cell r="X169">
            <v>1.3065880006238813</v>
          </cell>
          <cell r="Y169">
            <v>0.32869902899588732</v>
          </cell>
          <cell r="Z169">
            <v>0.71539824780918282</v>
          </cell>
          <cell r="AA169">
            <v>0.41035589455112759</v>
          </cell>
        </row>
        <row r="170">
          <cell r="P170">
            <v>1.1205440146103811</v>
          </cell>
          <cell r="Q170">
            <v>0.38013993203346574</v>
          </cell>
          <cell r="T170">
            <v>-0.27299832164648252</v>
          </cell>
          <cell r="U170">
            <v>0.36228100905202776</v>
          </cell>
          <cell r="X170">
            <v>1.3060675219264766</v>
          </cell>
          <cell r="Y170">
            <v>0.3269419223607849</v>
          </cell>
          <cell r="Z170">
            <v>0.71523962572997379</v>
          </cell>
          <cell r="AA170">
            <v>0.40982039538614401</v>
          </cell>
        </row>
        <row r="171">
          <cell r="P171">
            <v>1.1191541037658577</v>
          </cell>
          <cell r="Q171">
            <v>0.37512807544055127</v>
          </cell>
          <cell r="T171">
            <v>-0.27432293466609536</v>
          </cell>
          <cell r="U171">
            <v>0.35750460880911594</v>
          </cell>
          <cell r="X171">
            <v>1.3055777882396478</v>
          </cell>
          <cell r="Y171">
            <v>0.32517599973576472</v>
          </cell>
          <cell r="Z171">
            <v>0.71509037355874983</v>
          </cell>
          <cell r="AA171">
            <v>0.4092822094432807</v>
          </cell>
        </row>
        <row r="172">
          <cell r="P172">
            <v>1.1178518735697531</v>
          </cell>
          <cell r="Q172">
            <v>0.37009272488870099</v>
          </cell>
          <cell r="T172">
            <v>-0.27556398626238299</v>
          </cell>
          <cell r="U172">
            <v>0.35270581835030562</v>
          </cell>
          <cell r="X172">
            <v>1.3051189487410204</v>
          </cell>
          <cell r="Y172">
            <v>0.32340179903796512</v>
          </cell>
          <cell r="Z172">
            <v>0.71495053675916809</v>
          </cell>
          <cell r="AA172">
            <v>0.40874150065918941</v>
          </cell>
        </row>
        <row r="173">
          <cell r="P173">
            <v>1.1166377206939999</v>
          </cell>
          <cell r="Q173">
            <v>0.36503541419447183</v>
          </cell>
          <cell r="T173">
            <v>-0.27672109839900677</v>
          </cell>
          <cell r="U173">
            <v>0.34788609943365767</v>
          </cell>
          <cell r="X173">
            <v>1.3046911431975503</v>
          </cell>
          <cell r="Y173">
            <v>0.32161986070610582</v>
          </cell>
          <cell r="Z173">
            <v>0.71482015792687248</v>
          </cell>
          <cell r="AA173">
            <v>0.40819843373900372</v>
          </cell>
        </row>
        <row r="174">
          <cell r="P174">
            <v>1.115512014981326</v>
          </cell>
          <cell r="Q174">
            <v>0.35995768386369226</v>
          </cell>
          <cell r="T174">
            <v>-0.2777939186084008</v>
          </cell>
          <cell r="U174">
            <v>0.34304692019224359</v>
          </cell>
          <cell r="X174">
            <v>1.3042945019229504</v>
          </cell>
          <cell r="Y174">
            <v>0.31983072753586472</v>
          </cell>
          <cell r="Z174">
            <v>0.71469927677651823</v>
          </cell>
          <cell r="AA174">
            <v>0.4076531741061683</v>
          </cell>
        </row>
        <row r="175">
          <cell r="P175">
            <v>1.1144750993325963</v>
          </cell>
          <cell r="Q175">
            <v>0.35486108062221039</v>
          </cell>
          <cell r="T175">
            <v>-0.27878212009913655</v>
          </cell>
          <cell r="U175">
            <v>0.33818975468693874</v>
          </cell>
          <cell r="X175">
            <v>1.3039291457379953</v>
          </cell>
          <cell r="Y175">
            <v>0.31803494451453723</v>
          </cell>
          <cell r="Z175">
            <v>0.7145879301296747</v>
          </cell>
          <cell r="AA175">
            <v>0.40710588785204949</v>
          </cell>
        </row>
        <row r="176">
          <cell r="P176">
            <v>1.113527289602362</v>
          </cell>
          <cell r="Q176">
            <v>0.34974715694474523</v>
          </cell>
          <cell r="T176">
            <v>-0.27968540185546703</v>
          </cell>
          <cell r="U176">
            <v>0.33331608245740818</v>
          </cell>
          <cell r="X176">
            <v>1.3035951859337183</v>
          </cell>
          <cell r="Y176">
            <v>0.31623305865502765</v>
          </cell>
          <cell r="Z176">
            <v>0.71448615190360931</v>
          </cell>
          <cell r="AA176">
            <v>0.40655674168534178</v>
          </cell>
        </row>
        <row r="177">
          <cell r="P177">
            <v>1.112668874502649</v>
          </cell>
          <cell r="Q177">
            <v>0.34461747058198883</v>
          </cell>
          <cell r="T177">
            <v>-0.28050348872901909</v>
          </cell>
          <cell r="U177">
            <v>0.32842738807142557</v>
          </cell>
          <cell r="X177">
            <v>1.3032927242375105</v>
          </cell>
          <cell r="Y177">
            <v>0.31442561882922426</v>
          </cell>
          <cell r="Z177">
            <v>0.71439397310095565</v>
          </cell>
          <cell r="AA177">
            <v>0.40600590288128741</v>
          </cell>
        </row>
        <row r="178">
          <cell r="P178">
            <v>1.1119001155150121</v>
          </cell>
          <cell r="Q178">
            <v>0.33947358408609946</v>
          </cell>
          <cell r="T178">
            <v>-0.28123613152260596</v>
          </cell>
          <cell r="U178">
            <v>0.32352516067265852</v>
          </cell>
          <cell r="X178">
            <v>1.3030218527821351</v>
          </cell>
          <cell r="Y178">
            <v>0.31261317560080687</v>
          </cell>
          <cell r="Z178">
            <v>0.71431142180026974</v>
          </cell>
          <cell r="AA178">
            <v>0.40545353923072214</v>
          </cell>
        </row>
        <row r="179">
          <cell r="P179">
            <v>1.111221246810886</v>
          </cell>
          <cell r="Q179">
            <v>0.33431706433473396</v>
          </cell>
          <cell r="T179">
            <v>-0.2818831070661354</v>
          </cell>
          <cell r="U179">
            <v>0.31861089352706184</v>
          </cell>
          <cell r="X179">
            <v>1.3027826540776613</v>
          </cell>
          <cell r="Y179">
            <v>0.31079628105754048</v>
          </cell>
          <cell r="Z179">
            <v>0.71423852314747771</v>
          </cell>
          <cell r="AA179">
            <v>0.40489981898896477</v>
          </cell>
        </row>
        <row r="180">
          <cell r="P180">
            <v>1.1106324751802545</v>
          </cell>
          <cell r="Q180">
            <v>0.32914948205376082</v>
          </cell>
          <cell r="T180">
            <v>-0.2824442182845896</v>
          </cell>
          <cell r="U180">
            <v>0.31368608356801364</v>
          </cell>
          <cell r="X180">
            <v>1.3025752009863314</v>
          </cell>
          <cell r="Y180">
            <v>0.30897548864310365</v>
          </cell>
          <cell r="Z180">
            <v>0.71417529934821522</v>
          </cell>
          <cell r="AA180">
            <v>0.40434491082456492</v>
          </cell>
        </row>
        <row r="181">
          <cell r="P181">
            <v>1.1101339799686598</v>
          </cell>
          <cell r="Q181">
            <v>0.32397241133880211</v>
          </cell>
          <cell r="T181">
            <v>-0.28291929425805573</v>
          </cell>
          <cell r="U181">
            <v>0.30875223094033488</v>
          </cell>
          <cell r="X181">
            <v>1.3023995567003668</v>
          </cell>
          <cell r="Y181">
            <v>0.3071513529885041</v>
          </cell>
          <cell r="Z181">
            <v>0.71412176966106411</v>
          </cell>
          <cell r="AA181">
            <v>0.4037889837679251</v>
          </cell>
        </row>
        <row r="182">
          <cell r="P182">
            <v>1.1097259130225725</v>
          </cell>
          <cell r="Q182">
            <v>0.31878742917574937</v>
          </cell>
          <cell r="T182">
            <v>-0.28330819027379006</v>
          </cell>
          <cell r="U182">
            <v>0.30381083854333163</v>
          </cell>
          <cell r="X182">
            <v>1.3022557747227186</v>
          </cell>
          <cell r="Y182">
            <v>0.30532442974313317</v>
          </cell>
          <cell r="Z182">
            <v>0.71407795039168565</v>
          </cell>
          <cell r="AA182">
            <v>0.40323220715981206</v>
          </cell>
        </row>
        <row r="183">
          <cell r="P183">
            <v>1.1094083986431371</v>
          </cell>
          <cell r="Q183">
            <v>0.31359611496039724</v>
          </cell>
          <cell r="T183">
            <v>-0.28361078787029892</v>
          </cell>
          <cell r="U183">
            <v>0.29886341157299601</v>
          </cell>
          <cell r="X183">
            <v>1.3021438988507699</v>
          </cell>
          <cell r="Y183">
            <v>0.30349527540550908</v>
          </cell>
          <cell r="Z183">
            <v>0.7140438548878536</v>
          </cell>
          <cell r="AA183">
            <v>0.4026747505997742</v>
          </cell>
        </row>
        <row r="184">
          <cell r="P184">
            <v>1.1091815335483095</v>
          </cell>
          <cell r="Q184">
            <v>0.30840005001734533</v>
          </cell>
          <cell r="T184">
            <v>-0.28382699487342317</v>
          </cell>
          <cell r="U184">
            <v>0.2939114570635103</v>
          </cell>
          <cell r="X184">
            <v>1.3020639631629949</v>
          </cell>
          <cell r="Y184">
            <v>0.30166444715376262</v>
          </cell>
          <cell r="Z184">
            <v>0.71401949353538896</v>
          </cell>
          <cell r="AA184">
            <v>0.40211678389448008</v>
          </cell>
        </row>
        <row r="185">
          <cell r="P185">
            <v>1.1090453868433954</v>
          </cell>
          <cell r="Q185">
            <v>0.30320081711831043</v>
          </cell>
          <cell r="T185">
            <v>-0.28395674542441507</v>
          </cell>
          <cell r="U185">
            <v>0.28895648342818847</v>
          </cell>
          <cell r="X185">
            <v>1.302015992008579</v>
          </cell>
          <cell r="Y185">
            <v>0.29983250267591477</v>
          </cell>
          <cell r="Z185">
            <v>0.71400487375499544</v>
          </cell>
          <cell r="AA185">
            <v>0.40155847700599312</v>
          </cell>
        </row>
        <row r="186">
          <cell r="P186">
            <v>1.109</v>
          </cell>
          <cell r="Q186">
            <v>0.29800000000000004</v>
          </cell>
          <cell r="T186">
            <v>-0.28399999999999997</v>
          </cell>
          <cell r="U186">
            <v>0.28400000000000003</v>
          </cell>
          <cell r="X186">
            <v>1.302</v>
          </cell>
          <cell r="Y186">
            <v>0.29799999999999999</v>
          </cell>
          <cell r="Z186">
            <v>0.71399999999999997</v>
          </cell>
          <cell r="AA186">
            <v>0.40100000000000002</v>
          </cell>
        </row>
        <row r="187">
          <cell r="P187">
            <v>1.1090453868433954</v>
          </cell>
          <cell r="Q187">
            <v>0.29279918288168949</v>
          </cell>
          <cell r="T187">
            <v>-0.28395674542441507</v>
          </cell>
          <cell r="U187">
            <v>0.27904351657181142</v>
          </cell>
          <cell r="X187">
            <v>1.302015992008579</v>
          </cell>
          <cell r="Y187">
            <v>0.2961674973240852</v>
          </cell>
          <cell r="Z187">
            <v>0.71400487375499544</v>
          </cell>
          <cell r="AA187">
            <v>0.40044152299400693</v>
          </cell>
        </row>
        <row r="188">
          <cell r="P188">
            <v>1.1091815335483095</v>
          </cell>
          <cell r="Q188">
            <v>0.2875999499826547</v>
          </cell>
          <cell r="T188">
            <v>-0.28382699487342317</v>
          </cell>
          <cell r="U188">
            <v>0.27408854293648971</v>
          </cell>
          <cell r="X188">
            <v>1.3020639631629949</v>
          </cell>
          <cell r="Y188">
            <v>0.29433555284623741</v>
          </cell>
          <cell r="Z188">
            <v>0.71401949353538896</v>
          </cell>
          <cell r="AA188">
            <v>0.39988321610551997</v>
          </cell>
        </row>
        <row r="189">
          <cell r="P189">
            <v>1.1094083986431371</v>
          </cell>
          <cell r="Q189">
            <v>0.28240388503960279</v>
          </cell>
          <cell r="T189">
            <v>-0.28361078787029892</v>
          </cell>
          <cell r="U189">
            <v>0.269136588427004</v>
          </cell>
          <cell r="X189">
            <v>1.3021438988507699</v>
          </cell>
          <cell r="Y189">
            <v>0.29250472459449089</v>
          </cell>
          <cell r="Z189">
            <v>0.7140438548878536</v>
          </cell>
          <cell r="AA189">
            <v>0.39932524940022585</v>
          </cell>
        </row>
        <row r="190">
          <cell r="P190">
            <v>1.1097259130225725</v>
          </cell>
          <cell r="Q190">
            <v>0.27721257082425066</v>
          </cell>
          <cell r="T190">
            <v>-0.28330819027379006</v>
          </cell>
          <cell r="U190">
            <v>0.26418916145666838</v>
          </cell>
          <cell r="X190">
            <v>1.3022557747227186</v>
          </cell>
          <cell r="Y190">
            <v>0.29067557025686686</v>
          </cell>
          <cell r="Z190">
            <v>0.71407795039168565</v>
          </cell>
          <cell r="AA190">
            <v>0.39876779284018804</v>
          </cell>
        </row>
        <row r="191">
          <cell r="P191">
            <v>1.1101339799686598</v>
          </cell>
          <cell r="Q191">
            <v>0.27202758866119792</v>
          </cell>
          <cell r="T191">
            <v>-0.28291929425805573</v>
          </cell>
          <cell r="U191">
            <v>0.25924776905966512</v>
          </cell>
          <cell r="X191">
            <v>1.3023995567003668</v>
          </cell>
          <cell r="Y191">
            <v>0.28884864701149593</v>
          </cell>
          <cell r="Z191">
            <v>0.71412176966106411</v>
          </cell>
          <cell r="AA191">
            <v>0.39821101623207494</v>
          </cell>
        </row>
        <row r="192">
          <cell r="P192">
            <v>1.1106324751802545</v>
          </cell>
          <cell r="Q192">
            <v>0.26685051794623926</v>
          </cell>
          <cell r="T192">
            <v>-0.2824442182845896</v>
          </cell>
          <cell r="U192">
            <v>0.25431391643198636</v>
          </cell>
          <cell r="X192">
            <v>1.3025752009863314</v>
          </cell>
          <cell r="Y192">
            <v>0.28702451135689638</v>
          </cell>
          <cell r="Z192">
            <v>0.71417529934821522</v>
          </cell>
          <cell r="AA192">
            <v>0.39765508917543513</v>
          </cell>
        </row>
        <row r="193">
          <cell r="P193">
            <v>1.111221246810886</v>
          </cell>
          <cell r="Q193">
            <v>0.26168293566526607</v>
          </cell>
          <cell r="T193">
            <v>-0.28188310706613545</v>
          </cell>
          <cell r="U193">
            <v>0.24938910647293813</v>
          </cell>
          <cell r="X193">
            <v>1.3027826540776613</v>
          </cell>
          <cell r="Y193">
            <v>0.28520371894245949</v>
          </cell>
          <cell r="Z193">
            <v>0.71423852314747771</v>
          </cell>
          <cell r="AA193">
            <v>0.39710018101103534</v>
          </cell>
        </row>
        <row r="194">
          <cell r="P194">
            <v>1.1119001155150121</v>
          </cell>
          <cell r="Q194">
            <v>0.25652641591390046</v>
          </cell>
          <cell r="T194">
            <v>-0.2812361315226059</v>
          </cell>
          <cell r="U194">
            <v>0.24447483932734138</v>
          </cell>
          <cell r="X194">
            <v>1.3030218527821351</v>
          </cell>
          <cell r="Y194">
            <v>0.2833868243991931</v>
          </cell>
          <cell r="Z194">
            <v>0.71431142180026974</v>
          </cell>
          <cell r="AA194">
            <v>0.39654646076927791</v>
          </cell>
        </row>
        <row r="195">
          <cell r="P195">
            <v>1.112668874502649</v>
          </cell>
          <cell r="Q195">
            <v>0.2513825294180112</v>
          </cell>
          <cell r="T195">
            <v>-0.28050348872901909</v>
          </cell>
          <cell r="U195">
            <v>0.23957261192857446</v>
          </cell>
          <cell r="X195">
            <v>1.3032927242375105</v>
          </cell>
          <cell r="Y195">
            <v>0.28157438117077577</v>
          </cell>
          <cell r="Z195">
            <v>0.71439397310095554</v>
          </cell>
          <cell r="AA195">
            <v>0.39599409711871264</v>
          </cell>
        </row>
        <row r="196">
          <cell r="P196">
            <v>1.113527289602362</v>
          </cell>
          <cell r="Q196">
            <v>0.24625284305525472</v>
          </cell>
          <cell r="T196">
            <v>-0.27968540185546703</v>
          </cell>
          <cell r="U196">
            <v>0.23468391754259171</v>
          </cell>
          <cell r="X196">
            <v>1.3035951859337183</v>
          </cell>
          <cell r="Y196">
            <v>0.27976694134497226</v>
          </cell>
          <cell r="Z196">
            <v>0.71448615190360931</v>
          </cell>
          <cell r="AA196">
            <v>0.39544325831465826</v>
          </cell>
        </row>
        <row r="197">
          <cell r="P197">
            <v>1.1144750993325963</v>
          </cell>
          <cell r="Q197">
            <v>0.24113891937778967</v>
          </cell>
          <cell r="T197">
            <v>-0.27878212009913655</v>
          </cell>
          <cell r="U197">
            <v>0.22981024531306127</v>
          </cell>
          <cell r="X197">
            <v>1.3039291457379953</v>
          </cell>
          <cell r="Y197">
            <v>0.2779650554854628</v>
          </cell>
          <cell r="Z197">
            <v>0.7145879301296747</v>
          </cell>
          <cell r="AA197">
            <v>0.39489411214795062</v>
          </cell>
        </row>
        <row r="198">
          <cell r="P198">
            <v>1.115512014981326</v>
          </cell>
          <cell r="Q198">
            <v>0.23604231613630766</v>
          </cell>
          <cell r="T198">
            <v>-0.27779391860840075</v>
          </cell>
          <cell r="U198">
            <v>0.22495307980775628</v>
          </cell>
          <cell r="X198">
            <v>1.3042945019229504</v>
          </cell>
          <cell r="Y198">
            <v>0.27616927246413525</v>
          </cell>
          <cell r="Z198">
            <v>0.71469927677651823</v>
          </cell>
          <cell r="AA198">
            <v>0.39434682589383174</v>
          </cell>
        </row>
        <row r="199">
          <cell r="P199">
            <v>1.1166377206939999</v>
          </cell>
          <cell r="Q199">
            <v>0.23096458580552823</v>
          </cell>
          <cell r="T199">
            <v>-0.27672109839900677</v>
          </cell>
          <cell r="U199">
            <v>0.22011390056634234</v>
          </cell>
          <cell r="X199">
            <v>1.3046911431975503</v>
          </cell>
          <cell r="Y199">
            <v>0.27438013929389415</v>
          </cell>
          <cell r="Z199">
            <v>0.71482015792687248</v>
          </cell>
          <cell r="AA199">
            <v>0.39380156626099633</v>
          </cell>
        </row>
        <row r="200">
          <cell r="P200">
            <v>1.1178518735697531</v>
          </cell>
          <cell r="Q200">
            <v>0.22590727511129907</v>
          </cell>
          <cell r="T200">
            <v>-0.27556398626238299</v>
          </cell>
          <cell r="U200">
            <v>0.21529418164969441</v>
          </cell>
          <cell r="X200">
            <v>1.3051189487410204</v>
          </cell>
          <cell r="Y200">
            <v>0.27259820096203491</v>
          </cell>
          <cell r="Z200">
            <v>0.71495053675916809</v>
          </cell>
          <cell r="AA200">
            <v>0.39325849934081064</v>
          </cell>
        </row>
        <row r="201">
          <cell r="P201">
            <v>1.1191541037658577</v>
          </cell>
          <cell r="Q201">
            <v>0.22087192455944879</v>
          </cell>
          <cell r="T201">
            <v>-0.27432293466609536</v>
          </cell>
          <cell r="U201">
            <v>0.21049539119088406</v>
          </cell>
          <cell r="X201">
            <v>1.3055777882396478</v>
          </cell>
          <cell r="Y201">
            <v>0.27082400026423531</v>
          </cell>
          <cell r="Z201">
            <v>0.71509037355874983</v>
          </cell>
          <cell r="AA201">
            <v>0.39271779055671935</v>
          </cell>
        </row>
        <row r="202">
          <cell r="P202">
            <v>1.1205440146103811</v>
          </cell>
          <cell r="Q202">
            <v>0.21586006796653429</v>
          </cell>
          <cell r="T202">
            <v>-0.27299832164648252</v>
          </cell>
          <cell r="U202">
            <v>0.20571899094797225</v>
          </cell>
          <cell r="X202">
            <v>1.3060675219264766</v>
          </cell>
          <cell r="Y202">
            <v>0.26905807763921508</v>
          </cell>
          <cell r="Z202">
            <v>0.71523962572997379</v>
          </cell>
          <cell r="AA202">
            <v>0.39217960461385604</v>
          </cell>
        </row>
        <row r="203">
          <cell r="P203">
            <v>1.1220211827230155</v>
          </cell>
          <cell r="Q203">
            <v>0.21087323199262442</v>
          </cell>
          <cell r="T203">
            <v>-0.27159055069350202</v>
          </cell>
          <cell r="U203">
            <v>0.20096643585874274</v>
          </cell>
          <cell r="X203">
            <v>1.3065880006238813</v>
          </cell>
          <cell r="Y203">
            <v>0.26730097100411265</v>
          </cell>
          <cell r="Z203">
            <v>0.71539824780918282</v>
          </cell>
          <cell r="AA203">
            <v>0.39164410544887246</v>
          </cell>
        </row>
        <row r="204">
          <cell r="P204">
            <v>1.1235851581440444</v>
          </cell>
          <cell r="Q204">
            <v>0.2059129356762657</v>
          </cell>
          <cell r="T204">
            <v>-0.27010005062782361</v>
          </cell>
          <cell r="U204">
            <v>0.19623917359751497</v>
          </cell>
          <cell r="X204">
            <v>1.307139065789009</v>
          </cell>
          <cell r="Y204">
            <v>0.2655532155906305</v>
          </cell>
          <cell r="Z204">
            <v>0.71556619147855505</v>
          </cell>
          <cell r="AA204">
            <v>0.3911114561800017</v>
          </cell>
        </row>
        <row r="205">
          <cell r="P205">
            <v>1.1252354644714035</v>
          </cell>
          <cell r="Q205">
            <v>0.20098068997176727</v>
          </cell>
          <cell r="T205">
            <v>-0.26852727547020594</v>
          </cell>
          <cell r="U205">
            <v>0.19153864413416746</v>
          </cell>
          <cell r="X205">
            <v>1.3077205495620718</v>
          </cell>
          <cell r="Y205">
            <v>0.26381534378199856</v>
          </cell>
          <cell r="Z205">
            <v>0.71574340558082183</v>
          </cell>
          <cell r="AA205">
            <v>0.39058181905737099</v>
          </cell>
        </row>
        <row r="206">
          <cell r="P206">
            <v>1.1269715990057994</v>
          </cell>
          <cell r="Q206">
            <v>0.19607799728895073</v>
          </cell>
          <cell r="T206">
            <v>-0.26687270430319798</v>
          </cell>
          <cell r="U206">
            <v>0.18686627929551008</v>
          </cell>
          <cell r="X206">
            <v>1.3083322748174797</v>
          </cell>
          <cell r="Y206">
            <v>0.26208788495080476</v>
          </cell>
          <cell r="Z206">
            <v>0.71592983613485095</v>
          </cell>
          <cell r="AA206">
            <v>0.39005535541357861</v>
          </cell>
        </row>
        <row r="207">
          <cell r="P207">
            <v>1.1287930329038338</v>
          </cell>
          <cell r="Q207">
            <v>0.19120635103550046</v>
          </cell>
          <cell r="T207">
            <v>-0.26513684112520525</v>
          </cell>
          <cell r="U207">
            <v>0.18222350232913465</v>
          </cell>
          <cell r="X207">
            <v>1.3089740552177938</v>
          </cell>
          <cell r="Y207">
            <v>0.26037136529774346</v>
          </cell>
          <cell r="Z207">
            <v>0.71612542635208953</v>
          </cell>
          <cell r="AA207">
            <v>0.38953222561455042</v>
          </cell>
        </row>
        <row r="208">
          <cell r="P208">
            <v>1.1306992113390975</v>
          </cell>
          <cell r="Q208">
            <v>0.18636723516205822</v>
          </cell>
          <cell r="T208">
            <v>-0.26332021469696759</v>
          </cell>
          <cell r="U208">
            <v>0.17761172746988096</v>
          </cell>
          <cell r="X208">
            <v>1.3096456952704874</v>
          </cell>
          <cell r="Y208">
            <v>0.25866630769132926</v>
          </cell>
          <cell r="Z208">
            <v>0.71633011665386281</v>
          </cell>
          <cell r="AA208">
            <v>0.38901258901069086</v>
          </cell>
        </row>
        <row r="209">
          <cell r="P209">
            <v>1.1326895536711727</v>
          </cell>
          <cell r="Q209">
            <v>0.18156212371019648</v>
          </cell>
          <cell r="T209">
            <v>-0.26142337838049307</v>
          </cell>
          <cell r="U209">
            <v>0.1730323595090463</v>
          </cell>
          <cell r="X209">
            <v>1.3103469903874938</v>
          </cell>
          <cell r="Y209">
            <v>0.25697323150862628</v>
          </cell>
          <cell r="Z209">
            <v>0.71654384468952192</v>
          </cell>
          <cell r="AA209">
            <v>0.38849660388834328</v>
          </cell>
        </row>
        <row r="210">
          <cell r="P210">
            <v>1.1347634536225049</v>
          </cell>
          <cell r="Q210">
            <v>0.17679248036341152</v>
          </cell>
          <cell r="T210">
            <v>-0.25944690997049863</v>
          </cell>
          <cell r="U210">
            <v>0.16848679336647271</v>
          </cell>
          <cell r="X210">
            <v>1.3110777269475269</v>
          </cell>
          <cell r="Y210">
            <v>0.25529265247704097</v>
          </cell>
          <cell r="Z210">
            <v>0.71676654535543682</v>
          </cell>
          <cell r="AA210">
            <v>0.38798442742157441</v>
          </cell>
        </row>
        <row r="211">
          <cell r="P211">
            <v>1.1369202794630784</v>
          </cell>
          <cell r="Q211">
            <v>0.1720597580012716</v>
          </cell>
          <cell r="T211">
            <v>-0.25739141151840861</v>
          </cell>
          <cell r="U211">
            <v>0.16397641366564139</v>
          </cell>
          <cell r="X211">
            <v>1.3118376823611517</v>
          </cell>
          <cell r="Y211">
            <v>0.25362508251722654</v>
          </cell>
          <cell r="Z211">
            <v>0.71699815081482721</v>
          </cell>
          <cell r="AA211">
            <v>0.38747621562429763</v>
          </cell>
        </row>
        <row r="212">
          <cell r="P212">
            <v>1.1391593742028483</v>
          </cell>
          <cell r="Q212">
            <v>0.1673653982568549</v>
          </cell>
          <cell r="T212">
            <v>-0.25525750914896339</v>
          </cell>
          <cell r="U212">
            <v>0.159502594311902</v>
          </cell>
          <cell r="X212">
            <v>1.3126266251385874</v>
          </cell>
          <cell r="Y212">
            <v>0.25197102958714684</v>
          </cell>
          <cell r="Z212">
            <v>0.71723859051842664</v>
          </cell>
          <cell r="AA212">
            <v>0.38697212330274955</v>
          </cell>
        </row>
        <row r="213">
          <cell r="P213">
            <v>1.1414800557918663</v>
          </cell>
          <cell r="Q213">
            <v>0.16271083107761508</v>
          </cell>
          <cell r="T213">
            <v>-0.25304585286949643</v>
          </cell>
          <cell r="U213">
            <v>0.15506669807396872</v>
          </cell>
          <cell r="X213">
            <v>1.3134443149602215</v>
          </cell>
          <cell r="Y213">
            <v>0.25033099752734761</v>
          </cell>
          <cell r="Z213">
            <v>0.71748779122597217</v>
          </cell>
          <cell r="AA213">
            <v>0.38647230400833454</v>
          </cell>
        </row>
        <row r="214">
          <cell r="P214">
            <v>1.1438816173280397</v>
          </cell>
          <cell r="Q214">
            <v>0.15809747428980453</v>
          </cell>
          <cell r="T214">
            <v>-0.25075711637193521</v>
          </cell>
          <cell r="U214">
            <v>0.15067007616880698</v>
          </cell>
          <cell r="X214">
            <v>1.3142905027498126</v>
          </cell>
          <cell r="Y214">
            <v>0.24870548590748146</v>
          </cell>
          <cell r="Z214">
            <v>0.71774567702851433</v>
          </cell>
          <cell r="AA214">
            <v>0.38597690999085149</v>
          </cell>
        </row>
        <row r="215">
          <cell r="P215">
            <v>1.14636332727246</v>
          </cell>
          <cell r="Q215">
            <v>0.15352673316659157</v>
          </cell>
          <cell r="T215">
            <v>-0.24839199682758839</v>
          </cell>
          <cell r="U215">
            <v>0.14631406785004028</v>
          </cell>
          <cell r="X215">
            <v>1.3151649307503634</v>
          </cell>
          <cell r="Y215">
            <v>0.24709498987413461</v>
          </cell>
          <cell r="Z215">
            <v>0.71801216937153933</v>
          </cell>
          <cell r="AA215">
            <v>0.38548609215211727</v>
          </cell>
        </row>
        <row r="216">
          <cell r="P216">
            <v>1.1489244296722374</v>
          </cell>
          <cell r="Q216">
            <v>0.14899999999999997</v>
          </cell>
          <cell r="T216">
            <v>-0.24595121467478054</v>
          </cell>
          <cell r="U216">
            <v>0.14199999999999996</v>
          </cell>
          <cell r="X216">
            <v>1.316067332602634</v>
          </cell>
          <cell r="Y216">
            <v>0.24549999999999997</v>
          </cell>
          <cell r="Z216">
            <v>0.71828718707889794</v>
          </cell>
          <cell r="AA216">
            <v>0.38500000000000001</v>
          </cell>
        </row>
        <row r="217">
          <cell r="P217">
            <v>1.1515641443907705</v>
          </cell>
          <cell r="Q217">
            <v>0.14451865367680386</v>
          </cell>
          <cell r="T217">
            <v>-0.24343551339939989</v>
          </cell>
          <cell r="U217">
            <v>0.1377291867255446</v>
          </cell>
          <cell r="X217">
            <v>1.3169974334262782</v>
          </cell>
          <cell r="Y217">
            <v>0.24392100213444429</v>
          </cell>
          <cell r="Z217">
            <v>0.71857064637753243</v>
          </cell>
          <cell r="AA217">
            <v>0.38451878160287828</v>
          </cell>
        </row>
        <row r="218">
          <cell r="P218">
            <v>1.1542816673453851</v>
          </cell>
          <cell r="Q218">
            <v>0.14008405925850498</v>
          </cell>
          <cell r="T218">
            <v>-0.24084565930842497</v>
          </cell>
          <cell r="U218">
            <v>0.13350292895776983</v>
          </cell>
          <cell r="X218">
            <v>1.3179549499035752</v>
          </cell>
          <cell r="Y218">
            <v>0.24235847725551349</v>
          </cell>
          <cell r="Z218">
            <v>0.71886246092299433</v>
          </cell>
          <cell r="AA218">
            <v>0.38404258354453746</v>
          </cell>
        </row>
        <row r="219">
          <cell r="P219">
            <v>1.1570761707522637</v>
          </cell>
          <cell r="Q219">
            <v>0.13569756756552193</v>
          </cell>
          <cell r="T219">
            <v>-0.2381824412965004</v>
          </cell>
          <cell r="U219">
            <v>0.12932251405573231</v>
          </cell>
          <cell r="X219">
            <v>1.3189395903657306</v>
          </cell>
          <cell r="Y219">
            <v>0.24081290132342215</v>
          </cell>
          <cell r="Z219">
            <v>0.71916254182574646</v>
          </cell>
          <cell r="AA219">
            <v>0.38357155087951916</v>
          </cell>
        </row>
        <row r="220">
          <cell r="P220">
            <v>1.1599468033785976</v>
          </cell>
          <cell r="Q220">
            <v>0.13136051476571747</v>
          </cell>
          <cell r="T220">
            <v>-0.23544667060563187</v>
          </cell>
          <cell r="U220">
            <v>0.12518921541430794</v>
          </cell>
          <cell r="X220">
            <v>1.3199510548817206</v>
          </cell>
          <cell r="Y220">
            <v>0.23928474513557157</v>
          </cell>
          <cell r="Z220">
            <v>0.71947079767823863</v>
          </cell>
          <cell r="AA220">
            <v>0.38310582708893615</v>
          </cell>
        </row>
        <row r="221">
          <cell r="P221">
            <v>1.1628926908018804</v>
          </cell>
          <cell r="Q221">
            <v>0.12707422196738824</v>
          </cell>
          <cell r="T221">
            <v>-0.23263918057807365</v>
          </cell>
          <cell r="U221">
            <v>0.12110429207630288</v>
          </cell>
          <cell r="X221">
            <v>1.3209890353496558</v>
          </cell>
          <cell r="Y221">
            <v>0.23777447418314013</v>
          </cell>
          <cell r="Z221">
            <v>0.71978713458275223</v>
          </cell>
          <cell r="AA221">
            <v>0.38264555403676653</v>
          </cell>
        </row>
        <row r="222">
          <cell r="P222">
            <v>1.1659129356762656</v>
          </cell>
          <cell r="Q222">
            <v>0.12283999481684305</v>
          </cell>
          <cell r="T222">
            <v>-0.22976082640248507</v>
          </cell>
          <cell r="U222">
            <v>0.11706898834893764</v>
          </cell>
          <cell r="X222">
            <v>1.3220532155906306</v>
          </cell>
          <cell r="Y222">
            <v>0.23628254850929031</v>
          </cell>
          <cell r="Z222">
            <v>0.72011145618000172</v>
          </cell>
          <cell r="AA222">
            <v>0.38219087192664086</v>
          </cell>
        </row>
        <row r="223">
          <cell r="P223">
            <v>1.1690066180059069</v>
          </cell>
          <cell r="Q223">
            <v>0.11865912310068957</v>
          </cell>
          <cell r="T223">
            <v>-0.22681248485343114</v>
          </cell>
          <cell r="U223">
            <v>0.11308453342481825</v>
          </cell>
          <cell r="X223">
            <v>1.3231432714450342</v>
          </cell>
          <cell r="Y223">
            <v>0.23480942256903492</v>
          </cell>
          <cell r="Z223">
            <v>0.72044366367848667</v>
          </cell>
          <cell r="AA223">
            <v>0.38174191925913448</v>
          </cell>
        </row>
        <row r="224">
          <cell r="P224">
            <v>1.1721727954251968</v>
          </cell>
          <cell r="Q224">
            <v>0.11453288035295386</v>
          </cell>
          <cell r="T224">
            <v>-0.22379505402430902</v>
          </cell>
          <cell r="U224">
            <v>0.10915214100751305</v>
          </cell>
          <cell r="X224">
            <v>1.3242588708712941</v>
          </cell>
          <cell r="Y224">
            <v>0.23335554509080586</v>
          </cell>
          <cell r="Z224">
            <v>0.72078365588458493</v>
          </cell>
          <cell r="AA224">
            <v>0.38129883278957899</v>
          </cell>
        </row>
        <row r="225">
          <cell r="P225">
            <v>1.1754105034858227</v>
          </cell>
          <cell r="Q225">
            <v>0.11046252346714838</v>
          </cell>
          <cell r="T225">
            <v>-0.22070945305377968</v>
          </cell>
          <cell r="U225">
            <v>0.1052730089418461</v>
          </cell>
          <cell r="X225">
            <v>1.3253996740470182</v>
          </cell>
          <cell r="Y225">
            <v>0.23192135893976704</v>
          </cell>
          <cell r="Z225">
            <v>0.72113132923337697</v>
          </cell>
          <cell r="AA225">
            <v>0.38086174748640522</v>
          </cell>
        </row>
        <row r="226">
          <cell r="P226">
            <v>1.1787187559505445</v>
          </cell>
          <cell r="Q226">
            <v>0.1064492923134113</v>
          </cell>
          <cell r="T226">
            <v>-0.21755662184578975</v>
          </cell>
          <cell r="U226">
            <v>0.10144831884902283</v>
          </cell>
          <cell r="X226">
            <v>1.3265653334725074</v>
          </cell>
          <cell r="Y226">
            <v>0.23050730098291339</v>
          </cell>
          <cell r="Z226">
            <v>0.72148657782019265</v>
          </cell>
          <cell r="AA226">
            <v>0.38043079649003075</v>
          </cell>
        </row>
        <row r="227">
          <cell r="P227">
            <v>1.1820965450936138</v>
          </cell>
          <cell r="Q227">
            <v>0.1024944093608289</v>
          </cell>
          <cell r="T227">
            <v>-0.21433752078326726</v>
          </cell>
          <cell r="U227">
            <v>9.7679235766695988E-2</v>
          </cell>
          <cell r="X227">
            <v>1.327755494076609</v>
          </cell>
          <cell r="Y227">
            <v>0.22911380195599673</v>
          </cell>
          <cell r="Z227">
            <v>0.7218492934328713</v>
          </cell>
          <cell r="AA227">
            <v>0.38000611107230381</v>
          </cell>
        </row>
        <row r="228">
          <cell r="P228">
            <v>1.1855428420077365</v>
          </cell>
          <cell r="Q228">
            <v>9.8599079305060233E-2</v>
          </cell>
          <cell r="T228">
            <v>-0.21105313043557994</v>
          </cell>
          <cell r="U228">
            <v>9.3966907794084259E-2</v>
          </cell>
          <cell r="X228">
            <v>1.3289697933248736</v>
          </cell>
          <cell r="Y228">
            <v>0.22774128633231988</v>
          </cell>
          <cell r="Z228">
            <v>0.72221936558472333</v>
          </cell>
          <cell r="AA228">
            <v>0.37958782059651658</v>
          </cell>
        </row>
        <row r="229">
          <cell r="P229">
            <v>1.1890565969174873</v>
          </cell>
          <cell r="Q229">
            <v>9.4764488701375493E-2</v>
          </cell>
          <cell r="T229">
            <v>-0.20770445125984444</v>
          </cell>
          <cell r="U229">
            <v>9.0312465742250464E-2</v>
          </cell>
          <cell r="X229">
            <v>1.330207861329987</v>
          </cell>
          <cell r="Y229">
            <v>0.22639017219343766</v>
          </cell>
          <cell r="Z229">
            <v>0.72259668154818657</v>
          </cell>
          <cell r="AA229">
            <v>0.37917605247800007</v>
          </cell>
        </row>
        <row r="230">
          <cell r="P230">
            <v>1.192636739499082</v>
          </cell>
          <cell r="Q230">
            <v>9.0991805603218789E-2</v>
          </cell>
          <cell r="T230">
            <v>-0.20429250329617687</v>
          </cell>
          <cell r="U230">
            <v>8.6717022789644743E-2</v>
          </cell>
          <cell r="X230">
            <v>1.3314693209644417</v>
          </cell>
          <cell r="Y230">
            <v>0.22506087110180528</v>
          </cell>
          <cell r="Z230">
            <v>0.72298112638916312</v>
          </cell>
          <cell r="AA230">
            <v>0.3787709321453121</v>
          </cell>
        </row>
        <row r="231">
          <cell r="P231">
            <v>1.1962821792064089</v>
          </cell>
          <cell r="Q231">
            <v>8.728217920640885E-2</v>
          </cell>
          <cell r="T231">
            <v>-0.20081832585697953</v>
          </cell>
          <cell r="U231">
            <v>8.3181674143020523E-2</v>
          </cell>
          <cell r="X231">
            <v>1.3327537879754126</v>
          </cell>
          <cell r="Y231">
            <v>0.22375378797541251</v>
          </cell>
          <cell r="Z231">
            <v>0.72337258300203044</v>
          </cell>
          <cell r="AA231">
            <v>0.37837258300203053</v>
          </cell>
        </row>
        <row r="232">
          <cell r="P232">
            <v>1.1999918056032188</v>
          </cell>
          <cell r="Q232">
            <v>8.363673949908193E-2</v>
          </cell>
          <cell r="T232">
            <v>-0.1972829772103552</v>
          </cell>
          <cell r="U232">
            <v>7.9707496703823044E-2</v>
          </cell>
          <cell r="X232">
            <v>1.3340608711018054</v>
          </cell>
          <cell r="Y232">
            <v>0.22246932096444161</v>
          </cell>
          <cell r="Z232">
            <v>0.72377093214531207</v>
          </cell>
          <cell r="AA232">
            <v>0.3779811263891632</v>
          </cell>
        </row>
        <row r="233">
          <cell r="P233">
            <v>1.2037644887013754</v>
          </cell>
          <cell r="Q233">
            <v>8.0056596917487205E-2</v>
          </cell>
          <cell r="T233">
            <v>-0.19368753425774959</v>
          </cell>
          <cell r="U233">
            <v>7.6295548740155594E-2</v>
          </cell>
          <cell r="X233">
            <v>1.3353901721934376</v>
          </cell>
          <cell r="Y233">
            <v>0.2212078613299871</v>
          </cell>
          <cell r="Z233">
            <v>0.72417605247799999</v>
          </cell>
          <cell r="AA233">
            <v>0.3775966815481866</v>
          </cell>
        </row>
        <row r="234">
          <cell r="P234">
            <v>1.2075990793050604</v>
          </cell>
          <cell r="Q234">
            <v>7.6542842007736478E-2</v>
          </cell>
          <cell r="T234">
            <v>-0.19003309220591569</v>
          </cell>
          <cell r="U234">
            <v>7.2946869564420008E-2</v>
          </cell>
          <cell r="X234">
            <v>1.33674128633232</v>
          </cell>
          <cell r="Y234">
            <v>0.2199697933248736</v>
          </cell>
          <cell r="Z234">
            <v>0.7245878205965165</v>
          </cell>
          <cell r="AA234">
            <v>0.37721936558472341</v>
          </cell>
        </row>
        <row r="235">
          <cell r="P235">
            <v>1.2114944093608289</v>
          </cell>
          <cell r="Q235">
            <v>7.3096545093613935E-2</v>
          </cell>
          <cell r="T235">
            <v>-0.18632076423330404</v>
          </cell>
          <cell r="U235">
            <v>6.9662479216732742E-2</v>
          </cell>
          <cell r="X235">
            <v>1.3381138019559968</v>
          </cell>
          <cell r="Y235">
            <v>0.21875549407660894</v>
          </cell>
          <cell r="Z235">
            <v>0.72500611107230373</v>
          </cell>
          <cell r="AA235">
            <v>0.37684929343287132</v>
          </cell>
        </row>
        <row r="236">
          <cell r="P236">
            <v>1.2154492923134113</v>
          </cell>
          <cell r="Q236">
            <v>6.9718755950544581E-2</v>
          </cell>
          <cell r="T236">
            <v>-0.1825516811509772</v>
          </cell>
          <cell r="U236">
            <v>6.6443378154210281E-2</v>
          </cell>
          <cell r="X236">
            <v>1.3395073009829135</v>
          </cell>
          <cell r="Y236">
            <v>0.21756533347250731</v>
          </cell>
          <cell r="Z236">
            <v>0.72543079649003073</v>
          </cell>
          <cell r="AA236">
            <v>0.37648657782019274</v>
          </cell>
        </row>
        <row r="237">
          <cell r="P237">
            <v>1.2194625234671483</v>
          </cell>
          <cell r="Q237">
            <v>6.6410503485822781E-2</v>
          </cell>
          <cell r="T237">
            <v>-0.17872699105815393</v>
          </cell>
          <cell r="U237">
            <v>6.3290546946220355E-2</v>
          </cell>
          <cell r="X237">
            <v>1.340921358939767</v>
          </cell>
          <cell r="Y237">
            <v>0.2163996740470181</v>
          </cell>
          <cell r="Z237">
            <v>0.7258617474864052</v>
          </cell>
          <cell r="AA237">
            <v>0.37613132923337694</v>
          </cell>
        </row>
        <row r="238">
          <cell r="P238">
            <v>1.2235328803529539</v>
          </cell>
          <cell r="Q238">
            <v>6.3172795425196798E-2</v>
          </cell>
          <cell r="T238">
            <v>-0.17484785899248687</v>
          </cell>
          <cell r="U238">
            <v>6.0204945975690899E-2</v>
          </cell>
          <cell r="X238">
            <v>1.342355545090806</v>
          </cell>
          <cell r="Y238">
            <v>0.21525887087129417</v>
          </cell>
          <cell r="Z238">
            <v>0.72629883278957896</v>
          </cell>
          <cell r="AA238">
            <v>0.3757836558845849</v>
          </cell>
        </row>
        <row r="239">
          <cell r="P239">
            <v>1.2276591231006897</v>
          </cell>
          <cell r="Q239">
            <v>6.0006618005906731E-2</v>
          </cell>
          <cell r="T239">
            <v>-0.1709154665751817</v>
          </cell>
          <cell r="U239">
            <v>5.7187515146568835E-2</v>
          </cell>
          <cell r="X239">
            <v>1.3438094225690349</v>
          </cell>
          <cell r="Y239">
            <v>0.21414327144503426</v>
          </cell>
          <cell r="Z239">
            <v>0.72674191925913445</v>
          </cell>
          <cell r="AA239">
            <v>0.37544366367848664</v>
          </cell>
        </row>
        <row r="240">
          <cell r="P240">
            <v>1.231839994816843</v>
          </cell>
          <cell r="Q240">
            <v>5.691293567626568E-2</v>
          </cell>
          <cell r="T240">
            <v>-0.16693101165106239</v>
          </cell>
          <cell r="U240">
            <v>5.4239173597514956E-2</v>
          </cell>
          <cell r="X240">
            <v>1.3452825485092903</v>
          </cell>
          <cell r="Y240">
            <v>0.21305321559063051</v>
          </cell>
          <cell r="Z240">
            <v>0.72719087192664089</v>
          </cell>
          <cell r="AA240">
            <v>0.37511145618000169</v>
          </cell>
        </row>
        <row r="241">
          <cell r="P241">
            <v>1.2360742219673881</v>
          </cell>
          <cell r="Q241">
            <v>5.38926908018805E-2</v>
          </cell>
          <cell r="T241">
            <v>-0.16289570792369715</v>
          </cell>
          <cell r="U241">
            <v>5.1360819421926385E-2</v>
          </cell>
          <cell r="X241">
            <v>1.3467744741831402</v>
          </cell>
          <cell r="Y241">
            <v>0.21198903534965588</v>
          </cell>
          <cell r="Z241">
            <v>0.72764555403676656</v>
          </cell>
          <cell r="AA241">
            <v>0.37478713458275231</v>
          </cell>
        </row>
        <row r="242">
          <cell r="P242">
            <v>1.2403605147657175</v>
          </cell>
          <cell r="Q242">
            <v>5.0946803378597527E-2</v>
          </cell>
          <cell r="T242">
            <v>-0.15881078458569201</v>
          </cell>
          <cell r="U242">
            <v>4.85533293943681E-2</v>
          </cell>
          <cell r="X242">
            <v>1.3482847451355717</v>
          </cell>
          <cell r="Y242">
            <v>0.21095105488172061</v>
          </cell>
          <cell r="Z242">
            <v>0.72810582708893612</v>
          </cell>
          <cell r="AA242">
            <v>0.37447079767823871</v>
          </cell>
        </row>
        <row r="243">
          <cell r="P243">
            <v>1.2446975675655221</v>
          </cell>
          <cell r="Q243">
            <v>4.8076170752263642E-2</v>
          </cell>
          <cell r="T243">
            <v>-0.15467748594426764</v>
          </cell>
          <cell r="U243">
            <v>4.5817558703499572E-2</v>
          </cell>
          <cell r="X243">
            <v>1.3498129013234221</v>
          </cell>
          <cell r="Y243">
            <v>0.20993959036573046</v>
          </cell>
          <cell r="Z243">
            <v>0.72857155087951908</v>
          </cell>
          <cell r="AA243">
            <v>0.37416254182574643</v>
          </cell>
        </row>
        <row r="244">
          <cell r="P244">
            <v>1.2490840592585049</v>
          </cell>
          <cell r="Q244">
            <v>4.5281667345385079E-2</v>
          </cell>
          <cell r="T244">
            <v>-0.1504970710422302</v>
          </cell>
          <cell r="U244">
            <v>4.3154340691575033E-2</v>
          </cell>
          <cell r="X244">
            <v>1.3513584772555136</v>
          </cell>
          <cell r="Y244">
            <v>0.20895494990357527</v>
          </cell>
          <cell r="Z244">
            <v>0.72904258354453744</v>
          </cell>
          <cell r="AA244">
            <v>0.37386246092299441</v>
          </cell>
        </row>
        <row r="245">
          <cell r="P245">
            <v>1.2535186536768037</v>
          </cell>
          <cell r="Q245">
            <v>4.2564144390770609E-2</v>
          </cell>
          <cell r="T245">
            <v>-0.14627081327445546</v>
          </cell>
          <cell r="U245">
            <v>4.0564486600600164E-2</v>
          </cell>
          <cell r="X245">
            <v>1.3529210021344442</v>
          </cell>
          <cell r="Y245">
            <v>0.20799743342627822</v>
          </cell>
          <cell r="Z245">
            <v>0.72951878160287831</v>
          </cell>
          <cell r="AA245">
            <v>0.37357064637753246</v>
          </cell>
        </row>
        <row r="246">
          <cell r="P246">
            <v>1.258</v>
          </cell>
          <cell r="Q246">
            <v>3.992442967223736E-2</v>
          </cell>
          <cell r="T246">
            <v>-0.14200000000000013</v>
          </cell>
          <cell r="U246">
            <v>3.8048785325219492E-2</v>
          </cell>
          <cell r="X246">
            <v>1.3545</v>
          </cell>
          <cell r="Y246">
            <v>0.20706733260263396</v>
          </cell>
          <cell r="Z246">
            <v>0.73</v>
          </cell>
          <cell r="AA246">
            <v>0.37328718707889802</v>
          </cell>
        </row>
        <row r="247">
          <cell r="P247">
            <v>1.2625267331665917</v>
          </cell>
          <cell r="Q247">
            <v>3.7363327272460001E-2</v>
          </cell>
          <cell r="T247">
            <v>-0.13768593214995964</v>
          </cell>
          <cell r="U247">
            <v>3.5608003172411556E-2</v>
          </cell>
          <cell r="X247">
            <v>1.3560949898741346</v>
          </cell>
          <cell r="Y247">
            <v>0.20616493075036341</v>
          </cell>
          <cell r="Z247">
            <v>0.73048609215211724</v>
          </cell>
          <cell r="AA247">
            <v>0.37301216937153936</v>
          </cell>
        </row>
        <row r="248">
          <cell r="P248">
            <v>1.2670974742898047</v>
          </cell>
          <cell r="Q248">
            <v>3.4881617328039738E-2</v>
          </cell>
          <cell r="T248">
            <v>-0.13332992383119296</v>
          </cell>
          <cell r="U248">
            <v>3.3242883628064712E-2</v>
          </cell>
          <cell r="X248">
            <v>1.3577054859074815</v>
          </cell>
          <cell r="Y248">
            <v>0.20529050274981264</v>
          </cell>
          <cell r="Z248">
            <v>0.73097690999085152</v>
          </cell>
          <cell r="AA248">
            <v>0.37274567702851436</v>
          </cell>
        </row>
        <row r="249">
          <cell r="P249">
            <v>1.2717108310776151</v>
          </cell>
          <cell r="Q249">
            <v>3.2480055791866413E-2</v>
          </cell>
          <cell r="T249">
            <v>-0.12893330192603131</v>
          </cell>
          <cell r="U249">
            <v>3.095414713050354E-2</v>
          </cell>
          <cell r="X249">
            <v>1.3593309975273475</v>
          </cell>
          <cell r="Y249">
            <v>0.20444431496022136</v>
          </cell>
          <cell r="Z249">
            <v>0.73147230400833452</v>
          </cell>
          <cell r="AA249">
            <v>0.37248779122597225</v>
          </cell>
        </row>
        <row r="250">
          <cell r="P250">
            <v>1.2763653982568548</v>
          </cell>
          <cell r="Q250">
            <v>3.015937420284831E-2</v>
          </cell>
          <cell r="T250">
            <v>-0.12449740568809807</v>
          </cell>
          <cell r="U250">
            <v>2.8742490851036639E-2</v>
          </cell>
          <cell r="X250">
            <v>1.3609710295871469</v>
          </cell>
          <cell r="Y250">
            <v>0.20362662513858748</v>
          </cell>
          <cell r="Z250">
            <v>0.73197212330274952</v>
          </cell>
          <cell r="AA250">
            <v>0.37223859051842667</v>
          </cell>
        </row>
        <row r="251">
          <cell r="P251">
            <v>1.2810597580012717</v>
          </cell>
          <cell r="Q251">
            <v>2.792027946307829E-2</v>
          </cell>
          <cell r="T251">
            <v>-0.12002358633435856</v>
          </cell>
          <cell r="U251">
            <v>2.6608588481591366E-2</v>
          </cell>
          <cell r="X251">
            <v>1.3626250825172266</v>
          </cell>
          <cell r="Y251">
            <v>0.20283768236115174</v>
          </cell>
          <cell r="Z251">
            <v>0.73247621562429766</v>
          </cell>
          <cell r="AA251">
            <v>0.37199815081482723</v>
          </cell>
        </row>
        <row r="252">
          <cell r="P252">
            <v>1.2857924803634115</v>
          </cell>
          <cell r="Q252">
            <v>2.5763453622504928E-2</v>
          </cell>
          <cell r="T252">
            <v>-0.11551320663352722</v>
          </cell>
          <cell r="U252">
            <v>2.4553090029501345E-2</v>
          </cell>
          <cell r="X252">
            <v>1.3642926524770411</v>
          </cell>
          <cell r="Y252">
            <v>0.2020777269475269</v>
          </cell>
          <cell r="Z252">
            <v>0.73298442742157444</v>
          </cell>
          <cell r="AA252">
            <v>0.37176654535543679</v>
          </cell>
        </row>
        <row r="253">
          <cell r="P253">
            <v>1.2905621237101965</v>
          </cell>
          <cell r="Q253">
            <v>2.3689553671172814E-2</v>
          </cell>
          <cell r="T253">
            <v>-0.11096764049095376</v>
          </cell>
          <cell r="U253">
            <v>2.2576621619506965E-2</v>
          </cell>
          <cell r="X253">
            <v>1.3659732315086264</v>
          </cell>
          <cell r="Y253">
            <v>0.20134699038749376</v>
          </cell>
          <cell r="Z253">
            <v>0.73349660388834326</v>
          </cell>
          <cell r="AA253">
            <v>0.37154384468952195</v>
          </cell>
        </row>
        <row r="254">
          <cell r="P254">
            <v>1.2953672351620582</v>
          </cell>
          <cell r="Q254">
            <v>2.1699211339097357E-2</v>
          </cell>
          <cell r="T254">
            <v>-0.10638827253011908</v>
          </cell>
          <cell r="U254">
            <v>2.0679785303032383E-2</v>
          </cell>
          <cell r="X254">
            <v>1.3676663076913291</v>
          </cell>
          <cell r="Y254">
            <v>0.20064569527048731</v>
          </cell>
          <cell r="Z254">
            <v>0.73401258901069077</v>
          </cell>
          <cell r="AA254">
            <v>0.37133011665386284</v>
          </cell>
        </row>
        <row r="255">
          <cell r="P255">
            <v>1.3002063510355004</v>
          </cell>
          <cell r="Q255">
            <v>1.979303290383394E-2</v>
          </cell>
          <cell r="T255">
            <v>-0.1017764976708654</v>
          </cell>
          <cell r="U255">
            <v>1.8863158874794728E-2</v>
          </cell>
          <cell r="X255">
            <v>1.3693713652977435</v>
          </cell>
          <cell r="Y255">
            <v>0.19997405521779382</v>
          </cell>
          <cell r="Z255">
            <v>0.73453222561455034</v>
          </cell>
          <cell r="AA255">
            <v>0.37112542635208956</v>
          </cell>
        </row>
        <row r="256">
          <cell r="P256">
            <v>1.3050779972889508</v>
          </cell>
          <cell r="Q256">
            <v>1.797159900579931E-2</v>
          </cell>
          <cell r="T256">
            <v>-9.7133720704489862E-2</v>
          </cell>
          <cell r="U256">
            <v>1.7127295696801992E-2</v>
          </cell>
          <cell r="X256">
            <v>1.3710878849508048</v>
          </cell>
          <cell r="Y256">
            <v>0.19933227481747962</v>
          </cell>
          <cell r="Z256">
            <v>0.73505535541357858</v>
          </cell>
          <cell r="AA256">
            <v>0.37092983613485098</v>
          </cell>
        </row>
        <row r="257">
          <cell r="P257">
            <v>1.3099806899717674</v>
          </cell>
          <cell r="Q257">
            <v>1.623546447140356E-2</v>
          </cell>
          <cell r="T257">
            <v>-9.2461355865832484E-2</v>
          </cell>
          <cell r="U257">
            <v>1.5472724529794035E-2</v>
          </cell>
          <cell r="X257">
            <v>1.3728153437819985</v>
          </cell>
          <cell r="Y257">
            <v>0.19872054956207172</v>
          </cell>
          <cell r="Z257">
            <v>0.73558181905737097</v>
          </cell>
          <cell r="AA257">
            <v>0.37074340558082186</v>
          </cell>
        </row>
        <row r="258">
          <cell r="P258">
            <v>1.3149129356762657</v>
          </cell>
          <cell r="Q258">
            <v>1.4585158144044263E-2</v>
          </cell>
          <cell r="T258">
            <v>-8.7760826402485101E-2</v>
          </cell>
          <cell r="U258">
            <v>1.3899949372176423E-2</v>
          </cell>
          <cell r="X258">
            <v>1.3745532155906306</v>
          </cell>
          <cell r="Y258">
            <v>0.19813906578900886</v>
          </cell>
          <cell r="Z258">
            <v>0.73611145618000162</v>
          </cell>
          <cell r="AA258">
            <v>0.37056619147855513</v>
          </cell>
        </row>
        <row r="259">
          <cell r="P259">
            <v>1.3198732319926243</v>
          </cell>
          <cell r="Q259">
            <v>1.3021182723015445E-2</v>
          </cell>
          <cell r="T259">
            <v>-8.3033564141257329E-2</v>
          </cell>
          <cell r="U259">
            <v>1.2409449306497955E-2</v>
          </cell>
          <cell r="X259">
            <v>1.3763009710041125</v>
          </cell>
          <cell r="Y259">
            <v>0.19758800062388127</v>
          </cell>
          <cell r="Z259">
            <v>0.73664410544887238</v>
          </cell>
          <cell r="AA259">
            <v>0.3703982478091829</v>
          </cell>
        </row>
        <row r="260">
          <cell r="P260">
            <v>1.3248600679665343</v>
          </cell>
          <cell r="Q260">
            <v>1.1544014610380959E-2</v>
          </cell>
          <cell r="T260">
            <v>-7.8281009052027672E-2</v>
          </cell>
          <cell r="U260">
            <v>1.1001678353517397E-2</v>
          </cell>
          <cell r="X260">
            <v>1.3780580776392151</v>
          </cell>
          <cell r="Y260">
            <v>0.1970675219264765</v>
          </cell>
          <cell r="Z260">
            <v>0.73717960461385601</v>
          </cell>
          <cell r="AA260">
            <v>0.37023962572997382</v>
          </cell>
        </row>
        <row r="261">
          <cell r="P261">
            <v>1.3298719245594488</v>
          </cell>
          <cell r="Q261">
            <v>1.0154103765857625E-2</v>
          </cell>
          <cell r="T261">
            <v>-7.3504608809115857E-2</v>
          </cell>
          <cell r="U261">
            <v>9.6770653339046109E-3</v>
          </cell>
          <cell r="X261">
            <v>1.3798240002642355</v>
          </cell>
          <cell r="Y261">
            <v>0.19657778823964783</v>
          </cell>
          <cell r="Z261">
            <v>0.73771779055671938</v>
          </cell>
          <cell r="AA261">
            <v>0.37009037355874985</v>
          </cell>
        </row>
        <row r="262">
          <cell r="P262">
            <v>1.3349072751112989</v>
          </cell>
          <cell r="Q262">
            <v>8.8518735697530326E-3</v>
          </cell>
          <cell r="T262">
            <v>-6.8705818350305647E-2</v>
          </cell>
          <cell r="U262">
            <v>8.4360137376169875E-3</v>
          </cell>
          <cell r="X262">
            <v>1.3815982009620349</v>
          </cell>
          <cell r="Y262">
            <v>0.19611894874102037</v>
          </cell>
          <cell r="Z262">
            <v>0.73825849934081067</v>
          </cell>
          <cell r="AA262">
            <v>0.36995053675916811</v>
          </cell>
        </row>
        <row r="263">
          <cell r="P263">
            <v>1.3399645858055282</v>
          </cell>
          <cell r="Q263">
            <v>7.6377206939999276E-3</v>
          </cell>
          <cell r="T263">
            <v>-6.3886099433657723E-2</v>
          </cell>
          <cell r="U263">
            <v>7.2789016009932039E-3</v>
          </cell>
          <cell r="X263">
            <v>1.3833801392938943</v>
          </cell>
          <cell r="Y263">
            <v>0.19569114319755032</v>
          </cell>
          <cell r="Z263">
            <v>0.73880156626099636</v>
          </cell>
          <cell r="AA263">
            <v>0.36982015792687251</v>
          </cell>
        </row>
        <row r="264">
          <cell r="P264">
            <v>1.3450423161363076</v>
          </cell>
          <cell r="Q264">
            <v>6.5120149813259198E-3</v>
          </cell>
          <cell r="T264">
            <v>-5.9046920192243772E-2</v>
          </cell>
          <cell r="U264">
            <v>6.2060813915992274E-3</v>
          </cell>
          <cell r="X264">
            <v>1.3851692724641353</v>
          </cell>
          <cell r="Y264">
            <v>0.19529450192295039</v>
          </cell>
          <cell r="Z264">
            <v>0.73934682589383172</v>
          </cell>
          <cell r="AA264">
            <v>0.36969927677651826</v>
          </cell>
        </row>
        <row r="265">
          <cell r="P265">
            <v>1.3501389193777897</v>
          </cell>
          <cell r="Q265">
            <v>5.4750993325961561E-3</v>
          </cell>
          <cell r="T265">
            <v>-5.4189754686938665E-2</v>
          </cell>
          <cell r="U265">
            <v>5.2178799008634202E-3</v>
          </cell>
          <cell r="X265">
            <v>1.3869650554854629</v>
          </cell>
          <cell r="Y265">
            <v>0.19492914573799527</v>
          </cell>
          <cell r="Z265">
            <v>0.73989411214795053</v>
          </cell>
          <cell r="AA265">
            <v>0.36958793012967478</v>
          </cell>
        </row>
        <row r="266">
          <cell r="P266">
            <v>1.3552528430552548</v>
          </cell>
          <cell r="Q266">
            <v>4.5272896023619835E-3</v>
          </cell>
          <cell r="T266">
            <v>-4.9316082457408213E-2</v>
          </cell>
          <cell r="U266">
            <v>4.314598144532944E-3</v>
          </cell>
          <cell r="X266">
            <v>1.3887669413449724</v>
          </cell>
          <cell r="Y266">
            <v>0.19459518593371816</v>
          </cell>
          <cell r="Z266">
            <v>0.74044325831465818</v>
          </cell>
          <cell r="AA266">
            <v>0.36948615190360934</v>
          </cell>
        </row>
        <row r="267">
          <cell r="P267">
            <v>1.3603825294180112</v>
          </cell>
          <cell r="Q267">
            <v>3.6688745026489666E-3</v>
          </cell>
          <cell r="T267">
            <v>-4.4427388071425607E-2</v>
          </cell>
          <cell r="U267">
            <v>3.4965112709808843E-3</v>
          </cell>
          <cell r="X267">
            <v>1.3905743811707758</v>
          </cell>
          <cell r="Y267">
            <v>0.19429272423751054</v>
          </cell>
          <cell r="Z267">
            <v>0.74099409711871256</v>
          </cell>
          <cell r="AA267">
            <v>0.36939397310095562</v>
          </cell>
        </row>
        <row r="268">
          <cell r="P268">
            <v>1.3655264159139004</v>
          </cell>
          <cell r="Q268">
            <v>2.9001155150120694E-3</v>
          </cell>
          <cell r="T268">
            <v>-3.9525160672658689E-2</v>
          </cell>
          <cell r="U268">
            <v>2.7638684773940714E-3</v>
          </cell>
          <cell r="X268">
            <v>1.392386824399193</v>
          </cell>
          <cell r="Y268">
            <v>0.19402185278213513</v>
          </cell>
          <cell r="Z268">
            <v>0.74154646076927788</v>
          </cell>
          <cell r="AA268">
            <v>0.36931142180026977</v>
          </cell>
        </row>
        <row r="269">
          <cell r="P269">
            <v>1.3706829356652661</v>
          </cell>
          <cell r="Q269">
            <v>2.221246810886035E-3</v>
          </cell>
          <cell r="T269">
            <v>-3.4610893527061794E-2</v>
          </cell>
          <cell r="U269">
            <v>2.1168929338645226E-3</v>
          </cell>
          <cell r="X269">
            <v>1.3942037189424596</v>
          </cell>
          <cell r="Y269">
            <v>0.19378265407766115</v>
          </cell>
          <cell r="Z269">
            <v>0.74210018101103525</v>
          </cell>
          <cell r="AA269">
            <v>0.36923852314747774</v>
          </cell>
        </row>
        <row r="270">
          <cell r="P270">
            <v>1.3758505179462392</v>
          </cell>
          <cell r="Q270">
            <v>1.6324751802545001E-3</v>
          </cell>
          <cell r="T270">
            <v>-2.9686083568013551E-2</v>
          </cell>
          <cell r="U270">
            <v>1.5557817154103759E-3</v>
          </cell>
          <cell r="X270">
            <v>1.3960245113568965</v>
          </cell>
          <cell r="Y270">
            <v>0.1935752009863313</v>
          </cell>
          <cell r="Z270">
            <v>0.7426550891754351</v>
          </cell>
          <cell r="AA270">
            <v>0.36917529934821525</v>
          </cell>
        </row>
        <row r="271">
          <cell r="P271">
            <v>1.3810275886611978</v>
          </cell>
          <cell r="Q271">
            <v>1.1339799686598262E-3</v>
          </cell>
          <cell r="T271">
            <v>-2.4752230940334942E-2</v>
          </cell>
          <cell r="U271">
            <v>1.0807057419442434E-3</v>
          </cell>
          <cell r="X271">
            <v>1.3978486470114959</v>
          </cell>
          <cell r="Y271">
            <v>0.19339955670036671</v>
          </cell>
          <cell r="Z271">
            <v>0.74321101623207497</v>
          </cell>
          <cell r="AA271">
            <v>0.36912176966106414</v>
          </cell>
        </row>
        <row r="272">
          <cell r="P272">
            <v>1.3862125708242505</v>
          </cell>
          <cell r="Q272">
            <v>7.2591302257241086E-4</v>
          </cell>
          <cell r="T272">
            <v>-1.9810838543331662E-2</v>
          </cell>
          <cell r="U272">
            <v>6.9180972620991321E-4</v>
          </cell>
          <cell r="X272">
            <v>1.3996755702568668</v>
          </cell>
          <cell r="Y272">
            <v>0.19325577472271843</v>
          </cell>
          <cell r="Z272">
            <v>0.74376779284018801</v>
          </cell>
          <cell r="AA272">
            <v>0.36907795039168567</v>
          </cell>
        </row>
        <row r="273">
          <cell r="P273">
            <v>1.3914038850396027</v>
          </cell>
          <cell r="Q273">
            <v>4.0839864313702012E-4</v>
          </cell>
          <cell r="T273">
            <v>-1.4863411572996182E-2</v>
          </cell>
          <cell r="U273">
            <v>3.8921212970105534E-4</v>
          </cell>
          <cell r="X273">
            <v>1.4015047245944909</v>
          </cell>
          <cell r="Y273">
            <v>0.19314389885076974</v>
          </cell>
          <cell r="Z273">
            <v>0.74432524940022582</v>
          </cell>
          <cell r="AA273">
            <v>0.36904385488785368</v>
          </cell>
        </row>
        <row r="274">
          <cell r="P274">
            <v>1.3965999499826549</v>
          </cell>
          <cell r="Q274">
            <v>1.8153354830946489E-4</v>
          </cell>
          <cell r="T274">
            <v>-9.9114570635102147E-3</v>
          </cell>
          <cell r="U274">
            <v>1.7300512657680844E-4</v>
          </cell>
          <cell r="X274">
            <v>1.4033355528462375</v>
          </cell>
          <cell r="Y274">
            <v>0.19306396316299496</v>
          </cell>
          <cell r="Z274">
            <v>0.74488321610552</v>
          </cell>
          <cell r="AA274">
            <v>0.36901949353538899</v>
          </cell>
        </row>
        <row r="275">
          <cell r="P275">
            <v>1.4017991828816896</v>
          </cell>
          <cell r="Q275">
            <v>4.5386843395389675E-5</v>
          </cell>
          <cell r="T275">
            <v>-4.9564834281885127E-3</v>
          </cell>
          <cell r="U275">
            <v>4.3254575584905641E-5</v>
          </cell>
          <cell r="X275">
            <v>1.4051674973240853</v>
          </cell>
          <cell r="Y275">
            <v>0.19301599200857891</v>
          </cell>
          <cell r="Z275">
            <v>0.7454415229940069</v>
          </cell>
          <cell r="AA275">
            <v>0.36900487375499552</v>
          </cell>
        </row>
        <row r="276">
          <cell r="P276">
            <v>1.407</v>
          </cell>
          <cell r="Q276">
            <v>0</v>
          </cell>
          <cell r="T276">
            <v>-5.2191324179107206E-17</v>
          </cell>
          <cell r="U276">
            <v>0</v>
          </cell>
          <cell r="X276">
            <v>1.407</v>
          </cell>
          <cell r="Y276">
            <v>0.193</v>
          </cell>
          <cell r="Z276">
            <v>0.746</v>
          </cell>
          <cell r="AA276">
            <v>0.36899999999999999</v>
          </cell>
        </row>
        <row r="277">
          <cell r="P277">
            <v>1.4122008171183105</v>
          </cell>
          <cell r="Q277">
            <v>4.5386843395389675E-5</v>
          </cell>
          <cell r="T277">
            <v>4.9564834281884086E-3</v>
          </cell>
          <cell r="U277">
            <v>4.3254575584905641E-5</v>
          </cell>
          <cell r="X277">
            <v>1.4088325026759148</v>
          </cell>
          <cell r="Y277">
            <v>0.19301599200857891</v>
          </cell>
          <cell r="Z277">
            <v>0.74655847700599309</v>
          </cell>
          <cell r="AA277">
            <v>0.36900487375499552</v>
          </cell>
        </row>
        <row r="278">
          <cell r="P278">
            <v>1.4174000500173454</v>
          </cell>
          <cell r="Q278">
            <v>1.8153354830946489E-4</v>
          </cell>
          <cell r="T278">
            <v>9.9114570635103639E-3</v>
          </cell>
          <cell r="U278">
            <v>1.7300512657680844E-4</v>
          </cell>
          <cell r="X278">
            <v>1.4106644471537626</v>
          </cell>
          <cell r="Y278">
            <v>0.19306396316299496</v>
          </cell>
          <cell r="Z278">
            <v>0.74711678389448</v>
          </cell>
          <cell r="AA278">
            <v>0.36901949353538899</v>
          </cell>
        </row>
        <row r="279">
          <cell r="P279">
            <v>1.4225961149603974</v>
          </cell>
          <cell r="Q279">
            <v>4.0839864313702012E-4</v>
          </cell>
          <cell r="T279">
            <v>1.4863411572996079E-2</v>
          </cell>
          <cell r="U279">
            <v>3.8921212970105534E-4</v>
          </cell>
          <cell r="X279">
            <v>1.4124952754055091</v>
          </cell>
          <cell r="Y279">
            <v>0.19314389885076974</v>
          </cell>
          <cell r="Z279">
            <v>0.74767475059977417</v>
          </cell>
          <cell r="AA279">
            <v>0.36904385488785368</v>
          </cell>
        </row>
        <row r="280">
          <cell r="P280">
            <v>1.4277874291757493</v>
          </cell>
          <cell r="Q280">
            <v>7.2591302257235535E-4</v>
          </cell>
          <cell r="T280">
            <v>1.9810838543331561E-2</v>
          </cell>
          <cell r="U280">
            <v>6.9180972620991321E-4</v>
          </cell>
          <cell r="X280">
            <v>1.4143244297431332</v>
          </cell>
          <cell r="Y280">
            <v>0.19325577472271843</v>
          </cell>
          <cell r="Z280">
            <v>0.74823220715981198</v>
          </cell>
          <cell r="AA280">
            <v>0.36907795039168567</v>
          </cell>
        </row>
        <row r="281">
          <cell r="P281">
            <v>1.432972411338802</v>
          </cell>
          <cell r="Q281">
            <v>1.1339799686598262E-3</v>
          </cell>
          <cell r="T281">
            <v>2.4752230940334838E-2</v>
          </cell>
          <cell r="U281">
            <v>1.0807057419442434E-3</v>
          </cell>
          <cell r="X281">
            <v>1.4161513529885041</v>
          </cell>
          <cell r="Y281">
            <v>0.19339955670036671</v>
          </cell>
          <cell r="Z281">
            <v>0.74878898376792502</v>
          </cell>
          <cell r="AA281">
            <v>0.36912176966106414</v>
          </cell>
        </row>
        <row r="282">
          <cell r="P282">
            <v>1.4381494820537606</v>
          </cell>
          <cell r="Q282">
            <v>1.6324751802545001E-3</v>
          </cell>
          <cell r="T282">
            <v>2.9686083568013444E-2</v>
          </cell>
          <cell r="U282">
            <v>1.5557817154103759E-3</v>
          </cell>
          <cell r="X282">
            <v>1.4179754886431035</v>
          </cell>
          <cell r="Y282">
            <v>0.1935752009863313</v>
          </cell>
          <cell r="Z282">
            <v>0.74934491082456489</v>
          </cell>
          <cell r="AA282">
            <v>0.36917529934821525</v>
          </cell>
        </row>
        <row r="283">
          <cell r="P283">
            <v>1.4433170643347339</v>
          </cell>
          <cell r="Q283">
            <v>2.221246810886035E-3</v>
          </cell>
          <cell r="T283">
            <v>3.4610893527061939E-2</v>
          </cell>
          <cell r="U283">
            <v>2.1168929338645781E-3</v>
          </cell>
          <cell r="X283">
            <v>1.4197962810575406</v>
          </cell>
          <cell r="Y283">
            <v>0.19378265407766118</v>
          </cell>
          <cell r="Z283">
            <v>0.74989981898896474</v>
          </cell>
          <cell r="AA283">
            <v>0.36923852314747774</v>
          </cell>
        </row>
        <row r="284">
          <cell r="P284">
            <v>1.4484735840860996</v>
          </cell>
          <cell r="Q284">
            <v>2.9001155150120139E-3</v>
          </cell>
          <cell r="T284">
            <v>3.9525160672658592E-2</v>
          </cell>
          <cell r="U284">
            <v>2.7638684773940159E-3</v>
          </cell>
          <cell r="X284">
            <v>1.4216131756008068</v>
          </cell>
          <cell r="Y284">
            <v>0.1940218527821351</v>
          </cell>
          <cell r="Z284">
            <v>0.75045353923072211</v>
          </cell>
          <cell r="AA284">
            <v>0.36931142180026977</v>
          </cell>
        </row>
        <row r="285">
          <cell r="P285">
            <v>1.4536174705819889</v>
          </cell>
          <cell r="Q285">
            <v>3.6688745026489666E-3</v>
          </cell>
          <cell r="T285">
            <v>4.442738807142551E-2</v>
          </cell>
          <cell r="U285">
            <v>3.4965112709808843E-3</v>
          </cell>
          <cell r="X285">
            <v>1.4234256188292242</v>
          </cell>
          <cell r="Y285">
            <v>0.19429272423751054</v>
          </cell>
          <cell r="Z285">
            <v>0.75100590288128732</v>
          </cell>
          <cell r="AA285">
            <v>0.36939397310095562</v>
          </cell>
        </row>
        <row r="286">
          <cell r="P286">
            <v>1.4587471569447452</v>
          </cell>
          <cell r="Q286">
            <v>4.5272896023619835E-3</v>
          </cell>
          <cell r="T286">
            <v>4.9316082457408109E-2</v>
          </cell>
          <cell r="U286">
            <v>4.3145981445328885E-3</v>
          </cell>
          <cell r="X286">
            <v>1.4252330586550277</v>
          </cell>
          <cell r="Y286">
            <v>0.19459518593371813</v>
          </cell>
          <cell r="Z286">
            <v>0.7515567416853417</v>
          </cell>
          <cell r="AA286">
            <v>0.36948615190360934</v>
          </cell>
        </row>
        <row r="287">
          <cell r="P287">
            <v>1.4638610806222105</v>
          </cell>
          <cell r="Q287">
            <v>5.4750993325961561E-3</v>
          </cell>
          <cell r="T287">
            <v>5.4189754686938804E-2</v>
          </cell>
          <cell r="U287">
            <v>5.2178799008634758E-3</v>
          </cell>
          <cell r="X287">
            <v>1.4270349445145372</v>
          </cell>
          <cell r="Y287">
            <v>0.1949291457379953</v>
          </cell>
          <cell r="Z287">
            <v>0.75210588785204946</v>
          </cell>
          <cell r="AA287">
            <v>0.36958793012967478</v>
          </cell>
        </row>
        <row r="288">
          <cell r="P288">
            <v>1.4689576838636924</v>
          </cell>
          <cell r="Q288">
            <v>6.5120149813259198E-3</v>
          </cell>
          <cell r="T288">
            <v>5.9046920192243675E-2</v>
          </cell>
          <cell r="U288">
            <v>6.2060813915992274E-3</v>
          </cell>
          <cell r="X288">
            <v>1.4288307275358647</v>
          </cell>
          <cell r="Y288">
            <v>0.19529450192295039</v>
          </cell>
          <cell r="Z288">
            <v>0.75265317410616828</v>
          </cell>
          <cell r="AA288">
            <v>0.36969927677651826</v>
          </cell>
        </row>
        <row r="289">
          <cell r="P289">
            <v>1.4740354141944718</v>
          </cell>
          <cell r="Q289">
            <v>7.6377206939998721E-3</v>
          </cell>
          <cell r="T289">
            <v>6.3886099433657625E-2</v>
          </cell>
          <cell r="U289">
            <v>7.2789016009932039E-3</v>
          </cell>
          <cell r="X289">
            <v>1.4306198607061058</v>
          </cell>
          <cell r="Y289">
            <v>0.19569114319755029</v>
          </cell>
          <cell r="Z289">
            <v>0.75319843373900364</v>
          </cell>
          <cell r="AA289">
            <v>0.36982015792687251</v>
          </cell>
        </row>
        <row r="290">
          <cell r="P290">
            <v>1.4790927248887009</v>
          </cell>
          <cell r="Q290">
            <v>8.8518735697530326E-3</v>
          </cell>
          <cell r="T290">
            <v>6.870581835030555E-2</v>
          </cell>
          <cell r="U290">
            <v>8.4360137376169875E-3</v>
          </cell>
          <cell r="X290">
            <v>1.4324017990379652</v>
          </cell>
          <cell r="Y290">
            <v>0.19611894874102034</v>
          </cell>
          <cell r="Z290">
            <v>0.75374150065918932</v>
          </cell>
          <cell r="AA290">
            <v>0.36995053675916811</v>
          </cell>
        </row>
        <row r="291">
          <cell r="P291">
            <v>1.484128075440551</v>
          </cell>
          <cell r="Q291">
            <v>1.0154103765857625E-2</v>
          </cell>
          <cell r="T291">
            <v>7.350460880911576E-2</v>
          </cell>
          <cell r="U291">
            <v>9.6770653339045554E-3</v>
          </cell>
          <cell r="X291">
            <v>1.4341759997357646</v>
          </cell>
          <cell r="Y291">
            <v>0.1965777882396478</v>
          </cell>
          <cell r="Z291">
            <v>0.75428220944328062</v>
          </cell>
          <cell r="AA291">
            <v>0.37009037355874985</v>
          </cell>
        </row>
        <row r="292">
          <cell r="P292">
            <v>1.4891399320334657</v>
          </cell>
          <cell r="Q292">
            <v>1.1544014610381015E-2</v>
          </cell>
          <cell r="T292">
            <v>7.8281009052027825E-2</v>
          </cell>
          <cell r="U292">
            <v>1.1001678353517452E-2</v>
          </cell>
          <cell r="X292">
            <v>1.435941922360785</v>
          </cell>
          <cell r="Y292">
            <v>0.19706752192647653</v>
          </cell>
          <cell r="Z292">
            <v>0.75482039538614398</v>
          </cell>
          <cell r="AA292">
            <v>0.37023962572997382</v>
          </cell>
        </row>
        <row r="293">
          <cell r="P293">
            <v>1.4941267680073755</v>
          </cell>
          <cell r="Q293">
            <v>1.3021182723015445E-2</v>
          </cell>
          <cell r="T293">
            <v>8.3033564141257218E-2</v>
          </cell>
          <cell r="U293">
            <v>1.2409449306497955E-2</v>
          </cell>
          <cell r="X293">
            <v>1.4376990289958873</v>
          </cell>
          <cell r="Y293">
            <v>0.19758800062388127</v>
          </cell>
          <cell r="Z293">
            <v>0.75535589455112762</v>
          </cell>
          <cell r="AA293">
            <v>0.3703982478091829</v>
          </cell>
        </row>
        <row r="294">
          <cell r="P294">
            <v>1.4990870643237344</v>
          </cell>
          <cell r="Q294">
            <v>1.4585158144044208E-2</v>
          </cell>
          <cell r="T294">
            <v>8.7760826402485004E-2</v>
          </cell>
          <cell r="U294">
            <v>1.3899949372176368E-2</v>
          </cell>
          <cell r="X294">
            <v>1.4394467844093695</v>
          </cell>
          <cell r="Y294">
            <v>0.19813906578900886</v>
          </cell>
          <cell r="Z294">
            <v>0.75588854381999826</v>
          </cell>
          <cell r="AA294">
            <v>0.37056619147855513</v>
          </cell>
        </row>
        <row r="295">
          <cell r="P295">
            <v>1.5040193100282326</v>
          </cell>
          <cell r="Q295">
            <v>1.623546447140356E-2</v>
          </cell>
          <cell r="T295">
            <v>9.2461355865832387E-2</v>
          </cell>
          <cell r="U295">
            <v>1.547272452979398E-2</v>
          </cell>
          <cell r="X295">
            <v>1.4411846562180015</v>
          </cell>
          <cell r="Y295">
            <v>0.19872054956207169</v>
          </cell>
          <cell r="Z295">
            <v>0.75641818094262903</v>
          </cell>
          <cell r="AA295">
            <v>0.37074340558082186</v>
          </cell>
        </row>
        <row r="296">
          <cell r="P296">
            <v>1.5089220027110495</v>
          </cell>
          <cell r="Q296">
            <v>1.797159900579931E-2</v>
          </cell>
          <cell r="T296">
            <v>9.7133720704489987E-2</v>
          </cell>
          <cell r="U296">
            <v>1.7127295696802047E-2</v>
          </cell>
          <cell r="X296">
            <v>1.4429121150491953</v>
          </cell>
          <cell r="Y296">
            <v>0.19933227481747962</v>
          </cell>
          <cell r="Z296">
            <v>0.75694464458642141</v>
          </cell>
          <cell r="AA296">
            <v>0.37092983613485098</v>
          </cell>
        </row>
        <row r="297">
          <cell r="P297">
            <v>1.5137936489644996</v>
          </cell>
          <cell r="Q297">
            <v>1.9793032903833885E-2</v>
          </cell>
          <cell r="T297">
            <v>0.1017764976708653</v>
          </cell>
          <cell r="U297">
            <v>1.8863158874794728E-2</v>
          </cell>
          <cell r="X297">
            <v>1.4446286347022566</v>
          </cell>
          <cell r="Y297">
            <v>0.19997405521779382</v>
          </cell>
          <cell r="Z297">
            <v>0.75746777438544965</v>
          </cell>
          <cell r="AA297">
            <v>0.37112542635208956</v>
          </cell>
        </row>
        <row r="298">
          <cell r="P298">
            <v>1.5186327648379419</v>
          </cell>
          <cell r="Q298">
            <v>2.1699211339097357E-2</v>
          </cell>
          <cell r="T298">
            <v>0.10638827253011898</v>
          </cell>
          <cell r="U298">
            <v>2.0679785303032383E-2</v>
          </cell>
          <cell r="X298">
            <v>1.4463336923086707</v>
          </cell>
          <cell r="Y298">
            <v>0.20064569527048731</v>
          </cell>
          <cell r="Z298">
            <v>0.75798741098930922</v>
          </cell>
          <cell r="AA298">
            <v>0.37133011665386284</v>
          </cell>
        </row>
        <row r="299">
          <cell r="P299">
            <v>1.5234378762898035</v>
          </cell>
          <cell r="Q299">
            <v>2.3689553671172758E-2</v>
          </cell>
          <cell r="T299">
            <v>0.11096764049095366</v>
          </cell>
          <cell r="U299">
            <v>2.2576621619506909E-2</v>
          </cell>
          <cell r="X299">
            <v>1.4480267684913737</v>
          </cell>
          <cell r="Y299">
            <v>0.20134699038749374</v>
          </cell>
          <cell r="Z299">
            <v>0.75850339611165674</v>
          </cell>
          <cell r="AA299">
            <v>0.37154384468952195</v>
          </cell>
        </row>
        <row r="300">
          <cell r="P300">
            <v>1.5282075196365883</v>
          </cell>
          <cell r="Q300">
            <v>2.5763453622504873E-2</v>
          </cell>
          <cell r="T300">
            <v>0.11551320663352713</v>
          </cell>
          <cell r="U300">
            <v>2.455309002950129E-2</v>
          </cell>
          <cell r="X300">
            <v>1.4497073475229589</v>
          </cell>
          <cell r="Y300">
            <v>0.20207772694752688</v>
          </cell>
          <cell r="Z300">
            <v>0.75901557257842556</v>
          </cell>
          <cell r="AA300">
            <v>0.37176654535543679</v>
          </cell>
        </row>
        <row r="301">
          <cell r="P301">
            <v>1.5329402419987286</v>
          </cell>
          <cell r="Q301">
            <v>2.792027946307829E-2</v>
          </cell>
          <cell r="T301">
            <v>0.12002358633435868</v>
          </cell>
          <cell r="U301">
            <v>2.6608588481591422E-2</v>
          </cell>
          <cell r="X301">
            <v>1.4513749174827735</v>
          </cell>
          <cell r="Y301">
            <v>0.20283768236115174</v>
          </cell>
          <cell r="Z301">
            <v>0.75952378437570234</v>
          </cell>
          <cell r="AA301">
            <v>0.37199815081482723</v>
          </cell>
        </row>
        <row r="302">
          <cell r="P302">
            <v>1.537634601743145</v>
          </cell>
          <cell r="Q302">
            <v>3.0159374202848199E-2</v>
          </cell>
          <cell r="T302">
            <v>0.12449740568809797</v>
          </cell>
          <cell r="U302">
            <v>2.8742490851036584E-2</v>
          </cell>
          <cell r="X302">
            <v>1.4530289704128532</v>
          </cell>
          <cell r="Y302">
            <v>0.20362662513858745</v>
          </cell>
          <cell r="Z302">
            <v>0.76002787669725047</v>
          </cell>
          <cell r="AA302">
            <v>0.37223859051842667</v>
          </cell>
        </row>
        <row r="303">
          <cell r="P303">
            <v>1.542289168922385</v>
          </cell>
          <cell r="Q303">
            <v>3.2480055791866358E-2</v>
          </cell>
          <cell r="T303">
            <v>0.12893330192603122</v>
          </cell>
          <cell r="U303">
            <v>3.095414713050354E-2</v>
          </cell>
          <cell r="X303">
            <v>1.4546690024726525</v>
          </cell>
          <cell r="Y303">
            <v>0.20444431496022136</v>
          </cell>
          <cell r="Z303">
            <v>0.76052769599166548</v>
          </cell>
          <cell r="AA303">
            <v>0.37248779122597225</v>
          </cell>
        </row>
        <row r="304">
          <cell r="P304">
            <v>1.5469025257101954</v>
          </cell>
          <cell r="Q304">
            <v>3.4881617328039738E-2</v>
          </cell>
          <cell r="T304">
            <v>0.13332992383119285</v>
          </cell>
          <cell r="U304">
            <v>3.3242883628064712E-2</v>
          </cell>
          <cell r="X304">
            <v>1.4562945140925185</v>
          </cell>
          <cell r="Y304">
            <v>0.20529050274981264</v>
          </cell>
          <cell r="Z304">
            <v>0.76102309000914847</v>
          </cell>
          <cell r="AA304">
            <v>0.37274567702851436</v>
          </cell>
        </row>
        <row r="305">
          <cell r="P305">
            <v>1.5514732668334086</v>
          </cell>
          <cell r="Q305">
            <v>3.7363327272460112E-2</v>
          </cell>
          <cell r="T305">
            <v>0.13768593214995978</v>
          </cell>
          <cell r="U305">
            <v>3.560800317241164E-2</v>
          </cell>
          <cell r="X305">
            <v>1.4579050101258655</v>
          </cell>
          <cell r="Y305">
            <v>0.20616493075036346</v>
          </cell>
          <cell r="Z305">
            <v>0.76151390784788275</v>
          </cell>
          <cell r="AA305">
            <v>0.37301216937153936</v>
          </cell>
        </row>
        <row r="306">
          <cell r="P306">
            <v>1.556</v>
          </cell>
          <cell r="Q306">
            <v>3.9924429672237305E-2</v>
          </cell>
          <cell r="T306">
            <v>0.14200000000000002</v>
          </cell>
          <cell r="U306">
            <v>3.8048785325219436E-2</v>
          </cell>
          <cell r="X306">
            <v>1.4595</v>
          </cell>
          <cell r="Y306">
            <v>0.20706733260263394</v>
          </cell>
          <cell r="Z306">
            <v>0.76200000000000001</v>
          </cell>
          <cell r="AA306">
            <v>0.37328718707889796</v>
          </cell>
        </row>
        <row r="307">
          <cell r="P307">
            <v>1.5604813463231961</v>
          </cell>
          <cell r="Q307">
            <v>4.2564144390770497E-2</v>
          </cell>
          <cell r="T307">
            <v>0.14627081327445537</v>
          </cell>
          <cell r="U307">
            <v>4.056448660060008E-2</v>
          </cell>
          <cell r="X307">
            <v>1.4610789978655556</v>
          </cell>
          <cell r="Y307">
            <v>0.20799743342627819</v>
          </cell>
          <cell r="Z307">
            <v>0.76248121839712169</v>
          </cell>
          <cell r="AA307">
            <v>0.37357064637753246</v>
          </cell>
        </row>
        <row r="308">
          <cell r="P308">
            <v>1.564915940741495</v>
          </cell>
          <cell r="Q308">
            <v>4.5281667345385024E-2</v>
          </cell>
          <cell r="T308">
            <v>0.15049707104223012</v>
          </cell>
          <cell r="U308">
            <v>4.3154340691574949E-2</v>
          </cell>
          <cell r="X308">
            <v>1.4626415227444864</v>
          </cell>
          <cell r="Y308">
            <v>0.20895494990357524</v>
          </cell>
          <cell r="Z308">
            <v>0.76295741645546256</v>
          </cell>
          <cell r="AA308">
            <v>0.37386246092299441</v>
          </cell>
        </row>
        <row r="309">
          <cell r="P309">
            <v>1.569302432434478</v>
          </cell>
          <cell r="Q309">
            <v>4.8076170752263558E-2</v>
          </cell>
          <cell r="T309">
            <v>0.15467748594426756</v>
          </cell>
          <cell r="U309">
            <v>4.5817558703499489E-2</v>
          </cell>
          <cell r="X309">
            <v>1.4641870986765779</v>
          </cell>
          <cell r="Y309">
            <v>0.20993959036573046</v>
          </cell>
          <cell r="Z309">
            <v>0.7634284491204808</v>
          </cell>
          <cell r="AA309">
            <v>0.37416254182574643</v>
          </cell>
        </row>
        <row r="310">
          <cell r="P310">
            <v>1.5736394852342825</v>
          </cell>
          <cell r="Q310">
            <v>5.0946803378597583E-2</v>
          </cell>
          <cell r="T310">
            <v>0.15881078458569214</v>
          </cell>
          <cell r="U310">
            <v>4.8553329394368183E-2</v>
          </cell>
          <cell r="X310">
            <v>1.4657152548644286</v>
          </cell>
          <cell r="Y310">
            <v>0.21095105488172061</v>
          </cell>
          <cell r="Z310">
            <v>0.76389417291106387</v>
          </cell>
          <cell r="AA310">
            <v>0.37447079767823871</v>
          </cell>
        </row>
        <row r="311">
          <cell r="P311">
            <v>1.5779257780326117</v>
          </cell>
          <cell r="Q311">
            <v>5.3892690801880444E-2</v>
          </cell>
          <cell r="T311">
            <v>0.16289570792369706</v>
          </cell>
          <cell r="U311">
            <v>5.1360819421926329E-2</v>
          </cell>
          <cell r="X311">
            <v>1.4672255258168598</v>
          </cell>
          <cell r="Y311">
            <v>0.21198903534965585</v>
          </cell>
          <cell r="Z311">
            <v>0.76435444596323343</v>
          </cell>
          <cell r="AA311">
            <v>0.37478713458275226</v>
          </cell>
        </row>
        <row r="312">
          <cell r="P312">
            <v>1.582160005183157</v>
          </cell>
          <cell r="Q312">
            <v>5.6912935676265625E-2</v>
          </cell>
          <cell r="T312">
            <v>0.16693101165106231</v>
          </cell>
          <cell r="U312">
            <v>5.42391735975149E-2</v>
          </cell>
          <cell r="X312">
            <v>1.4687174514907098</v>
          </cell>
          <cell r="Y312">
            <v>0.21305321559063051</v>
          </cell>
          <cell r="Z312">
            <v>0.7648091280733591</v>
          </cell>
          <cell r="AA312">
            <v>0.37511145618000169</v>
          </cell>
        </row>
        <row r="313">
          <cell r="P313">
            <v>1.5863408768993104</v>
          </cell>
          <cell r="Q313">
            <v>6.0006618005906676E-2</v>
          </cell>
          <cell r="T313">
            <v>0.17091546657518158</v>
          </cell>
          <cell r="U313">
            <v>5.7187515146568779E-2</v>
          </cell>
          <cell r="X313">
            <v>1.4701905774309652</v>
          </cell>
          <cell r="Y313">
            <v>0.2141432714450342</v>
          </cell>
          <cell r="Z313">
            <v>0.76525808074086554</v>
          </cell>
          <cell r="AA313">
            <v>0.37544366367848664</v>
          </cell>
        </row>
        <row r="314">
          <cell r="P314">
            <v>1.5904671196470463</v>
          </cell>
          <cell r="Q314">
            <v>6.3172795425196909E-2</v>
          </cell>
          <cell r="T314">
            <v>0.174847858992487</v>
          </cell>
          <cell r="U314">
            <v>6.020494597569101E-2</v>
          </cell>
          <cell r="X314">
            <v>1.4716444549091943</v>
          </cell>
          <cell r="Y314">
            <v>0.21525887087129419</v>
          </cell>
          <cell r="Z314">
            <v>0.76570116721042103</v>
          </cell>
          <cell r="AA314">
            <v>0.3757836558845849</v>
          </cell>
        </row>
        <row r="315">
          <cell r="P315">
            <v>1.5945374765328517</v>
          </cell>
          <cell r="Q315">
            <v>6.6410503485822697E-2</v>
          </cell>
          <cell r="T315">
            <v>0.17872699105815384</v>
          </cell>
          <cell r="U315">
            <v>6.32905469462203E-2</v>
          </cell>
          <cell r="X315">
            <v>1.473078641060233</v>
          </cell>
          <cell r="Y315">
            <v>0.21639967404701804</v>
          </cell>
          <cell r="Z315">
            <v>0.7661382525135948</v>
          </cell>
          <cell r="AA315">
            <v>0.37613132923337694</v>
          </cell>
        </row>
        <row r="316">
          <cell r="P316">
            <v>1.5985507076865888</v>
          </cell>
          <cell r="Q316">
            <v>6.9718755950544525E-2</v>
          </cell>
          <cell r="T316">
            <v>0.18255168115097714</v>
          </cell>
          <cell r="U316">
            <v>6.6443378154210198E-2</v>
          </cell>
          <cell r="X316">
            <v>1.4744926990170866</v>
          </cell>
          <cell r="Y316">
            <v>0.21756533347250728</v>
          </cell>
          <cell r="Z316">
            <v>0.76656920350996927</v>
          </cell>
          <cell r="AA316">
            <v>0.37648657782019274</v>
          </cell>
        </row>
        <row r="317">
          <cell r="P317">
            <v>1.6025055906391712</v>
          </cell>
          <cell r="Q317">
            <v>7.3096545093613879E-2</v>
          </cell>
          <cell r="T317">
            <v>0.18632076423330399</v>
          </cell>
          <cell r="U317">
            <v>6.9662479216732687E-2</v>
          </cell>
          <cell r="X317">
            <v>1.4758861980440032</v>
          </cell>
          <cell r="Y317">
            <v>0.21875549407660891</v>
          </cell>
          <cell r="Z317">
            <v>0.76699388892769627</v>
          </cell>
          <cell r="AA317">
            <v>0.37684929343287132</v>
          </cell>
        </row>
        <row r="318">
          <cell r="P318">
            <v>1.6064009206949397</v>
          </cell>
          <cell r="Q318">
            <v>7.6542842007736422E-2</v>
          </cell>
          <cell r="T318">
            <v>0.1900330922059156</v>
          </cell>
          <cell r="U318">
            <v>7.2946869564419925E-2</v>
          </cell>
          <cell r="X318">
            <v>1.47725871366768</v>
          </cell>
          <cell r="Y318">
            <v>0.21996979332487354</v>
          </cell>
          <cell r="Z318">
            <v>0.7674121794034835</v>
          </cell>
          <cell r="AA318">
            <v>0.37721936558472341</v>
          </cell>
        </row>
        <row r="319">
          <cell r="P319">
            <v>1.6102355112986246</v>
          </cell>
          <cell r="Q319">
            <v>8.0056596917487233E-2</v>
          </cell>
          <cell r="T319">
            <v>0.19368753425774959</v>
          </cell>
          <cell r="U319">
            <v>7.6295548740155622E-2</v>
          </cell>
          <cell r="X319">
            <v>1.4786098278065625</v>
          </cell>
          <cell r="Y319">
            <v>0.2212078613299871</v>
          </cell>
          <cell r="Z319">
            <v>0.76782394752200001</v>
          </cell>
          <cell r="AA319">
            <v>0.3775966815481866</v>
          </cell>
        </row>
        <row r="320">
          <cell r="P320">
            <v>1.6140081943967812</v>
          </cell>
          <cell r="Q320">
            <v>8.363673949908193E-2</v>
          </cell>
          <cell r="T320">
            <v>0.1972829772103552</v>
          </cell>
          <cell r="U320">
            <v>7.9707496703823044E-2</v>
          </cell>
          <cell r="X320">
            <v>1.4799391288981947</v>
          </cell>
          <cell r="Y320">
            <v>0.22246932096444161</v>
          </cell>
          <cell r="Z320">
            <v>0.76822906785468792</v>
          </cell>
          <cell r="AA320">
            <v>0.3779811263891632</v>
          </cell>
        </row>
        <row r="321">
          <cell r="P321">
            <v>1.6177178207935912</v>
          </cell>
          <cell r="Q321">
            <v>8.7282179206408794E-2</v>
          </cell>
          <cell r="T321">
            <v>0.20081832585697942</v>
          </cell>
          <cell r="U321">
            <v>8.318167414302044E-2</v>
          </cell>
          <cell r="X321">
            <v>1.4812462120245875</v>
          </cell>
          <cell r="Y321">
            <v>0.22375378797541248</v>
          </cell>
          <cell r="Z321">
            <v>0.76862741699796955</v>
          </cell>
          <cell r="AA321">
            <v>0.37837258300203047</v>
          </cell>
        </row>
        <row r="322">
          <cell r="P322">
            <v>1.6213632605009181</v>
          </cell>
          <cell r="Q322">
            <v>9.0991805603218706E-2</v>
          </cell>
          <cell r="T322">
            <v>0.20429250329617682</v>
          </cell>
          <cell r="U322">
            <v>8.6717022789644688E-2</v>
          </cell>
          <cell r="X322">
            <v>1.4825306790355584</v>
          </cell>
          <cell r="Y322">
            <v>0.22506087110180523</v>
          </cell>
          <cell r="Z322">
            <v>0.76901887361083687</v>
          </cell>
          <cell r="AA322">
            <v>0.3787709321453121</v>
          </cell>
        </row>
        <row r="323">
          <cell r="P323">
            <v>1.6249434030825129</v>
          </cell>
          <cell r="Q323">
            <v>9.4764488701375521E-2</v>
          </cell>
          <cell r="T323">
            <v>0.20770445125984446</v>
          </cell>
          <cell r="U323">
            <v>9.0312465742250492E-2</v>
          </cell>
          <cell r="X323">
            <v>1.483792138670013</v>
          </cell>
          <cell r="Y323">
            <v>0.22639017219343766</v>
          </cell>
          <cell r="Z323">
            <v>0.76940331845181342</v>
          </cell>
          <cell r="AA323">
            <v>0.37917605247800007</v>
          </cell>
        </row>
        <row r="324">
          <cell r="P324">
            <v>1.6284571579922635</v>
          </cell>
          <cell r="Q324">
            <v>9.8599079305060261E-2</v>
          </cell>
          <cell r="T324">
            <v>0.21105313043557994</v>
          </cell>
          <cell r="U324">
            <v>9.3966907794084287E-2</v>
          </cell>
          <cell r="X324">
            <v>1.4850302066751264</v>
          </cell>
          <cell r="Y324">
            <v>0.22774128633231988</v>
          </cell>
          <cell r="Z324">
            <v>0.76978063441527667</v>
          </cell>
          <cell r="AA324">
            <v>0.37958782059651658</v>
          </cell>
        </row>
        <row r="325">
          <cell r="P325">
            <v>1.631903454906386</v>
          </cell>
          <cell r="Q325">
            <v>0.10249440936082879</v>
          </cell>
          <cell r="T325">
            <v>0.2143375207832672</v>
          </cell>
          <cell r="U325">
            <v>9.7679235766695904E-2</v>
          </cell>
          <cell r="X325">
            <v>1.4862445059233911</v>
          </cell>
          <cell r="Y325">
            <v>0.22911380195599673</v>
          </cell>
          <cell r="Z325">
            <v>0.7701507065671287</v>
          </cell>
          <cell r="AA325">
            <v>0.38000611107230381</v>
          </cell>
        </row>
        <row r="326">
          <cell r="P326">
            <v>1.6352812440494553</v>
          </cell>
          <cell r="Q326">
            <v>0.10644929231341119</v>
          </cell>
          <cell r="T326">
            <v>0.21755662184578967</v>
          </cell>
          <cell r="U326">
            <v>0.10144831884902275</v>
          </cell>
          <cell r="X326">
            <v>1.4874346665274927</v>
          </cell>
          <cell r="Y326">
            <v>0.23050730098291333</v>
          </cell>
          <cell r="Z326">
            <v>0.77051342217980734</v>
          </cell>
          <cell r="AA326">
            <v>0.38043079649003075</v>
          </cell>
        </row>
        <row r="327">
          <cell r="P327">
            <v>1.6385894965141772</v>
          </cell>
          <cell r="Q327">
            <v>0.11046252346714833</v>
          </cell>
          <cell r="T327">
            <v>0.22070945305377962</v>
          </cell>
          <cell r="U327">
            <v>0.10527300894184605</v>
          </cell>
          <cell r="X327">
            <v>1.4886003259529819</v>
          </cell>
          <cell r="Y327">
            <v>0.23192135893976701</v>
          </cell>
          <cell r="Z327">
            <v>0.77086867076662302</v>
          </cell>
          <cell r="AA327">
            <v>0.38086174748640522</v>
          </cell>
        </row>
        <row r="328">
          <cell r="P328">
            <v>1.6418272045748032</v>
          </cell>
          <cell r="Q328">
            <v>0.11453288035295386</v>
          </cell>
          <cell r="T328">
            <v>0.22379505402430902</v>
          </cell>
          <cell r="U328">
            <v>0.10915214100751305</v>
          </cell>
          <cell r="X328">
            <v>1.4897411291287059</v>
          </cell>
          <cell r="Y328">
            <v>0.23335554509080586</v>
          </cell>
          <cell r="Z328">
            <v>0.77121634411541506</v>
          </cell>
          <cell r="AA328">
            <v>0.38129883278957899</v>
          </cell>
        </row>
        <row r="329">
          <cell r="P329">
            <v>1.6449933819940932</v>
          </cell>
          <cell r="Q329">
            <v>0.1186591231006896</v>
          </cell>
          <cell r="T329">
            <v>0.22681248485343114</v>
          </cell>
          <cell r="U329">
            <v>0.11308453342481828</v>
          </cell>
          <cell r="X329">
            <v>1.4908567285549659</v>
          </cell>
          <cell r="Y329">
            <v>0.23480942256903492</v>
          </cell>
          <cell r="Z329">
            <v>0.77155633632151333</v>
          </cell>
          <cell r="AA329">
            <v>0.38174191925913448</v>
          </cell>
        </row>
        <row r="330">
          <cell r="P330">
            <v>1.6480870643237344</v>
          </cell>
          <cell r="Q330">
            <v>0.12283999481684293</v>
          </cell>
          <cell r="T330">
            <v>0.22976082640248502</v>
          </cell>
          <cell r="U330">
            <v>0.11706898834893756</v>
          </cell>
          <cell r="X330">
            <v>1.4919467844093695</v>
          </cell>
          <cell r="Y330">
            <v>0.23628254850929029</v>
          </cell>
          <cell r="Z330">
            <v>0.77188854381999827</v>
          </cell>
          <cell r="AA330">
            <v>0.38219087192664086</v>
          </cell>
        </row>
        <row r="331">
          <cell r="P331">
            <v>1.6511073091981194</v>
          </cell>
          <cell r="Q331">
            <v>0.12707422196738813</v>
          </cell>
          <cell r="T331">
            <v>0.23263918057807359</v>
          </cell>
          <cell r="U331">
            <v>0.12110429207630277</v>
          </cell>
          <cell r="X331">
            <v>1.4930109646503442</v>
          </cell>
          <cell r="Y331">
            <v>0.2377744741831401</v>
          </cell>
          <cell r="Z331">
            <v>0.77221286541724776</v>
          </cell>
          <cell r="AA331">
            <v>0.38264555403676653</v>
          </cell>
        </row>
        <row r="332">
          <cell r="P332">
            <v>1.6540531966214025</v>
          </cell>
          <cell r="Q332">
            <v>0.13136051476571753</v>
          </cell>
          <cell r="T332">
            <v>0.23544667060563187</v>
          </cell>
          <cell r="U332">
            <v>0.12518921541430797</v>
          </cell>
          <cell r="X332">
            <v>1.4940489451182795</v>
          </cell>
          <cell r="Y332">
            <v>0.2392847451355716</v>
          </cell>
          <cell r="Z332">
            <v>0.77252920232176137</v>
          </cell>
          <cell r="AA332">
            <v>0.38310582708893615</v>
          </cell>
        </row>
        <row r="333">
          <cell r="P333">
            <v>1.6569238292477364</v>
          </cell>
          <cell r="Q333">
            <v>0.13569756756552195</v>
          </cell>
          <cell r="T333">
            <v>0.2381824412965004</v>
          </cell>
          <cell r="U333">
            <v>0.12932251405573233</v>
          </cell>
          <cell r="X333">
            <v>1.4950604096342694</v>
          </cell>
          <cell r="Y333">
            <v>0.24081290132342215</v>
          </cell>
          <cell r="Z333">
            <v>0.77283745817425353</v>
          </cell>
          <cell r="AA333">
            <v>0.38357155087951916</v>
          </cell>
        </row>
        <row r="334">
          <cell r="P334">
            <v>1.659718332654615</v>
          </cell>
          <cell r="Q334">
            <v>0.14008405925850489</v>
          </cell>
          <cell r="T334">
            <v>0.24084565930842494</v>
          </cell>
          <cell r="U334">
            <v>0.13350292895776977</v>
          </cell>
          <cell r="X334">
            <v>1.4960450500964249</v>
          </cell>
          <cell r="Y334">
            <v>0.24235847725551346</v>
          </cell>
          <cell r="Z334">
            <v>0.77313753907700566</v>
          </cell>
          <cell r="AA334">
            <v>0.38404258354453746</v>
          </cell>
        </row>
        <row r="335">
          <cell r="P335">
            <v>1.6624358556092294</v>
          </cell>
          <cell r="Q335">
            <v>0.14451865367680375</v>
          </cell>
          <cell r="T335">
            <v>0.24343551339939981</v>
          </cell>
          <cell r="U335">
            <v>0.13772918672554452</v>
          </cell>
          <cell r="X335">
            <v>1.4970025665737219</v>
          </cell>
          <cell r="Y335">
            <v>0.24392100213444426</v>
          </cell>
          <cell r="Z335">
            <v>0.77342935362246756</v>
          </cell>
          <cell r="AA335">
            <v>0.38451878160287828</v>
          </cell>
        </row>
        <row r="336">
          <cell r="P336">
            <v>1.6650755703277627</v>
          </cell>
          <cell r="Q336">
            <v>0.14899999999999985</v>
          </cell>
          <cell r="T336">
            <v>0.24595121467478048</v>
          </cell>
          <cell r="U336">
            <v>0.14199999999999985</v>
          </cell>
          <cell r="X336">
            <v>1.4979326673973661</v>
          </cell>
          <cell r="Y336">
            <v>0.24549999999999994</v>
          </cell>
          <cell r="Z336">
            <v>0.77371281292110206</v>
          </cell>
          <cell r="AA336">
            <v>0.38500000000000001</v>
          </cell>
        </row>
        <row r="337">
          <cell r="P337">
            <v>1.66763667272754</v>
          </cell>
          <cell r="Q337">
            <v>0.1535267331665916</v>
          </cell>
          <cell r="T337">
            <v>0.24839199682758839</v>
          </cell>
          <cell r="U337">
            <v>0.14631406785004031</v>
          </cell>
          <cell r="X337">
            <v>1.4988350692496366</v>
          </cell>
          <cell r="Y337">
            <v>0.24709498987413461</v>
          </cell>
          <cell r="Z337">
            <v>0.77398783062846066</v>
          </cell>
          <cell r="AA337">
            <v>0.38548609215211727</v>
          </cell>
        </row>
        <row r="338">
          <cell r="P338">
            <v>1.6701183826719603</v>
          </cell>
          <cell r="Q338">
            <v>0.15809747428980453</v>
          </cell>
          <cell r="T338">
            <v>0.25075711637193521</v>
          </cell>
          <cell r="U338">
            <v>0.15067007616880701</v>
          </cell>
          <cell r="X338">
            <v>1.4997094972501874</v>
          </cell>
          <cell r="Y338">
            <v>0.24870548590748146</v>
          </cell>
          <cell r="Z338">
            <v>0.77425432297148566</v>
          </cell>
          <cell r="AA338">
            <v>0.38597690999085149</v>
          </cell>
        </row>
        <row r="339">
          <cell r="P339">
            <v>1.6725199442081335</v>
          </cell>
          <cell r="Q339">
            <v>0.162710831077615</v>
          </cell>
          <cell r="T339">
            <v>0.25304585286949643</v>
          </cell>
          <cell r="U339">
            <v>0.15506669807396864</v>
          </cell>
          <cell r="X339">
            <v>1.5005556850397785</v>
          </cell>
          <cell r="Y339">
            <v>0.25033099752734755</v>
          </cell>
          <cell r="Z339">
            <v>0.77451220877402771</v>
          </cell>
          <cell r="AA339">
            <v>0.38647230400833454</v>
          </cell>
        </row>
        <row r="340">
          <cell r="P340">
            <v>1.6748406257971518</v>
          </cell>
          <cell r="Q340">
            <v>0.16736539825685481</v>
          </cell>
          <cell r="T340">
            <v>0.25525750914896334</v>
          </cell>
          <cell r="U340">
            <v>0.15950259431190189</v>
          </cell>
          <cell r="X340">
            <v>1.5013733748614126</v>
          </cell>
          <cell r="Y340">
            <v>0.25197102958714684</v>
          </cell>
          <cell r="Z340">
            <v>0.77476140948157335</v>
          </cell>
          <cell r="AA340">
            <v>0.38697212330274955</v>
          </cell>
        </row>
        <row r="341">
          <cell r="P341">
            <v>1.6770797205369217</v>
          </cell>
          <cell r="Q341">
            <v>0.17205975800127163</v>
          </cell>
          <cell r="T341">
            <v>0.25739141151840861</v>
          </cell>
          <cell r="U341">
            <v>0.16397641366564142</v>
          </cell>
          <cell r="X341">
            <v>1.5021623176388483</v>
          </cell>
          <cell r="Y341">
            <v>0.2536250825172266</v>
          </cell>
          <cell r="Z341">
            <v>0.77500184918517279</v>
          </cell>
          <cell r="AA341">
            <v>0.38747621562429763</v>
          </cell>
        </row>
        <row r="342">
          <cell r="P342">
            <v>1.6792365463774952</v>
          </cell>
          <cell r="Q342">
            <v>0.17679248036341155</v>
          </cell>
          <cell r="T342">
            <v>0.25944690997049863</v>
          </cell>
          <cell r="U342">
            <v>0.16848679336647274</v>
          </cell>
          <cell r="X342">
            <v>1.5029222730524732</v>
          </cell>
          <cell r="Y342">
            <v>0.25529265247704097</v>
          </cell>
          <cell r="Z342">
            <v>0.77523345464456328</v>
          </cell>
          <cell r="AA342">
            <v>0.38798442742157441</v>
          </cell>
        </row>
        <row r="343">
          <cell r="P343">
            <v>1.6813104463288271</v>
          </cell>
          <cell r="Q343">
            <v>0.18156212371019637</v>
          </cell>
          <cell r="T343">
            <v>0.26142337838049301</v>
          </cell>
          <cell r="U343">
            <v>0.17303235950904622</v>
          </cell>
          <cell r="X343">
            <v>1.5036530096125063</v>
          </cell>
          <cell r="Y343">
            <v>0.25697323150862622</v>
          </cell>
          <cell r="Z343">
            <v>0.77545615531047807</v>
          </cell>
          <cell r="AA343">
            <v>0.38849660388834328</v>
          </cell>
        </row>
        <row r="344">
          <cell r="P344">
            <v>1.6833007886609026</v>
          </cell>
          <cell r="Q344">
            <v>0.18636723516205811</v>
          </cell>
          <cell r="T344">
            <v>0.26332021469696759</v>
          </cell>
          <cell r="U344">
            <v>0.17761172746988088</v>
          </cell>
          <cell r="X344">
            <v>1.5043543047295127</v>
          </cell>
          <cell r="Y344">
            <v>0.2586663076913292</v>
          </cell>
          <cell r="Z344">
            <v>0.77566988334613718</v>
          </cell>
          <cell r="AA344">
            <v>0.3890125890106908</v>
          </cell>
        </row>
        <row r="345">
          <cell r="P345">
            <v>1.685206967096166</v>
          </cell>
          <cell r="Q345">
            <v>0.19120635103550038</v>
          </cell>
          <cell r="T345">
            <v>0.26513684112520519</v>
          </cell>
          <cell r="U345">
            <v>0.18222350232913456</v>
          </cell>
          <cell r="X345">
            <v>1.5050259447822061</v>
          </cell>
          <cell r="Y345">
            <v>0.26037136529774341</v>
          </cell>
          <cell r="Z345">
            <v>0.77587457364791046</v>
          </cell>
          <cell r="AA345">
            <v>0.38953222561455042</v>
          </cell>
        </row>
        <row r="346">
          <cell r="P346">
            <v>1.6870284009942007</v>
          </cell>
          <cell r="Q346">
            <v>0.19607799728895076</v>
          </cell>
          <cell r="T346">
            <v>0.26687270430319798</v>
          </cell>
          <cell r="U346">
            <v>0.18686627929551008</v>
          </cell>
          <cell r="X346">
            <v>1.5056677251825203</v>
          </cell>
          <cell r="Y346">
            <v>0.26208788495080476</v>
          </cell>
          <cell r="Z346">
            <v>0.77607016386514904</v>
          </cell>
          <cell r="AA346">
            <v>0.39005535541357861</v>
          </cell>
        </row>
        <row r="347">
          <cell r="P347">
            <v>1.6887645355285965</v>
          </cell>
          <cell r="Q347">
            <v>0.2009806899717673</v>
          </cell>
          <cell r="T347">
            <v>0.26852727547020594</v>
          </cell>
          <cell r="U347">
            <v>0.19153864413416749</v>
          </cell>
          <cell r="X347">
            <v>1.5062794504379282</v>
          </cell>
          <cell r="Y347">
            <v>0.26381534378199856</v>
          </cell>
          <cell r="Z347">
            <v>0.77625659441917816</v>
          </cell>
          <cell r="AA347">
            <v>0.39058181905737099</v>
          </cell>
        </row>
        <row r="348">
          <cell r="P348">
            <v>1.6904148418559557</v>
          </cell>
          <cell r="Q348">
            <v>0.20591293567626562</v>
          </cell>
          <cell r="T348">
            <v>0.27010005062782355</v>
          </cell>
          <cell r="U348">
            <v>0.19623917359751486</v>
          </cell>
          <cell r="X348">
            <v>1.5068609342109911</v>
          </cell>
          <cell r="Y348">
            <v>0.2655532155906305</v>
          </cell>
          <cell r="Z348">
            <v>0.77643380852144495</v>
          </cell>
          <cell r="AA348">
            <v>0.3911114561800017</v>
          </cell>
        </row>
        <row r="349">
          <cell r="P349">
            <v>1.6919788172769845</v>
          </cell>
          <cell r="Q349">
            <v>0.21087323199262431</v>
          </cell>
          <cell r="T349">
            <v>0.27159055069350202</v>
          </cell>
          <cell r="U349">
            <v>0.20096643585874263</v>
          </cell>
          <cell r="X349">
            <v>1.5074119993761188</v>
          </cell>
          <cell r="Y349">
            <v>0.2673009710041126</v>
          </cell>
          <cell r="Z349">
            <v>0.77660175219081717</v>
          </cell>
          <cell r="AA349">
            <v>0.39164410544887246</v>
          </cell>
        </row>
        <row r="350">
          <cell r="P350">
            <v>1.6934559853896189</v>
          </cell>
          <cell r="Q350">
            <v>0.21586006796653429</v>
          </cell>
          <cell r="T350">
            <v>0.27299832164648252</v>
          </cell>
          <cell r="U350">
            <v>0.2057189909479723</v>
          </cell>
          <cell r="X350">
            <v>1.5079324780735235</v>
          </cell>
          <cell r="Y350">
            <v>0.26905807763921508</v>
          </cell>
          <cell r="Z350">
            <v>0.7767603742700262</v>
          </cell>
          <cell r="AA350">
            <v>0.39217960461385604</v>
          </cell>
        </row>
        <row r="351">
          <cell r="P351">
            <v>1.6948458962341424</v>
          </cell>
          <cell r="Q351">
            <v>0.22087192455944882</v>
          </cell>
          <cell r="T351">
            <v>0.27432293466609536</v>
          </cell>
          <cell r="U351">
            <v>0.21049539119088412</v>
          </cell>
          <cell r="X351">
            <v>1.5084222117603523</v>
          </cell>
          <cell r="Y351">
            <v>0.27082400026423531</v>
          </cell>
          <cell r="Z351">
            <v>0.77690962644125017</v>
          </cell>
          <cell r="AA351">
            <v>0.39271779055671935</v>
          </cell>
        </row>
        <row r="352">
          <cell r="P352">
            <v>1.6961481264302469</v>
          </cell>
          <cell r="Q352">
            <v>0.22590727511129896</v>
          </cell>
          <cell r="T352">
            <v>0.27556398626238299</v>
          </cell>
          <cell r="U352">
            <v>0.2152941816496943</v>
          </cell>
          <cell r="X352">
            <v>1.5088810512589796</v>
          </cell>
          <cell r="Y352">
            <v>0.27259820096203485</v>
          </cell>
          <cell r="Z352">
            <v>0.77704946324083191</v>
          </cell>
          <cell r="AA352">
            <v>0.39325849934081064</v>
          </cell>
        </row>
        <row r="353">
          <cell r="P353">
            <v>1.6973622793060001</v>
          </cell>
          <cell r="Q353">
            <v>0.23096458580552812</v>
          </cell>
          <cell r="T353">
            <v>0.27672109839900677</v>
          </cell>
          <cell r="U353">
            <v>0.22011390056634222</v>
          </cell>
          <cell r="X353">
            <v>1.5093088568024497</v>
          </cell>
          <cell r="Y353">
            <v>0.27438013929389415</v>
          </cell>
          <cell r="Z353">
            <v>0.77717984207312751</v>
          </cell>
          <cell r="AA353">
            <v>0.39380156626099633</v>
          </cell>
        </row>
        <row r="354">
          <cell r="P354">
            <v>1.698487985018674</v>
          </cell>
          <cell r="Q354">
            <v>0.23604231613630755</v>
          </cell>
          <cell r="T354">
            <v>0.27779391860840075</v>
          </cell>
          <cell r="U354">
            <v>0.22495307980775617</v>
          </cell>
          <cell r="X354">
            <v>1.5097054980770497</v>
          </cell>
          <cell r="Y354">
            <v>0.2761692724641352</v>
          </cell>
          <cell r="Z354">
            <v>0.77730072322348176</v>
          </cell>
          <cell r="AA354">
            <v>0.39434682589383169</v>
          </cell>
        </row>
        <row r="355">
          <cell r="P355">
            <v>1.6995249006674038</v>
          </cell>
          <cell r="Q355">
            <v>0.2411389193777897</v>
          </cell>
          <cell r="T355">
            <v>0.27878212009913655</v>
          </cell>
          <cell r="U355">
            <v>0.2298102453130613</v>
          </cell>
          <cell r="X355">
            <v>1.5100708542620047</v>
          </cell>
          <cell r="Y355">
            <v>0.2779650554854628</v>
          </cell>
          <cell r="Z355">
            <v>0.7774120698703253</v>
          </cell>
          <cell r="AA355">
            <v>0.39489411214795062</v>
          </cell>
        </row>
        <row r="356">
          <cell r="P356">
            <v>1.700472710397638</v>
          </cell>
          <cell r="Q356">
            <v>0.24625284305525474</v>
          </cell>
          <cell r="T356">
            <v>0.27968540185546703</v>
          </cell>
          <cell r="U356">
            <v>0.23468391754259174</v>
          </cell>
          <cell r="X356">
            <v>1.5104048140662818</v>
          </cell>
          <cell r="Y356">
            <v>0.27976694134497232</v>
          </cell>
          <cell r="Z356">
            <v>0.77751384809639068</v>
          </cell>
          <cell r="AA356">
            <v>0.39544325831465826</v>
          </cell>
        </row>
        <row r="357">
          <cell r="P357">
            <v>1.7013311254973511</v>
          </cell>
          <cell r="Q357">
            <v>0.25138252941801109</v>
          </cell>
          <cell r="T357">
            <v>0.28050348872901909</v>
          </cell>
          <cell r="U357">
            <v>0.23957261192857435</v>
          </cell>
          <cell r="X357">
            <v>1.5107072757624895</v>
          </cell>
          <cell r="Y357">
            <v>0.28157438117077571</v>
          </cell>
          <cell r="Z357">
            <v>0.77760602689904434</v>
          </cell>
          <cell r="AA357">
            <v>0.39599409711871264</v>
          </cell>
        </row>
        <row r="358">
          <cell r="P358">
            <v>1.7020998844849879</v>
          </cell>
          <cell r="Q358">
            <v>0.25652641591390035</v>
          </cell>
          <cell r="T358">
            <v>0.2812361315226059</v>
          </cell>
          <cell r="U358">
            <v>0.24447483932734126</v>
          </cell>
          <cell r="X358">
            <v>1.5109781472178649</v>
          </cell>
          <cell r="Y358">
            <v>0.28338682439919305</v>
          </cell>
          <cell r="Z358">
            <v>0.77768857819973025</v>
          </cell>
          <cell r="AA358">
            <v>0.39654646076927791</v>
          </cell>
        </row>
        <row r="359">
          <cell r="P359">
            <v>1.7027787531891141</v>
          </cell>
          <cell r="Q359">
            <v>0.26168293566526613</v>
          </cell>
          <cell r="T359">
            <v>0.28188310706613545</v>
          </cell>
          <cell r="U359">
            <v>0.24938910647293816</v>
          </cell>
          <cell r="X359">
            <v>1.5112173459223388</v>
          </cell>
          <cell r="Y359">
            <v>0.28520371894245955</v>
          </cell>
          <cell r="Z359">
            <v>0.77776147685252228</v>
          </cell>
          <cell r="AA359">
            <v>0.39710018101103534</v>
          </cell>
        </row>
        <row r="360">
          <cell r="P360">
            <v>1.7033675248197455</v>
          </cell>
          <cell r="Q360">
            <v>0.26685051794623926</v>
          </cell>
          <cell r="T360">
            <v>0.2824442182845896</v>
          </cell>
          <cell r="U360">
            <v>0.25431391643198642</v>
          </cell>
          <cell r="X360">
            <v>1.5114247990136687</v>
          </cell>
          <cell r="Y360">
            <v>0.28702451135689638</v>
          </cell>
          <cell r="Z360">
            <v>0.77782470065178477</v>
          </cell>
          <cell r="AA360">
            <v>0.39765508917543513</v>
          </cell>
        </row>
        <row r="361">
          <cell r="P361">
            <v>1.7038660200313402</v>
          </cell>
          <cell r="Q361">
            <v>0.27202758866119781</v>
          </cell>
          <cell r="T361">
            <v>0.28291929425805573</v>
          </cell>
          <cell r="U361">
            <v>0.25924776905966501</v>
          </cell>
          <cell r="X361">
            <v>1.5116004432996333</v>
          </cell>
          <cell r="Y361">
            <v>0.28884864701149587</v>
          </cell>
          <cell r="Z361">
            <v>0.77787823033893588</v>
          </cell>
          <cell r="AA361">
            <v>0.39821101623207494</v>
          </cell>
        </row>
        <row r="362">
          <cell r="P362">
            <v>1.7042740869774275</v>
          </cell>
          <cell r="Q362">
            <v>0.27721257082425055</v>
          </cell>
          <cell r="T362">
            <v>0.28330819027379006</v>
          </cell>
          <cell r="U362">
            <v>0.26418916145666832</v>
          </cell>
          <cell r="X362">
            <v>1.5117442252772815</v>
          </cell>
          <cell r="Y362">
            <v>0.2906755702568668</v>
          </cell>
          <cell r="Z362">
            <v>0.77792204960831435</v>
          </cell>
          <cell r="AA362">
            <v>0.39876779284018798</v>
          </cell>
        </row>
        <row r="363">
          <cell r="P363">
            <v>1.7045916013568629</v>
          </cell>
          <cell r="Q363">
            <v>0.28240388503960256</v>
          </cell>
          <cell r="T363">
            <v>0.28361078787029892</v>
          </cell>
          <cell r="U363">
            <v>0.26913658842700378</v>
          </cell>
          <cell r="X363">
            <v>1.5118561011492302</v>
          </cell>
          <cell r="Y363">
            <v>0.29250472459449084</v>
          </cell>
          <cell r="Z363">
            <v>0.77795614511214639</v>
          </cell>
          <cell r="AA363">
            <v>0.39932524940022579</v>
          </cell>
        </row>
        <row r="364">
          <cell r="P364">
            <v>1.7048184664516906</v>
          </cell>
          <cell r="Q364">
            <v>0.28759994998265476</v>
          </cell>
          <cell r="T364">
            <v>0.28382699487342317</v>
          </cell>
          <cell r="U364">
            <v>0.27408854293648977</v>
          </cell>
          <cell r="X364">
            <v>1.5119360368370052</v>
          </cell>
          <cell r="Y364">
            <v>0.29433555284623741</v>
          </cell>
          <cell r="Z364">
            <v>0.77798050646461103</v>
          </cell>
          <cell r="AA364">
            <v>0.39988321610552002</v>
          </cell>
        </row>
        <row r="365">
          <cell r="P365">
            <v>1.7049546131566047</v>
          </cell>
          <cell r="Q365">
            <v>0.29279918288168949</v>
          </cell>
          <cell r="T365">
            <v>0.28395674542441507</v>
          </cell>
          <cell r="U365">
            <v>0.27904351657181142</v>
          </cell>
          <cell r="X365">
            <v>1.5119840079914211</v>
          </cell>
          <cell r="Y365">
            <v>0.2961674973240852</v>
          </cell>
          <cell r="Z365">
            <v>0.77799512624500455</v>
          </cell>
          <cell r="AA365">
            <v>0.40044152299400693</v>
          </cell>
        </row>
        <row r="366">
          <cell r="P366">
            <v>1.7050000000000001</v>
          </cell>
          <cell r="Q366">
            <v>0.29799999999999993</v>
          </cell>
          <cell r="T366">
            <v>0.28399999999999997</v>
          </cell>
          <cell r="U366">
            <v>0.28399999999999992</v>
          </cell>
          <cell r="X366">
            <v>1.512</v>
          </cell>
          <cell r="Y366">
            <v>0.29799999999999999</v>
          </cell>
          <cell r="Z366">
            <v>0.77800000000000002</v>
          </cell>
          <cell r="AA366">
            <v>0.40100000000000002</v>
          </cell>
        </row>
      </sheetData>
      <sheetData sheetId="4">
        <row r="7">
          <cell r="P7">
            <v>1.6749535470226995</v>
          </cell>
          <cell r="Q7">
            <v>0.31032298396337149</v>
          </cell>
          <cell r="R7">
            <v>1.37</v>
          </cell>
          <cell r="S7">
            <v>0.30499999999999999</v>
          </cell>
          <cell r="T7">
            <v>0.28995583159535343</v>
          </cell>
          <cell r="U7">
            <v>0.29506119786681217</v>
          </cell>
          <cell r="V7">
            <v>0</v>
          </cell>
          <cell r="W7">
            <v>0.28999999999999998</v>
          </cell>
          <cell r="X7">
            <v>1.4749840079914212</v>
          </cell>
          <cell r="Y7">
            <v>0.30683250267591478</v>
          </cell>
          <cell r="Z7">
            <v>0.8149951262450047</v>
          </cell>
          <cell r="AA7">
            <v>0.39655847700599312</v>
          </cell>
          <cell r="AB7">
            <v>0.78300000000000014</v>
          </cell>
          <cell r="AC7">
            <v>0.39600000000000002</v>
          </cell>
          <cell r="AD7">
            <v>0.78300000000000014</v>
          </cell>
          <cell r="AE7">
            <v>0.42800000000000005</v>
          </cell>
          <cell r="AF7">
            <v>0.78300000000000014</v>
          </cell>
          <cell r="AG7">
            <v>0.36399999999999999</v>
          </cell>
          <cell r="AH7">
            <v>0.62661464585834326</v>
          </cell>
          <cell r="AI7">
            <v>0.44366837447775354</v>
          </cell>
          <cell r="AJ7">
            <v>0.72753881278538823</v>
          </cell>
          <cell r="AK7">
            <v>0.67185567275302394</v>
          </cell>
          <cell r="AL7">
            <v>0</v>
          </cell>
          <cell r="AM7">
            <v>0.28999999999999998</v>
          </cell>
          <cell r="AN7">
            <v>0.78300000000000014</v>
          </cell>
          <cell r="AO7">
            <v>0.745</v>
          </cell>
          <cell r="AP7">
            <v>0.8620000000000001</v>
          </cell>
          <cell r="AQ7">
            <v>0.377</v>
          </cell>
          <cell r="AR7">
            <v>1.37</v>
          </cell>
          <cell r="AS7">
            <v>0</v>
          </cell>
          <cell r="AT7">
            <v>1.37</v>
          </cell>
          <cell r="AU7">
            <v>0</v>
          </cell>
          <cell r="AV7">
            <v>1.37</v>
          </cell>
          <cell r="AW7">
            <v>0</v>
          </cell>
        </row>
        <row r="8">
          <cell r="P8">
            <v>1.6748142022408243</v>
          </cell>
          <cell r="Q8">
            <v>0.31564434649426276</v>
          </cell>
          <cell r="T8">
            <v>0.28982333983553776</v>
          </cell>
          <cell r="U8">
            <v>0.30012085404372524</v>
          </cell>
          <cell r="X8">
            <v>1.4749360368370052</v>
          </cell>
          <cell r="Y8">
            <v>0.30866444715376262</v>
          </cell>
          <cell r="Z8">
            <v>0.81498050646461118</v>
          </cell>
          <cell r="AA8">
            <v>0.39711678389448007</v>
          </cell>
          <cell r="AD8">
            <v>1.37</v>
          </cell>
          <cell r="AE8">
            <v>0.41</v>
          </cell>
          <cell r="AF8">
            <v>1.37</v>
          </cell>
          <cell r="AG8">
            <v>0.2</v>
          </cell>
          <cell r="AL8">
            <v>0.26758694957607781</v>
          </cell>
          <cell r="AM8">
            <v>0.88500000000000001</v>
          </cell>
          <cell r="AN8">
            <v>1.37</v>
          </cell>
          <cell r="AO8">
            <v>0.745</v>
          </cell>
          <cell r="AP8">
            <v>1.37</v>
          </cell>
          <cell r="AQ8">
            <v>0.30499999999999999</v>
          </cell>
          <cell r="AR8">
            <v>0.57000000000000006</v>
          </cell>
          <cell r="AS8">
            <v>0.8</v>
          </cell>
          <cell r="AT8">
            <v>0</v>
          </cell>
          <cell r="AU8">
            <v>0.67185567275302394</v>
          </cell>
          <cell r="AV8">
            <v>0.42520000000000002</v>
          </cell>
          <cell r="AW8">
            <v>0.43890000000000001</v>
          </cell>
        </row>
        <row r="9">
          <cell r="P9">
            <v>1.674582008100145</v>
          </cell>
          <cell r="Q9">
            <v>0.32096246665409789</v>
          </cell>
          <cell r="T9">
            <v>0.28960256507882637</v>
          </cell>
          <cell r="U9">
            <v>0.30517742731045372</v>
          </cell>
          <cell r="X9">
            <v>1.4748561011492303</v>
          </cell>
          <cell r="Y9">
            <v>0.31049527540550909</v>
          </cell>
          <cell r="Z9">
            <v>0.81495614511214653</v>
          </cell>
          <cell r="AA9">
            <v>0.3976747505997742</v>
          </cell>
        </row>
        <row r="10">
          <cell r="P10">
            <v>1.6742570353292465</v>
          </cell>
          <cell r="Q10">
            <v>0.32627572449195819</v>
          </cell>
          <cell r="T10">
            <v>0.28929357457534899</v>
          </cell>
          <cell r="U10">
            <v>0.31022937738579631</v>
          </cell>
          <cell r="X10">
            <v>1.4747442252772816</v>
          </cell>
          <cell r="Y10">
            <v>0.31232442974313313</v>
          </cell>
          <cell r="Z10">
            <v>0.81492204960831449</v>
          </cell>
          <cell r="AA10">
            <v>0.398232207159812</v>
          </cell>
        </row>
        <row r="11">
          <cell r="P11">
            <v>1.6738393829179825</v>
          </cell>
          <cell r="Q11">
            <v>0.33158250153803576</v>
          </cell>
          <cell r="T11">
            <v>0.28889646244660616</v>
          </cell>
          <cell r="U11">
            <v>0.31527516539682082</v>
          </cell>
          <cell r="X11">
            <v>1.4746004432996334</v>
          </cell>
          <cell r="Y11">
            <v>0.31415135298850411</v>
          </cell>
          <cell r="Z11">
            <v>0.81487823033893603</v>
          </cell>
          <cell r="AA11">
            <v>0.3987889837679251</v>
          </cell>
        </row>
        <row r="12">
          <cell r="P12">
            <v>1.6733291780873234</v>
          </cell>
          <cell r="Q12">
            <v>0.3368811812966343</v>
          </cell>
          <cell r="T12">
            <v>0.28841134965679921</v>
          </cell>
          <cell r="U12">
            <v>0.32031325434761948</v>
          </cell>
          <cell r="X12">
            <v>1.4744247990136687</v>
          </cell>
          <cell r="Y12">
            <v>0.3159754886431036</v>
          </cell>
          <cell r="Z12">
            <v>0.81482470065178492</v>
          </cell>
          <cell r="AA12">
            <v>0.39934491082456491</v>
          </cell>
        </row>
        <row r="13">
          <cell r="P13">
            <v>1.6727265762506032</v>
          </cell>
          <cell r="Q13">
            <v>0.34217014973856996</v>
          </cell>
          <cell r="T13">
            <v>0.28783838397598338</v>
          </cell>
          <cell r="U13">
            <v>0.32534210958749277</v>
          </cell>
          <cell r="X13">
            <v>1.4742173459223389</v>
          </cell>
          <cell r="Y13">
            <v>0.31779628105754049</v>
          </cell>
          <cell r="Z13">
            <v>0.81476147685252243</v>
          </cell>
          <cell r="AA13">
            <v>0.39989981898896476</v>
          </cell>
        </row>
        <row r="14">
          <cell r="P14">
            <v>1.672031760966179</v>
          </cell>
          <cell r="Q14">
            <v>0.34744779579281992</v>
          </cell>
          <cell r="T14">
            <v>0.28717773993505541</v>
          </cell>
          <cell r="U14">
            <v>0.33036019927841898</v>
          </cell>
          <cell r="X14">
            <v>1.473978147217865</v>
          </cell>
          <cell r="Y14">
            <v>0.31961317560080688</v>
          </cell>
          <cell r="Z14">
            <v>0.8146885781997304</v>
          </cell>
          <cell r="AA14">
            <v>0.40045353923072213</v>
          </cell>
        </row>
        <row r="15">
          <cell r="P15">
            <v>1.6712449438815171</v>
          </cell>
          <cell r="Q15">
            <v>0.35271251183727043</v>
          </cell>
          <cell r="T15">
            <v>0.28642961877258993</v>
          </cell>
          <cell r="U15">
            <v>0.33536599486166691</v>
          </cell>
          <cell r="X15">
            <v>1.4737072757624896</v>
          </cell>
          <cell r="Y15">
            <v>0.32142561882922421</v>
          </cell>
          <cell r="Z15">
            <v>0.8146060268990446</v>
          </cell>
          <cell r="AA15">
            <v>0.4010059028812874</v>
          </cell>
        </row>
        <row r="16">
          <cell r="P16">
            <v>1.6703663646687237</v>
          </cell>
          <cell r="Q16">
            <v>0.35796269418841375</v>
          </cell>
          <cell r="T16">
            <v>0.2855942483735403</v>
          </cell>
          <cell r="U16">
            <v>0.34035797152340974</v>
          </cell>
          <cell r="X16">
            <v>1.4734048140662819</v>
          </cell>
          <cell r="Y16">
            <v>0.32323305865502766</v>
          </cell>
          <cell r="Z16">
            <v>0.81451384809639082</v>
          </cell>
          <cell r="AA16">
            <v>0.40155674168534178</v>
          </cell>
        </row>
        <row r="17">
          <cell r="P17">
            <v>1.6693962909515376</v>
          </cell>
          <cell r="Q17">
            <v>0.36319674358984616</v>
          </cell>
          <cell r="T17">
            <v>0.28467188319982251</v>
          </cell>
          <cell r="U17">
            <v>0.34533460865919796</v>
          </cell>
          <cell r="X17">
            <v>1.4730708542620048</v>
          </cell>
          <cell r="Y17">
            <v>0.32503494451453718</v>
          </cell>
          <cell r="Z17">
            <v>0.81441206987032544</v>
          </cell>
          <cell r="AA17">
            <v>0.40210588785204943</v>
          </cell>
        </row>
        <row r="18">
          <cell r="P18">
            <v>1.6683350182238108</v>
          </cell>
          <cell r="Q18">
            <v>0.36841306569941656</v>
          </cell>
          <cell r="T18">
            <v>0.28366280421280365</v>
          </cell>
          <cell r="U18">
            <v>0.35029439033715021</v>
          </cell>
          <cell r="X18">
            <v>1.4727054980770498</v>
          </cell>
          <cell r="Y18">
            <v>0.32683072753586473</v>
          </cell>
          <cell r="Z18">
            <v>0.8143007232234819</v>
          </cell>
          <cell r="AA18">
            <v>0.4026531741061683</v>
          </cell>
        </row>
        <row r="19">
          <cell r="P19">
            <v>1.6671828697594968</v>
          </cell>
          <cell r="Q19">
            <v>0.3736100715748788</v>
          </cell>
          <cell r="T19">
            <v>0.28256731878771818</v>
          </cell>
          <cell r="U19">
            <v>0.3552358057597208</v>
          </cell>
          <cell r="X19">
            <v>1.4723088568024498</v>
          </cell>
          <cell r="Y19">
            <v>0.32861986070610583</v>
          </cell>
          <cell r="Z19">
            <v>0.81417984207312766</v>
          </cell>
          <cell r="AA19">
            <v>0.40319843373900371</v>
          </cell>
        </row>
        <row r="20">
          <cell r="P20">
            <v>1.6659401965141791</v>
          </cell>
          <cell r="Q20">
            <v>0.37878617815789867</v>
          </cell>
          <cell r="T20">
            <v>0.28138576062003895</v>
          </cell>
          <cell r="U20">
            <v>0.36015734972390362</v>
          </cell>
          <cell r="X20">
            <v>1.4718810512589797</v>
          </cell>
          <cell r="Y20">
            <v>0.33040179903796513</v>
          </cell>
          <cell r="Z20">
            <v>0.81404946324083205</v>
          </cell>
          <cell r="AA20">
            <v>0.4037415006591894</v>
          </cell>
        </row>
        <row r="21">
          <cell r="P21">
            <v>1.664607377018166</v>
          </cell>
          <cell r="Q21">
            <v>0.38393980875626882</v>
          </cell>
          <cell r="T21">
            <v>0.28011848962382979</v>
          </cell>
          <cell r="U21">
            <v>0.36505752307973099</v>
          </cell>
          <cell r="X21">
            <v>1.4714222117603524</v>
          </cell>
          <cell r="Y21">
            <v>0.33217599973576467</v>
          </cell>
          <cell r="Z21">
            <v>0.81390962644125031</v>
          </cell>
          <cell r="AA21">
            <v>0.40428220944328069</v>
          </cell>
        </row>
        <row r="22">
          <cell r="P22">
            <v>1.6631848172611874</v>
          </cell>
          <cell r="Q22">
            <v>0.38906939352418474</v>
          </cell>
          <cell r="T22">
            <v>0.27876589182211248</v>
          </cell>
          <cell r="U22">
            <v>0.36993483318692971</v>
          </cell>
          <cell r="X22">
            <v>1.4709324780735236</v>
          </cell>
          <cell r="Y22">
            <v>0.3339419223607849</v>
          </cell>
          <cell r="Z22">
            <v>0.81376037427002634</v>
          </cell>
          <cell r="AA22">
            <v>0.40482039538614401</v>
          </cell>
        </row>
        <row r="23">
          <cell r="P23">
            <v>1.6616729505687258</v>
          </cell>
          <cell r="Q23">
            <v>0.39417336994043473</v>
          </cell>
          <cell r="T23">
            <v>0.27732837922928028</v>
          </cell>
          <cell r="U23">
            <v>0.37478779436959364</v>
          </cell>
          <cell r="X23">
            <v>1.4704119993761189</v>
          </cell>
          <cell r="Y23">
            <v>0.33569902899588733</v>
          </cell>
          <cell r="Z23">
            <v>0.81360175219081732</v>
          </cell>
          <cell r="AA23">
            <v>0.40535589455112758</v>
          </cell>
        </row>
        <row r="24">
          <cell r="P24">
            <v>1.6600722374700219</v>
          </cell>
          <cell r="Q24">
            <v>0.39925018328435896</v>
          </cell>
          <cell r="T24">
            <v>0.27580638972559451</v>
          </cell>
          <cell r="U24">
            <v>0.37961492836873473</v>
          </cell>
          <cell r="X24">
            <v>1.4698609342109912</v>
          </cell>
          <cell r="Y24">
            <v>0.33744678440936948</v>
          </cell>
          <cell r="Z24">
            <v>0.81343380852144509</v>
          </cell>
          <cell r="AA24">
            <v>0.40588854381999834</v>
          </cell>
        </row>
        <row r="25">
          <cell r="P25">
            <v>1.6583831655577916</v>
          </cell>
          <cell r="Q25">
            <v>0.40429828710943277</v>
          </cell>
          <cell r="T25">
            <v>0.27420038692380189</v>
          </cell>
          <cell r="U25">
            <v>0.38441476479257541</v>
          </cell>
          <cell r="X25">
            <v>1.4692794504379283</v>
          </cell>
          <cell r="Y25">
            <v>0.33918465621800142</v>
          </cell>
          <cell r="Z25">
            <v>0.8132565944191783</v>
          </cell>
          <cell r="AA25">
            <v>0.40641818094262905</v>
          </cell>
        </row>
        <row r="26">
          <cell r="P26">
            <v>1.6566062493397022</v>
          </cell>
          <cell r="Q26">
            <v>0.40931614371432895</v>
          </cell>
          <cell r="T26">
            <v>0.27251086002791342</v>
          </cell>
          <cell r="U26">
            <v>0.38918584156444391</v>
          </cell>
          <cell r="X26">
            <v>1.4686677251825204</v>
          </cell>
          <cell r="Y26">
            <v>0.34091211504919522</v>
          </cell>
          <cell r="Z26">
            <v>0.81307016386514919</v>
          </cell>
          <cell r="AA26">
            <v>0.40694464458642143</v>
          </cell>
        </row>
        <row r="27">
          <cell r="P27">
            <v>1.6547420300816467</v>
          </cell>
          <cell r="Q27">
            <v>0.41430222461131661</v>
          </cell>
          <cell r="T27">
            <v>0.27073832368418849</v>
          </cell>
          <cell r="U27">
            <v>0.39392670536813706</v>
          </cell>
          <cell r="X27">
            <v>1.4680259447822064</v>
          </cell>
          <cell r="Y27">
            <v>0.34262863470225652</v>
          </cell>
          <cell r="Z27">
            <v>0.8128745736479106</v>
          </cell>
          <cell r="AA27">
            <v>0.40746777438544962</v>
          </cell>
        </row>
        <row r="28">
          <cell r="P28">
            <v>1.6527910756428703</v>
          </cell>
          <cell r="Q28">
            <v>0.41925501099185314</v>
          </cell>
          <cell r="T28">
            <v>0.26888331782436836</v>
          </cell>
          <cell r="U28">
            <v>0.39863591209061444</v>
          </cell>
          <cell r="X28">
            <v>1.4673543047295128</v>
          </cell>
          <cell r="Y28">
            <v>0.34433369230867072</v>
          </cell>
          <cell r="Z28">
            <v>0.81266988334613732</v>
          </cell>
          <cell r="AA28">
            <v>0.40798741098930918</v>
          </cell>
        </row>
        <row r="29">
          <cell r="P29">
            <v>1.6507539803029945</v>
          </cell>
          <cell r="Q29">
            <v>0.42417299418922849</v>
          </cell>
          <cell r="T29">
            <v>0.26694640750120768</v>
          </cell>
          <cell r="U29">
            <v>0.40331202726188936</v>
          </cell>
          <cell r="X29">
            <v>1.4666530096125063</v>
          </cell>
          <cell r="Y29">
            <v>0.34602676849137376</v>
          </cell>
          <cell r="Z29">
            <v>0.81245615531047821</v>
          </cell>
          <cell r="AA29">
            <v>0.40850339611165676</v>
          </cell>
        </row>
        <row r="30">
          <cell r="P30">
            <v>1.6486313645809934</v>
          </cell>
          <cell r="Q30">
            <v>0.42905467613811904</v>
          </cell>
          <cell r="T30">
            <v>0.26492818271635421</v>
          </cell>
          <cell r="U30">
            <v>0.40795362649198202</v>
          </cell>
          <cell r="X30">
            <v>1.4659222730524732</v>
          </cell>
          <cell r="Y30">
            <v>0.34770734752295901</v>
          </cell>
          <cell r="Z30">
            <v>0.81223345464456331</v>
          </cell>
          <cell r="AA30">
            <v>0.40901557257842563</v>
          </cell>
        </row>
        <row r="31">
          <cell r="P31">
            <v>1.6464238750461784</v>
          </cell>
          <cell r="Q31">
            <v>0.43389856983091335</v>
          </cell>
          <cell r="T31">
            <v>0.26282925824062847</v>
          </cell>
          <cell r="U31">
            <v>0.41255929590480278</v>
          </cell>
          <cell r="X31">
            <v>1.4651623176388484</v>
          </cell>
          <cell r="Y31">
            <v>0.34937491748277344</v>
          </cell>
          <cell r="Z31">
            <v>0.81200184918517293</v>
          </cell>
          <cell r="AA31">
            <v>0.40952378437570242</v>
          </cell>
        </row>
        <row r="32">
          <cell r="P32">
            <v>1.6441321841212462</v>
          </cell>
          <cell r="Q32">
            <v>0.43870319977066863</v>
          </cell>
          <cell r="T32">
            <v>0.26065027342675845</v>
          </cell>
          <cell r="U32">
            <v>0.41712763256883245</v>
          </cell>
          <cell r="X32">
            <v>1.4643733748614127</v>
          </cell>
          <cell r="Y32">
            <v>0.35102897041285314</v>
          </cell>
          <cell r="Z32">
            <v>0.81176140948157349</v>
          </cell>
          <cell r="AA32">
            <v>0.41002787669725049</v>
          </cell>
        </row>
        <row r="33">
          <cell r="P33">
            <v>1.6417569898774524</v>
          </cell>
          <cell r="Q33">
            <v>0.44346710242056175</v>
          </cell>
          <cell r="T33">
            <v>0.25839189201462665</v>
          </cell>
          <cell r="U33">
            <v>0.42165724492446854</v>
          </cell>
          <cell r="X33">
            <v>1.4635556850397786</v>
          </cell>
          <cell r="Y33">
            <v>0.35266900247265243</v>
          </cell>
          <cell r="Z33">
            <v>0.81151220877402797</v>
          </cell>
          <cell r="AA33">
            <v>0.4105276959916655</v>
          </cell>
        </row>
        <row r="34">
          <cell r="P34">
            <v>1.6392990158219729</v>
          </cell>
          <cell r="Q34">
            <v>0.44818882664969673</v>
          </cell>
          <cell r="T34">
            <v>0.2560548019290888</v>
          </cell>
          <cell r="U34">
            <v>0.42614675320790829</v>
          </cell>
          <cell r="X34">
            <v>1.4627094972501875</v>
          </cell>
          <cell r="Y34">
            <v>0.35429451409251855</v>
          </cell>
          <cell r="Z34">
            <v>0.81125432297148581</v>
          </cell>
          <cell r="AA34">
            <v>0.41102309000914855</v>
          </cell>
        </row>
        <row r="35">
          <cell r="P35">
            <v>1.6367590106775158</v>
          </cell>
          <cell r="Q35">
            <v>0.4528669341751328</v>
          </cell>
          <cell r="T35">
            <v>0.25363971507042476</v>
          </cell>
          <cell r="U35">
            <v>0.43059478987143773</v>
          </cell>
          <cell r="X35">
            <v>1.4618350692496367</v>
          </cell>
          <cell r="Y35">
            <v>0.3559050101258654</v>
          </cell>
          <cell r="Z35">
            <v>0.8109878306284608</v>
          </cell>
          <cell r="AA35">
            <v>0.41151390784788283</v>
          </cell>
        </row>
        <row r="36">
          <cell r="P36">
            <v>1.6341377481542538</v>
          </cell>
          <cell r="Q36">
            <v>0.45749999999999996</v>
          </cell>
          <cell r="T36">
            <v>0.2511473670974872</v>
          </cell>
          <cell r="U36">
            <v>0.43499999999999994</v>
          </cell>
          <cell r="X36">
            <v>1.4609326673973662</v>
          </cell>
          <cell r="Y36">
            <v>0.35749999999999998</v>
          </cell>
          <cell r="Z36">
            <v>0.8107128129211022</v>
          </cell>
          <cell r="AA36">
            <v>0.41200000000000003</v>
          </cell>
        </row>
        <row r="37">
          <cell r="P37">
            <v>1.6314360267141443</v>
          </cell>
          <cell r="Q37">
            <v>0.46208661284756647</v>
          </cell>
          <cell r="T37">
            <v>0.24857851720361257</v>
          </cell>
          <cell r="U37">
            <v>0.43936104172391566</v>
          </cell>
          <cell r="X37">
            <v>1.460002566573722</v>
          </cell>
          <cell r="Y37">
            <v>0.35907899786555569</v>
          </cell>
          <cell r="Z37">
            <v>0.81042935362246771</v>
          </cell>
          <cell r="AA37">
            <v>0.41248121839712176</v>
          </cell>
        </row>
        <row r="38">
          <cell r="P38">
            <v>1.62865466932771</v>
          </cell>
          <cell r="Q38">
            <v>0.46662537559112749</v>
          </cell>
          <cell r="T38">
            <v>0.24593394788536352</v>
          </cell>
          <cell r="U38">
            <v>0.44367658662762938</v>
          </cell>
          <cell r="X38">
            <v>1.4590450500964249</v>
          </cell>
          <cell r="Y38">
            <v>0.36064152274448652</v>
          </cell>
          <cell r="Z38">
            <v>0.81013753907700581</v>
          </cell>
          <cell r="AA38">
            <v>0.41295741645546258</v>
          </cell>
        </row>
        <row r="39">
          <cell r="P39">
            <v>1.6257945232233544</v>
          </cell>
          <cell r="Q39">
            <v>0.47111490567958325</v>
          </cell>
          <cell r="T39">
            <v>0.24321446470417296</v>
          </cell>
          <cell r="U39">
            <v>0.44794532015435784</v>
          </cell>
          <cell r="X39">
            <v>1.4580604096342695</v>
          </cell>
          <cell r="Y39">
            <v>0.36218709867657783</v>
          </cell>
          <cell r="Z39">
            <v>0.80983745817425368</v>
          </cell>
          <cell r="AA39">
            <v>0.41342844912048088</v>
          </cell>
        </row>
        <row r="40">
          <cell r="P40">
            <v>1.6228564596292878</v>
          </cell>
          <cell r="Q40">
            <v>0.47555383555857778</v>
          </cell>
          <cell r="T40">
            <v>0.24042089604096206</v>
          </cell>
          <cell r="U40">
            <v>0.45216594200651661</v>
          </cell>
          <cell r="X40">
            <v>1.4570489451182795</v>
          </cell>
          <cell r="Y40">
            <v>0.36371525486442841</v>
          </cell>
          <cell r="Z40">
            <v>0.80952920232176151</v>
          </cell>
          <cell r="AA40">
            <v>0.4138941729110639</v>
          </cell>
        </row>
        <row r="41">
          <cell r="P41">
            <v>1.6198413735081427</v>
          </cell>
          <cell r="Q41">
            <v>0.47994081308706904</v>
          </cell>
          <cell r="T41">
            <v>0.2375540928438076</v>
          </cell>
          <cell r="U41">
            <v>0.45633716654180334</v>
          </cell>
          <cell r="X41">
            <v>1.4560109646503443</v>
          </cell>
          <cell r="Y41">
            <v>0.36522552581685985</v>
          </cell>
          <cell r="Z41">
            <v>0.80921286541724791</v>
          </cell>
          <cell r="AA41">
            <v>0.41435444596323351</v>
          </cell>
        </row>
        <row r="42">
          <cell r="P42">
            <v>1.6167501832843592</v>
          </cell>
          <cell r="Q42">
            <v>0.48427450194920429</v>
          </cell>
          <cell r="T42">
            <v>0.23461492836873474</v>
          </cell>
          <cell r="U42">
            <v>0.46045772316481715</v>
          </cell>
          <cell r="X42">
            <v>1.4549467844093695</v>
          </cell>
          <cell r="Y42">
            <v>0.36671745149070967</v>
          </cell>
          <cell r="Z42">
            <v>0.80888854381999842</v>
          </cell>
          <cell r="AA42">
            <v>0.41480912807335918</v>
          </cell>
        </row>
        <row r="43">
          <cell r="P43">
            <v>1.6135838305644243</v>
          </cell>
          <cell r="Q43">
            <v>0.48855358206137467</v>
          </cell>
          <cell r="T43">
            <v>0.2316042979137149</v>
          </cell>
          <cell r="U43">
            <v>0.46452635671409392</v>
          </cell>
          <cell r="X43">
            <v>1.4538567285549659</v>
          </cell>
          <cell r="Y43">
            <v>0.36819057743096506</v>
          </cell>
          <cell r="Z43">
            <v>0.80855633632151347</v>
          </cell>
          <cell r="AA43">
            <v>0.41525808074086556</v>
          </cell>
        </row>
        <row r="44">
          <cell r="P44">
            <v>1.6103432798500503</v>
          </cell>
          <cell r="Q44">
            <v>0.49277674997432575</v>
          </cell>
          <cell r="T44">
            <v>0.22852311854594934</v>
          </cell>
          <cell r="U44">
            <v>0.46854182784444087</v>
          </cell>
          <cell r="X44">
            <v>1.452741129128706</v>
          </cell>
          <cell r="Y44">
            <v>0.36964445490919412</v>
          </cell>
          <cell r="Z44">
            <v>0.80821634411541521</v>
          </cell>
          <cell r="AA44">
            <v>0.41570116721042111</v>
          </cell>
        </row>
        <row r="45">
          <cell r="P45">
            <v>1.6070295182443761</v>
          </cell>
          <cell r="Q45">
            <v>0.49694271927020039</v>
          </cell>
          <cell r="T45">
            <v>0.22537232882252153</v>
          </cell>
          <cell r="U45">
            <v>0.47250291340445283</v>
          </cell>
          <cell r="X45">
            <v>1.4516003259529819</v>
          </cell>
          <cell r="Y45">
            <v>0.37107864106023292</v>
          </cell>
          <cell r="Z45">
            <v>0.80786867076662316</v>
          </cell>
          <cell r="AA45">
            <v>0.41613825251359482</v>
          </cell>
        </row>
        <row r="46">
          <cell r="P46">
            <v>1.6036435551512884</v>
          </cell>
          <cell r="Q46">
            <v>0.50105022095439444</v>
          </cell>
          <cell r="T46">
            <v>0.2221528885045036</v>
          </cell>
          <cell r="U46">
            <v>0.47640840680909635</v>
          </cell>
          <cell r="X46">
            <v>1.4504346665274928</v>
          </cell>
          <cell r="Y46">
            <v>0.37249269901708659</v>
          </cell>
          <cell r="Z46">
            <v>0.80751342217980748</v>
          </cell>
          <cell r="AA46">
            <v>0.41656920350996929</v>
          </cell>
        </row>
        <row r="47">
          <cell r="P47">
            <v>1.6001864219679456</v>
          </cell>
          <cell r="Q47">
            <v>0.50509800384210468</v>
          </cell>
          <cell r="T47">
            <v>0.21886577826460388</v>
          </cell>
          <cell r="U47">
            <v>0.48025711840724705</v>
          </cell>
          <cell r="X47">
            <v>1.4492445059233912</v>
          </cell>
          <cell r="Y47">
            <v>0.37388619804400325</v>
          </cell>
          <cell r="Z47">
            <v>0.80715070656712884</v>
          </cell>
          <cell r="AA47">
            <v>0.41699388892769623</v>
          </cell>
        </row>
        <row r="48">
          <cell r="P48">
            <v>1.5966591717706053</v>
          </cell>
          <cell r="Q48">
            <v>0.50908483493945178</v>
          </cell>
          <cell r="T48">
            <v>0.21551199938844431</v>
          </cell>
          <cell r="U48">
            <v>0.48404787584406883</v>
          </cell>
          <cell r="X48">
            <v>1.4480302066751265</v>
          </cell>
          <cell r="Y48">
            <v>0.3752587136676801</v>
          </cell>
          <cell r="Z48">
            <v>0.80678063441527681</v>
          </cell>
          <cell r="AA48">
            <v>0.41741217940348346</v>
          </cell>
        </row>
        <row r="49">
          <cell r="P49">
            <v>1.593062878993847</v>
          </cell>
          <cell r="Q49">
            <v>0.51300949981906196</v>
          </cell>
          <cell r="T49">
            <v>0.21209257346955943</v>
          </cell>
          <cell r="U49">
            <v>0.48777952441812455</v>
          </cell>
          <cell r="X49">
            <v>1.4467921386700131</v>
          </cell>
          <cell r="Y49">
            <v>0.37660982780656233</v>
          </cell>
          <cell r="Z49">
            <v>0.80640331845181357</v>
          </cell>
          <cell r="AA49">
            <v>0.41782394752199997</v>
          </cell>
        </row>
        <row r="50">
          <cell r="P50">
            <v>1.5893986391032886</v>
          </cell>
          <cell r="Q50">
            <v>0.51687080298999422</v>
          </cell>
          <cell r="T50">
            <v>0.20860854209820884</v>
          </cell>
          <cell r="U50">
            <v>0.49145092743310914</v>
          </cell>
          <cell r="X50">
            <v>1.4455306790355584</v>
          </cell>
          <cell r="Y50">
            <v>0.3779391288981947</v>
          </cell>
          <cell r="Z50">
            <v>0.80601887361083702</v>
          </cell>
          <cell r="AA50">
            <v>0.41822906785468794</v>
          </cell>
        </row>
        <row r="51">
          <cell r="P51">
            <v>1.585667568261897</v>
          </cell>
          <cell r="Q51">
            <v>0.52066756826189697</v>
          </cell>
          <cell r="T51">
            <v>0.20506096654409878</v>
          </cell>
          <cell r="U51">
            <v>0.4950609665440987</v>
          </cell>
          <cell r="X51">
            <v>1.4442462120245876</v>
          </cell>
          <cell r="Y51">
            <v>0.37924621202458747</v>
          </cell>
          <cell r="Z51">
            <v>0.80562741699796969</v>
          </cell>
          <cell r="AA51">
            <v>0.41862741699796951</v>
          </cell>
        </row>
        <row r="52">
          <cell r="P52">
            <v>1.5818708029899944</v>
          </cell>
          <cell r="Q52">
            <v>0.52439863910328854</v>
          </cell>
          <cell r="T52">
            <v>0.20145092743310919</v>
          </cell>
          <cell r="U52">
            <v>0.49860854209820882</v>
          </cell>
          <cell r="X52">
            <v>1.4429391288981948</v>
          </cell>
          <cell r="Y52">
            <v>0.38053067903555837</v>
          </cell>
          <cell r="Z52">
            <v>0.80522906785468806</v>
          </cell>
          <cell r="AA52">
            <v>0.41901887361083684</v>
          </cell>
        </row>
        <row r="53">
          <cell r="P53">
            <v>1.5780094998190621</v>
          </cell>
          <cell r="Q53">
            <v>0.52806287899384696</v>
          </cell>
          <cell r="T53">
            <v>0.19777952441812455</v>
          </cell>
          <cell r="U53">
            <v>0.50209257346955938</v>
          </cell>
          <cell r="X53">
            <v>1.4416098278065625</v>
          </cell>
          <cell r="Y53">
            <v>0.38179213867001288</v>
          </cell>
          <cell r="Z53">
            <v>0.80482394752200004</v>
          </cell>
          <cell r="AA53">
            <v>0.41940331845181344</v>
          </cell>
        </row>
        <row r="54">
          <cell r="P54">
            <v>1.5740848349394518</v>
          </cell>
          <cell r="Q54">
            <v>0.53165917177060518</v>
          </cell>
          <cell r="T54">
            <v>0.19404787584406888</v>
          </cell>
          <cell r="U54">
            <v>0.50551199938844427</v>
          </cell>
          <cell r="X54">
            <v>1.4402587136676801</v>
          </cell>
          <cell r="Y54">
            <v>0.38303020667512638</v>
          </cell>
          <cell r="Z54">
            <v>0.80441217940348364</v>
          </cell>
          <cell r="AA54">
            <v>0.41978063441527663</v>
          </cell>
        </row>
        <row r="55">
          <cell r="P55">
            <v>1.5700980038421049</v>
          </cell>
          <cell r="Q55">
            <v>0.53518642196794541</v>
          </cell>
          <cell r="T55">
            <v>0.1902571184072471</v>
          </cell>
          <cell r="U55">
            <v>0.50886577826460389</v>
          </cell>
          <cell r="X55">
            <v>1.4388861980440033</v>
          </cell>
          <cell r="Y55">
            <v>0.38424450592339104</v>
          </cell>
          <cell r="Z55">
            <v>0.80399388892769641</v>
          </cell>
          <cell r="AA55">
            <v>0.42015070656712872</v>
          </cell>
        </row>
        <row r="56">
          <cell r="P56">
            <v>1.5660502209543945</v>
          </cell>
          <cell r="Q56">
            <v>0.53864355515128826</v>
          </cell>
          <cell r="T56">
            <v>0.1864084068090964</v>
          </cell>
          <cell r="U56">
            <v>0.51215288850450358</v>
          </cell>
          <cell r="X56">
            <v>1.4374926990170867</v>
          </cell>
          <cell r="Y56">
            <v>0.3854346665274927</v>
          </cell>
          <cell r="Z56">
            <v>0.80356920350996941</v>
          </cell>
          <cell r="AA56">
            <v>0.42051342217980731</v>
          </cell>
        </row>
        <row r="57">
          <cell r="P57">
            <v>1.5619427192702005</v>
          </cell>
          <cell r="Q57">
            <v>0.54202951824437617</v>
          </cell>
          <cell r="T57">
            <v>0.18250291340445288</v>
          </cell>
          <cell r="U57">
            <v>0.51537232882252149</v>
          </cell>
          <cell r="X57">
            <v>1.4360786410602331</v>
          </cell>
          <cell r="Y57">
            <v>0.38660032595298194</v>
          </cell>
          <cell r="Z57">
            <v>0.80313825251359494</v>
          </cell>
          <cell r="AA57">
            <v>0.4208686707666231</v>
          </cell>
        </row>
        <row r="58">
          <cell r="P58">
            <v>1.5577767499743258</v>
          </cell>
          <cell r="Q58">
            <v>0.54534327985005016</v>
          </cell>
          <cell r="T58">
            <v>0.17854182784444089</v>
          </cell>
          <cell r="U58">
            <v>0.51852311854594935</v>
          </cell>
          <cell r="X58">
            <v>1.4346444549091941</v>
          </cell>
          <cell r="Y58">
            <v>0.38774112912870579</v>
          </cell>
          <cell r="Z58">
            <v>0.80270116721042117</v>
          </cell>
          <cell r="AA58">
            <v>0.42121634411541514</v>
          </cell>
        </row>
        <row r="59">
          <cell r="P59">
            <v>1.5535535820613748</v>
          </cell>
          <cell r="Q59">
            <v>0.54858383056442428</v>
          </cell>
          <cell r="T59">
            <v>0.17452635671409403</v>
          </cell>
          <cell r="U59">
            <v>0.52160429791371488</v>
          </cell>
          <cell r="X59">
            <v>1.4331905774309652</v>
          </cell>
          <cell r="Y59">
            <v>0.38885672855496572</v>
          </cell>
          <cell r="Z59">
            <v>0.80225808074086569</v>
          </cell>
          <cell r="AA59">
            <v>0.4215563363215134</v>
          </cell>
        </row>
        <row r="60">
          <cell r="P60">
            <v>1.5492745019492045</v>
          </cell>
          <cell r="Q60">
            <v>0.55175018328435899</v>
          </cell>
          <cell r="T60">
            <v>0.17045772316481719</v>
          </cell>
          <cell r="U60">
            <v>0.52461492836873469</v>
          </cell>
          <cell r="X60">
            <v>1.4317174514907098</v>
          </cell>
          <cell r="Y60">
            <v>0.38994678440936947</v>
          </cell>
          <cell r="Z60">
            <v>0.80180912807335925</v>
          </cell>
          <cell r="AA60">
            <v>0.42188854381999835</v>
          </cell>
        </row>
        <row r="61">
          <cell r="P61">
            <v>1.5449408130870692</v>
          </cell>
          <cell r="Q61">
            <v>0.55484137350814255</v>
          </cell>
          <cell r="T61">
            <v>0.16633716654180339</v>
          </cell>
          <cell r="U61">
            <v>0.52755409284380761</v>
          </cell>
          <cell r="X61">
            <v>1.4302255258168599</v>
          </cell>
          <cell r="Y61">
            <v>0.39101096465034413</v>
          </cell>
          <cell r="Z61">
            <v>0.80135444596323357</v>
          </cell>
          <cell r="AA61">
            <v>0.42221286541724778</v>
          </cell>
        </row>
        <row r="62">
          <cell r="P62">
            <v>1.5405538355585779</v>
          </cell>
          <cell r="Q62">
            <v>0.55785645962928765</v>
          </cell>
          <cell r="T62">
            <v>0.16216594200651657</v>
          </cell>
          <cell r="U62">
            <v>0.5304208960409621</v>
          </cell>
          <cell r="X62">
            <v>1.4287152548644286</v>
          </cell>
          <cell r="Y62">
            <v>0.39204894511827937</v>
          </cell>
          <cell r="Z62">
            <v>0.80089417291106402</v>
          </cell>
          <cell r="AA62">
            <v>0.42252920232176133</v>
          </cell>
        </row>
        <row r="63">
          <cell r="P63">
            <v>1.5361149056795833</v>
          </cell>
          <cell r="Q63">
            <v>0.56079452322335432</v>
          </cell>
          <cell r="T63">
            <v>0.15794532015435783</v>
          </cell>
          <cell r="U63">
            <v>0.533214464704173</v>
          </cell>
          <cell r="X63">
            <v>1.427187098676578</v>
          </cell>
          <cell r="Y63">
            <v>0.39306040963426953</v>
          </cell>
          <cell r="Z63">
            <v>0.80042844912048106</v>
          </cell>
          <cell r="AA63">
            <v>0.42283745817425361</v>
          </cell>
        </row>
        <row r="64">
          <cell r="P64">
            <v>1.5316253755911275</v>
          </cell>
          <cell r="Q64">
            <v>0.56365466932770991</v>
          </cell>
          <cell r="T64">
            <v>0.1536765866276294</v>
          </cell>
          <cell r="U64">
            <v>0.53593394788536353</v>
          </cell>
          <cell r="X64">
            <v>1.4256415227444865</v>
          </cell>
          <cell r="Y64">
            <v>0.39404505009642471</v>
          </cell>
          <cell r="Z64">
            <v>0.7999574164554627</v>
          </cell>
          <cell r="AA64">
            <v>0.42313753907700563</v>
          </cell>
        </row>
        <row r="65">
          <cell r="P65">
            <v>1.5270866128475666</v>
          </cell>
          <cell r="Q65">
            <v>0.56643602671414417</v>
          </cell>
          <cell r="T65">
            <v>0.14936104172391571</v>
          </cell>
          <cell r="U65">
            <v>0.53857851720361261</v>
          </cell>
          <cell r="X65">
            <v>1.4240789978655557</v>
          </cell>
          <cell r="Y65">
            <v>0.39500256657372179</v>
          </cell>
          <cell r="Z65">
            <v>0.79948121839712183</v>
          </cell>
          <cell r="AA65">
            <v>0.42342935362246759</v>
          </cell>
        </row>
        <row r="66">
          <cell r="P66">
            <v>1.5225000000000002</v>
          </cell>
          <cell r="Q66">
            <v>0.56913774815425378</v>
          </cell>
          <cell r="T66">
            <v>0.14500000000000002</v>
          </cell>
          <cell r="U66">
            <v>0.54114736709748712</v>
          </cell>
          <cell r="X66">
            <v>1.4225000000000001</v>
          </cell>
          <cell r="Y66">
            <v>0.39593266739736604</v>
          </cell>
          <cell r="Z66">
            <v>0.79900000000000015</v>
          </cell>
          <cell r="AA66">
            <v>0.42371281292110208</v>
          </cell>
        </row>
        <row r="67">
          <cell r="P67">
            <v>1.517866934175133</v>
          </cell>
          <cell r="Q67">
            <v>0.57175901067751567</v>
          </cell>
          <cell r="T67">
            <v>0.14059478987143775</v>
          </cell>
          <cell r="U67">
            <v>0.54363971507042474</v>
          </cell>
          <cell r="X67">
            <v>1.4209050101258656</v>
          </cell>
          <cell r="Y67">
            <v>0.39683506924963652</v>
          </cell>
          <cell r="Z67">
            <v>0.7985139078478829</v>
          </cell>
          <cell r="AA67">
            <v>0.42398783062846068</v>
          </cell>
        </row>
        <row r="68">
          <cell r="P68">
            <v>1.5131888266496969</v>
          </cell>
          <cell r="Q68">
            <v>0.57429901582197274</v>
          </cell>
          <cell r="T68">
            <v>0.13614675320790834</v>
          </cell>
          <cell r="U68">
            <v>0.54605480192908873</v>
          </cell>
          <cell r="X68">
            <v>1.4192945140925186</v>
          </cell>
          <cell r="Y68">
            <v>0.39770949725018734</v>
          </cell>
          <cell r="Z68">
            <v>0.79802309000914862</v>
          </cell>
          <cell r="AA68">
            <v>0.42425432297148569</v>
          </cell>
        </row>
        <row r="69">
          <cell r="P69">
            <v>1.5084671024205618</v>
          </cell>
          <cell r="Q69">
            <v>0.57675698987745216</v>
          </cell>
          <cell r="T69">
            <v>0.13165724492446856</v>
          </cell>
          <cell r="U69">
            <v>0.54839189201462668</v>
          </cell>
          <cell r="X69">
            <v>1.4176690024726526</v>
          </cell>
          <cell r="Y69">
            <v>0.39855568503977862</v>
          </cell>
          <cell r="Z69">
            <v>0.79752769599166562</v>
          </cell>
          <cell r="AA69">
            <v>0.42451220877402779</v>
          </cell>
        </row>
        <row r="70">
          <cell r="P70">
            <v>1.5037031997706687</v>
          </cell>
          <cell r="Q70">
            <v>0.57913218412124601</v>
          </cell>
          <cell r="T70">
            <v>0.12712763256883244</v>
          </cell>
          <cell r="U70">
            <v>0.55065027342675843</v>
          </cell>
          <cell r="X70">
            <v>1.4160289704128532</v>
          </cell>
          <cell r="Y70">
            <v>0.39937337486141256</v>
          </cell>
          <cell r="Z70">
            <v>0.79702787669725061</v>
          </cell>
          <cell r="AA70">
            <v>0.42476140948157337</v>
          </cell>
        </row>
        <row r="71">
          <cell r="P71">
            <v>1.4988985698309134</v>
          </cell>
          <cell r="Q71">
            <v>0.58142387504617821</v>
          </cell>
          <cell r="T71">
            <v>0.12255929590480283</v>
          </cell>
          <cell r="U71">
            <v>0.55282925824062845</v>
          </cell>
          <cell r="X71">
            <v>1.4143749174827736</v>
          </cell>
          <cell r="Y71">
            <v>0.40016231763884824</v>
          </cell>
          <cell r="Z71">
            <v>0.79652378437570248</v>
          </cell>
          <cell r="AA71">
            <v>0.42500184918517281</v>
          </cell>
        </row>
        <row r="72">
          <cell r="P72">
            <v>1.4940546761381193</v>
          </cell>
          <cell r="Q72">
            <v>0.58363136458099318</v>
          </cell>
          <cell r="T72">
            <v>0.11795362649198206</v>
          </cell>
          <cell r="U72">
            <v>0.55492818271635413</v>
          </cell>
          <cell r="X72">
            <v>1.4127073475229592</v>
          </cell>
          <cell r="Y72">
            <v>0.40092227305247308</v>
          </cell>
          <cell r="Z72">
            <v>0.7960155725784257</v>
          </cell>
          <cell r="AA72">
            <v>0.42523345464456325</v>
          </cell>
        </row>
        <row r="73">
          <cell r="P73">
            <v>1.4891729941892287</v>
          </cell>
          <cell r="Q73">
            <v>0.5857539803029943</v>
          </cell>
          <cell r="T73">
            <v>0.11331202726188937</v>
          </cell>
          <cell r="U73">
            <v>0.55694640750120761</v>
          </cell>
          <cell r="X73">
            <v>1.4110267684913738</v>
          </cell>
          <cell r="Y73">
            <v>0.40165300961250622</v>
          </cell>
          <cell r="Z73">
            <v>0.79550339611165688</v>
          </cell>
          <cell r="AA73">
            <v>0.42545615531047809</v>
          </cell>
        </row>
        <row r="74">
          <cell r="P74">
            <v>1.4842550109918533</v>
          </cell>
          <cell r="Q74">
            <v>0.58779107564287014</v>
          </cell>
          <cell r="T74">
            <v>0.10863591209061446</v>
          </cell>
          <cell r="U74">
            <v>0.5588833178243684</v>
          </cell>
          <cell r="X74">
            <v>1.4093336923086708</v>
          </cell>
          <cell r="Y74">
            <v>0.40235430472951267</v>
          </cell>
          <cell r="Z74">
            <v>0.79498741098930936</v>
          </cell>
          <cell r="AA74">
            <v>0.4256698833461372</v>
          </cell>
        </row>
        <row r="75">
          <cell r="P75">
            <v>1.4793022246113168</v>
          </cell>
          <cell r="Q75">
            <v>0.5897420300816465</v>
          </cell>
          <cell r="T75">
            <v>0.1039267053681371</v>
          </cell>
          <cell r="U75">
            <v>0.56073832368418852</v>
          </cell>
          <cell r="X75">
            <v>1.4076286347022566</v>
          </cell>
          <cell r="Y75">
            <v>0.40302594478220616</v>
          </cell>
          <cell r="Z75">
            <v>0.7944677743854498</v>
          </cell>
          <cell r="AA75">
            <v>0.42587457364791048</v>
          </cell>
        </row>
        <row r="76">
          <cell r="P76">
            <v>1.4743161437143291</v>
          </cell>
          <cell r="Q76">
            <v>0.59160624933970207</v>
          </cell>
          <cell r="T76">
            <v>9.9185841564443947E-2</v>
          </cell>
          <cell r="U76">
            <v>0.5625108600279134</v>
          </cell>
          <cell r="X76">
            <v>1.4059121150491953</v>
          </cell>
          <cell r="Y76">
            <v>0.40366772518252036</v>
          </cell>
          <cell r="Z76">
            <v>0.79394464458642156</v>
          </cell>
          <cell r="AA76">
            <v>0.42607016386514907</v>
          </cell>
        </row>
        <row r="77">
          <cell r="P77">
            <v>1.4692982871094329</v>
          </cell>
          <cell r="Q77">
            <v>0.59338316555779158</v>
          </cell>
          <cell r="T77">
            <v>9.4414764792575448E-2</v>
          </cell>
          <cell r="U77">
            <v>0.56420038692380181</v>
          </cell>
          <cell r="X77">
            <v>1.4041846562180016</v>
          </cell>
          <cell r="Y77">
            <v>0.40427945043792823</v>
          </cell>
          <cell r="Z77">
            <v>0.79341818094262917</v>
          </cell>
          <cell r="AA77">
            <v>0.42625659441917818</v>
          </cell>
        </row>
        <row r="78">
          <cell r="P78">
            <v>1.4642501832843591</v>
          </cell>
          <cell r="Q78">
            <v>0.5950722374700218</v>
          </cell>
          <cell r="T78">
            <v>8.9614928368734761E-2</v>
          </cell>
          <cell r="U78">
            <v>0.56580638972559449</v>
          </cell>
          <cell r="X78">
            <v>1.4024467844093695</v>
          </cell>
          <cell r="Y78">
            <v>0.40486093421099112</v>
          </cell>
          <cell r="Z78">
            <v>0.7928885438199984</v>
          </cell>
          <cell r="AA78">
            <v>0.42643380852144491</v>
          </cell>
        </row>
        <row r="79">
          <cell r="P79">
            <v>1.4591733699404348</v>
          </cell>
          <cell r="Q79">
            <v>0.59667295056872582</v>
          </cell>
          <cell r="T79">
            <v>8.4787794369593661E-2</v>
          </cell>
          <cell r="U79">
            <v>0.56732837922928026</v>
          </cell>
          <cell r="X79">
            <v>1.4006990289958874</v>
          </cell>
          <cell r="Y79">
            <v>0.40541199937611871</v>
          </cell>
          <cell r="Z79">
            <v>0.79235589455112776</v>
          </cell>
          <cell r="AA79">
            <v>0.42660175219081714</v>
          </cell>
        </row>
        <row r="80">
          <cell r="P80">
            <v>1.4540693935241849</v>
          </cell>
          <cell r="Q80">
            <v>0.59818481726118722</v>
          </cell>
          <cell r="T80">
            <v>7.9934833186929746E-2</v>
          </cell>
          <cell r="U80">
            <v>0.56876589182211246</v>
          </cell>
          <cell r="X80">
            <v>1.3989419223607851</v>
          </cell>
          <cell r="Y80">
            <v>0.40593247807352351</v>
          </cell>
          <cell r="Z80">
            <v>0.79182039538614413</v>
          </cell>
          <cell r="AA80">
            <v>0.42676037427002622</v>
          </cell>
        </row>
        <row r="81">
          <cell r="P81">
            <v>1.4489398087562688</v>
          </cell>
          <cell r="Q81">
            <v>0.5996073770181658</v>
          </cell>
          <cell r="T81">
            <v>7.5057523079731014E-2</v>
          </cell>
          <cell r="U81">
            <v>0.57011848962382983</v>
          </cell>
          <cell r="X81">
            <v>1.3971759997357647</v>
          </cell>
          <cell r="Y81">
            <v>0.40642221176035215</v>
          </cell>
          <cell r="Z81">
            <v>0.79128220944328076</v>
          </cell>
          <cell r="AA81">
            <v>0.42690962644125019</v>
          </cell>
        </row>
        <row r="82">
          <cell r="P82">
            <v>1.4437861781578987</v>
          </cell>
          <cell r="Q82">
            <v>0.60094019651417896</v>
          </cell>
          <cell r="T82">
            <v>7.0157349723903625E-2</v>
          </cell>
          <cell r="U82">
            <v>0.57138576062003898</v>
          </cell>
          <cell r="X82">
            <v>1.3954017990379652</v>
          </cell>
          <cell r="Y82">
            <v>0.40688105125897961</v>
          </cell>
          <cell r="Z82">
            <v>0.79074150065918947</v>
          </cell>
          <cell r="AA82">
            <v>0.42704946324083193</v>
          </cell>
        </row>
        <row r="83">
          <cell r="P83">
            <v>1.4386100715748789</v>
          </cell>
          <cell r="Q83">
            <v>0.60218286975949675</v>
          </cell>
          <cell r="T83">
            <v>6.5235805759720822E-2</v>
          </cell>
          <cell r="U83">
            <v>0.57256731878771816</v>
          </cell>
          <cell r="X83">
            <v>1.3936198607061059</v>
          </cell>
          <cell r="Y83">
            <v>0.40730885680244966</v>
          </cell>
          <cell r="Z83">
            <v>0.79019843373900378</v>
          </cell>
          <cell r="AA83">
            <v>0.42717984207312754</v>
          </cell>
        </row>
        <row r="84">
          <cell r="P84">
            <v>1.4334130656994168</v>
          </cell>
          <cell r="Q84">
            <v>0.60333501822381064</v>
          </cell>
          <cell r="T84">
            <v>6.0294390337150235E-2</v>
          </cell>
          <cell r="U84">
            <v>0.57366280421280358</v>
          </cell>
          <cell r="X84">
            <v>1.3918307275358648</v>
          </cell>
          <cell r="Y84">
            <v>0.40770549807704959</v>
          </cell>
          <cell r="Z84">
            <v>0.78965317410616842</v>
          </cell>
          <cell r="AA84">
            <v>0.42730072322348178</v>
          </cell>
        </row>
        <row r="85">
          <cell r="P85">
            <v>1.4281967435898464</v>
          </cell>
          <cell r="Q85">
            <v>0.60439629095153746</v>
          </cell>
          <cell r="T85">
            <v>5.5334608659198023E-2</v>
          </cell>
          <cell r="U85">
            <v>0.57467188319982254</v>
          </cell>
          <cell r="X85">
            <v>1.3900349445145372</v>
          </cell>
          <cell r="Y85">
            <v>0.40807085426200473</v>
          </cell>
          <cell r="Z85">
            <v>0.7891058878520496</v>
          </cell>
          <cell r="AA85">
            <v>0.42741206987032526</v>
          </cell>
        </row>
        <row r="86">
          <cell r="P86">
            <v>1.4229626941884139</v>
          </cell>
          <cell r="Q86">
            <v>0.60536636466872351</v>
          </cell>
          <cell r="T86">
            <v>5.0357971523409817E-2</v>
          </cell>
          <cell r="U86">
            <v>0.57559424837354034</v>
          </cell>
          <cell r="X86">
            <v>1.3882330586550278</v>
          </cell>
          <cell r="Y86">
            <v>0.40840481406628182</v>
          </cell>
          <cell r="Z86">
            <v>0.78855674168534196</v>
          </cell>
          <cell r="AA86">
            <v>0.4275138480963907</v>
          </cell>
        </row>
        <row r="87">
          <cell r="P87">
            <v>1.4177125118372707</v>
          </cell>
          <cell r="Q87">
            <v>0.60624494388151695</v>
          </cell>
          <cell r="T87">
            <v>4.5365994861666967E-2</v>
          </cell>
          <cell r="U87">
            <v>0.57642961877258991</v>
          </cell>
          <cell r="X87">
            <v>1.3864256188292243</v>
          </cell>
          <cell r="Y87">
            <v>0.40870727576248944</v>
          </cell>
          <cell r="Z87">
            <v>0.78800590288128758</v>
          </cell>
          <cell r="AA87">
            <v>0.42760602689904442</v>
          </cell>
        </row>
        <row r="88">
          <cell r="P88">
            <v>1.4124477957928201</v>
          </cell>
          <cell r="Q88">
            <v>0.60703176096617895</v>
          </cell>
          <cell r="T88">
            <v>4.0360199278418982E-2</v>
          </cell>
          <cell r="U88">
            <v>0.57717773993505539</v>
          </cell>
          <cell r="X88">
            <v>1.3846131756008069</v>
          </cell>
          <cell r="Y88">
            <v>0.40897814721786485</v>
          </cell>
          <cell r="Z88">
            <v>0.78745353923072225</v>
          </cell>
          <cell r="AA88">
            <v>0.42768857819973027</v>
          </cell>
        </row>
        <row r="89">
          <cell r="P89">
            <v>1.40717014973857</v>
          </cell>
          <cell r="Q89">
            <v>0.60772657625060322</v>
          </cell>
          <cell r="T89">
            <v>3.5342109587492766E-2</v>
          </cell>
          <cell r="U89">
            <v>0.57783838397598331</v>
          </cell>
          <cell r="X89">
            <v>1.3827962810575405</v>
          </cell>
          <cell r="Y89">
            <v>0.40921734592233883</v>
          </cell>
          <cell r="Z89">
            <v>0.78689981898896488</v>
          </cell>
          <cell r="AA89">
            <v>0.4277614768525223</v>
          </cell>
        </row>
        <row r="90">
          <cell r="P90">
            <v>1.4018811812966343</v>
          </cell>
          <cell r="Q90">
            <v>0.60832917808732334</v>
          </cell>
          <cell r="T90">
            <v>3.03132543476195E-2</v>
          </cell>
          <cell r="U90">
            <v>0.57841134965679919</v>
          </cell>
          <cell r="X90">
            <v>1.3809754886431038</v>
          </cell>
          <cell r="Y90">
            <v>0.40942479901366868</v>
          </cell>
          <cell r="Z90">
            <v>0.78634491082456504</v>
          </cell>
          <cell r="AA90">
            <v>0.4278247006517848</v>
          </cell>
        </row>
        <row r="91">
          <cell r="P91">
            <v>1.3965825015380358</v>
          </cell>
          <cell r="Q91">
            <v>0.60883938291798234</v>
          </cell>
          <cell r="T91">
            <v>2.527516539682086E-2</v>
          </cell>
          <cell r="U91">
            <v>0.5788964624466062</v>
          </cell>
          <cell r="X91">
            <v>1.3791513529885042</v>
          </cell>
          <cell r="Y91">
            <v>0.4096004432996333</v>
          </cell>
          <cell r="Z91">
            <v>0.78578898376792516</v>
          </cell>
          <cell r="AA91">
            <v>0.42787823033893591</v>
          </cell>
        </row>
        <row r="92">
          <cell r="P92">
            <v>1.3912757244919582</v>
          </cell>
          <cell r="Q92">
            <v>0.60925703532924635</v>
          </cell>
          <cell r="T92">
            <v>2.0229377385796315E-2</v>
          </cell>
          <cell r="U92">
            <v>0.57929357457534891</v>
          </cell>
          <cell r="X92">
            <v>1.3773244297431333</v>
          </cell>
          <cell r="Y92">
            <v>0.40974422527728155</v>
          </cell>
          <cell r="Z92">
            <v>0.78523220715981212</v>
          </cell>
          <cell r="AA92">
            <v>0.42792204960831437</v>
          </cell>
        </row>
        <row r="93">
          <cell r="P93">
            <v>1.3859624666540979</v>
          </cell>
          <cell r="Q93">
            <v>0.60958200810014507</v>
          </cell>
          <cell r="T93">
            <v>1.517742731045375E-2</v>
          </cell>
          <cell r="U93">
            <v>0.57960256507882635</v>
          </cell>
          <cell r="X93">
            <v>1.3754952754055092</v>
          </cell>
          <cell r="Y93">
            <v>0.40985610114923021</v>
          </cell>
          <cell r="Z93">
            <v>0.78467475059977432</v>
          </cell>
          <cell r="AA93">
            <v>0.42795614511214636</v>
          </cell>
        </row>
        <row r="94">
          <cell r="P94">
            <v>1.380644346494263</v>
          </cell>
          <cell r="Q94">
            <v>0.60981420224082417</v>
          </cell>
          <cell r="T94">
            <v>1.0120854043725312E-2</v>
          </cell>
          <cell r="U94">
            <v>0.57982333983553769</v>
          </cell>
          <cell r="X94">
            <v>1.3736644471537627</v>
          </cell>
          <cell r="Y94">
            <v>0.40993603683700502</v>
          </cell>
          <cell r="Z94">
            <v>0.78411678389448014</v>
          </cell>
          <cell r="AA94">
            <v>0.42798050646461105</v>
          </cell>
        </row>
        <row r="95">
          <cell r="P95">
            <v>1.3753229839633716</v>
          </cell>
          <cell r="Q95">
            <v>0.60995354702269933</v>
          </cell>
          <cell r="T95">
            <v>5.0611978668122434E-3</v>
          </cell>
          <cell r="U95">
            <v>0.57995583159535347</v>
          </cell>
          <cell r="X95">
            <v>1.3718325026759148</v>
          </cell>
          <cell r="Y95">
            <v>0.4099840079914211</v>
          </cell>
          <cell r="Z95">
            <v>0.78355847700599324</v>
          </cell>
          <cell r="AA95">
            <v>0.42799512624500452</v>
          </cell>
        </row>
        <row r="96">
          <cell r="P96">
            <v>1.37</v>
          </cell>
          <cell r="Q96">
            <v>0.61</v>
          </cell>
          <cell r="T96">
            <v>1.776465259617499E-17</v>
          </cell>
          <cell r="U96">
            <v>0.57999999999999996</v>
          </cell>
          <cell r="X96">
            <v>1.37</v>
          </cell>
          <cell r="Y96">
            <v>0.41</v>
          </cell>
          <cell r="Z96">
            <v>0.78300000000000014</v>
          </cell>
          <cell r="AA96">
            <v>0.42800000000000005</v>
          </cell>
        </row>
        <row r="97">
          <cell r="P97">
            <v>1.3646770160366286</v>
          </cell>
          <cell r="Q97">
            <v>0.60995354702269933</v>
          </cell>
          <cell r="T97">
            <v>-5.0611978668122079E-3</v>
          </cell>
          <cell r="U97">
            <v>0.57995583159535347</v>
          </cell>
          <cell r="X97">
            <v>1.3681674973240854</v>
          </cell>
          <cell r="Y97">
            <v>0.4099840079914211</v>
          </cell>
          <cell r="Z97">
            <v>0.78244152299400704</v>
          </cell>
          <cell r="AA97">
            <v>0.42799512624500452</v>
          </cell>
        </row>
        <row r="98">
          <cell r="P98">
            <v>1.3593556535057374</v>
          </cell>
          <cell r="Q98">
            <v>0.60981420224082417</v>
          </cell>
          <cell r="T98">
            <v>-1.0120854043725277E-2</v>
          </cell>
          <cell r="U98">
            <v>0.57982333983553769</v>
          </cell>
          <cell r="X98">
            <v>1.3663355528462375</v>
          </cell>
          <cell r="Y98">
            <v>0.40993603683700502</v>
          </cell>
          <cell r="Z98">
            <v>0.78188321610552014</v>
          </cell>
          <cell r="AA98">
            <v>0.42798050646461105</v>
          </cell>
        </row>
        <row r="99">
          <cell r="P99">
            <v>1.3540375333459023</v>
          </cell>
          <cell r="Q99">
            <v>0.60958200810014507</v>
          </cell>
          <cell r="T99">
            <v>-1.5177427310453713E-2</v>
          </cell>
          <cell r="U99">
            <v>0.57960256507882635</v>
          </cell>
          <cell r="X99">
            <v>1.364504724594491</v>
          </cell>
          <cell r="Y99">
            <v>0.40985610114923021</v>
          </cell>
          <cell r="Z99">
            <v>0.78132524940022596</v>
          </cell>
          <cell r="AA99">
            <v>0.42795614511214636</v>
          </cell>
        </row>
        <row r="100">
          <cell r="P100">
            <v>1.348724275508042</v>
          </cell>
          <cell r="Q100">
            <v>0.60925703532924635</v>
          </cell>
          <cell r="T100">
            <v>-2.0229377385796346E-2</v>
          </cell>
          <cell r="U100">
            <v>0.57929357457534891</v>
          </cell>
          <cell r="X100">
            <v>1.3626755702568669</v>
          </cell>
          <cell r="Y100">
            <v>0.40974422527728155</v>
          </cell>
          <cell r="Z100">
            <v>0.78076779284018816</v>
          </cell>
          <cell r="AA100">
            <v>0.42792204960831437</v>
          </cell>
        </row>
        <row r="101">
          <cell r="P101">
            <v>1.3434174984619645</v>
          </cell>
          <cell r="Q101">
            <v>0.60883938291798234</v>
          </cell>
          <cell r="T101">
            <v>-2.5275165396820887E-2</v>
          </cell>
          <cell r="U101">
            <v>0.5788964624466062</v>
          </cell>
          <cell r="X101">
            <v>1.360848647011496</v>
          </cell>
          <cell r="Y101">
            <v>0.4096004432996333</v>
          </cell>
          <cell r="Z101">
            <v>0.78021101623207512</v>
          </cell>
          <cell r="AA101">
            <v>0.42787823033893591</v>
          </cell>
        </row>
        <row r="102">
          <cell r="P102">
            <v>1.3381188187033657</v>
          </cell>
          <cell r="Q102">
            <v>0.60832917808732334</v>
          </cell>
          <cell r="T102">
            <v>-3.0313254347619528E-2</v>
          </cell>
          <cell r="U102">
            <v>0.57841134965679919</v>
          </cell>
          <cell r="X102">
            <v>1.3590245113568964</v>
          </cell>
          <cell r="Y102">
            <v>0.40942479901366868</v>
          </cell>
          <cell r="Z102">
            <v>0.77965508917543525</v>
          </cell>
          <cell r="AA102">
            <v>0.4278247006517848</v>
          </cell>
        </row>
        <row r="103">
          <cell r="P103">
            <v>1.3328298502614302</v>
          </cell>
          <cell r="Q103">
            <v>0.60772657625060322</v>
          </cell>
          <cell r="T103">
            <v>-3.5342109587492732E-2</v>
          </cell>
          <cell r="U103">
            <v>0.57783838397598331</v>
          </cell>
          <cell r="X103">
            <v>1.3572037189424597</v>
          </cell>
          <cell r="Y103">
            <v>0.40921734592233883</v>
          </cell>
          <cell r="Z103">
            <v>0.7791001810110354</v>
          </cell>
          <cell r="AA103">
            <v>0.4277614768525223</v>
          </cell>
        </row>
        <row r="104">
          <cell r="P104">
            <v>1.3275522042071801</v>
          </cell>
          <cell r="Q104">
            <v>0.60703176096617895</v>
          </cell>
          <cell r="T104">
            <v>-4.0360199278418947E-2</v>
          </cell>
          <cell r="U104">
            <v>0.57717773993505539</v>
          </cell>
          <cell r="X104">
            <v>1.3553868243991933</v>
          </cell>
          <cell r="Y104">
            <v>0.40897814721786485</v>
          </cell>
          <cell r="Z104">
            <v>0.77854646076927803</v>
          </cell>
          <cell r="AA104">
            <v>0.42768857819973027</v>
          </cell>
        </row>
        <row r="105">
          <cell r="P105">
            <v>1.3222874881627298</v>
          </cell>
          <cell r="Q105">
            <v>0.60624494388151695</v>
          </cell>
          <cell r="T105">
            <v>-4.5365994861666932E-2</v>
          </cell>
          <cell r="U105">
            <v>0.57642961877258991</v>
          </cell>
          <cell r="X105">
            <v>1.3535743811707759</v>
          </cell>
          <cell r="Y105">
            <v>0.40870727576248944</v>
          </cell>
          <cell r="Z105">
            <v>0.7779940971187127</v>
          </cell>
          <cell r="AA105">
            <v>0.42760602689904442</v>
          </cell>
        </row>
        <row r="106">
          <cell r="P106">
            <v>1.3170373058115863</v>
          </cell>
          <cell r="Q106">
            <v>0.60536636466872351</v>
          </cell>
          <cell r="T106">
            <v>-5.0357971523409782E-2</v>
          </cell>
          <cell r="U106">
            <v>0.57559424837354034</v>
          </cell>
          <cell r="X106">
            <v>1.3517669413449724</v>
          </cell>
          <cell r="Y106">
            <v>0.40840481406628182</v>
          </cell>
          <cell r="Z106">
            <v>0.77744325831465833</v>
          </cell>
          <cell r="AA106">
            <v>0.4275138480963907</v>
          </cell>
        </row>
        <row r="107">
          <cell r="P107">
            <v>1.3118032564101538</v>
          </cell>
          <cell r="Q107">
            <v>0.60439629095153746</v>
          </cell>
          <cell r="T107">
            <v>-5.5334608659197988E-2</v>
          </cell>
          <cell r="U107">
            <v>0.57467188319982254</v>
          </cell>
          <cell r="X107">
            <v>1.349965055485463</v>
          </cell>
          <cell r="Y107">
            <v>0.40807085426200473</v>
          </cell>
          <cell r="Z107">
            <v>0.77689411214795068</v>
          </cell>
          <cell r="AA107">
            <v>0.42741206987032526</v>
          </cell>
        </row>
        <row r="108">
          <cell r="P108">
            <v>1.3065869343005836</v>
          </cell>
          <cell r="Q108">
            <v>0.60333501822381075</v>
          </cell>
          <cell r="T108">
            <v>-6.0294390337150207E-2</v>
          </cell>
          <cell r="U108">
            <v>0.57366280421280358</v>
          </cell>
          <cell r="X108">
            <v>1.3481692724641354</v>
          </cell>
          <cell r="Y108">
            <v>0.40770549807704959</v>
          </cell>
          <cell r="Z108">
            <v>0.77634682589383186</v>
          </cell>
          <cell r="AA108">
            <v>0.42730072322348178</v>
          </cell>
        </row>
        <row r="109">
          <cell r="P109">
            <v>1.3013899284251214</v>
          </cell>
          <cell r="Q109">
            <v>0.60218286975949675</v>
          </cell>
          <cell r="T109">
            <v>-6.523580575972085E-2</v>
          </cell>
          <cell r="U109">
            <v>0.57256731878771816</v>
          </cell>
          <cell r="X109">
            <v>1.3463801392938943</v>
          </cell>
          <cell r="Y109">
            <v>0.40730885680244966</v>
          </cell>
          <cell r="Z109">
            <v>0.7758015662609965</v>
          </cell>
          <cell r="AA109">
            <v>0.42717984207312754</v>
          </cell>
        </row>
        <row r="110">
          <cell r="P110">
            <v>1.2962138218421013</v>
          </cell>
          <cell r="Q110">
            <v>0.60094019651417896</v>
          </cell>
          <cell r="T110">
            <v>-7.0157349723903653E-2</v>
          </cell>
          <cell r="U110">
            <v>0.57138576062003898</v>
          </cell>
          <cell r="X110">
            <v>1.344598200962035</v>
          </cell>
          <cell r="Y110">
            <v>0.40688105125897961</v>
          </cell>
          <cell r="Z110">
            <v>0.77525849934081081</v>
          </cell>
          <cell r="AA110">
            <v>0.42704946324083193</v>
          </cell>
        </row>
        <row r="111">
          <cell r="P111">
            <v>1.2910601912437312</v>
          </cell>
          <cell r="Q111">
            <v>0.5996073770181658</v>
          </cell>
          <cell r="T111">
            <v>-7.5057523079731042E-2</v>
          </cell>
          <cell r="U111">
            <v>0.57011848962382983</v>
          </cell>
          <cell r="X111">
            <v>1.3428240002642353</v>
          </cell>
          <cell r="Y111">
            <v>0.40642221176035215</v>
          </cell>
          <cell r="Z111">
            <v>0.77471779055671952</v>
          </cell>
          <cell r="AA111">
            <v>0.42690962644125019</v>
          </cell>
        </row>
        <row r="112">
          <cell r="P112">
            <v>1.2859306064758154</v>
          </cell>
          <cell r="Q112">
            <v>0.59818481726118722</v>
          </cell>
          <cell r="T112">
            <v>-7.9934833186929719E-2</v>
          </cell>
          <cell r="U112">
            <v>0.56876589182211246</v>
          </cell>
          <cell r="X112">
            <v>1.3410580776392151</v>
          </cell>
          <cell r="Y112">
            <v>0.40593247807352351</v>
          </cell>
          <cell r="Z112">
            <v>0.77417960461385615</v>
          </cell>
          <cell r="AA112">
            <v>0.42676037427002622</v>
          </cell>
        </row>
        <row r="113">
          <cell r="P113">
            <v>1.2808266300595654</v>
          </cell>
          <cell r="Q113">
            <v>0.59667295056872582</v>
          </cell>
          <cell r="T113">
            <v>-8.4787794369593619E-2</v>
          </cell>
          <cell r="U113">
            <v>0.56732837922928026</v>
          </cell>
          <cell r="X113">
            <v>1.3393009710041128</v>
          </cell>
          <cell r="Y113">
            <v>0.40541199937611871</v>
          </cell>
          <cell r="Z113">
            <v>0.77364410544887252</v>
          </cell>
          <cell r="AA113">
            <v>0.42660175219081714</v>
          </cell>
        </row>
        <row r="114">
          <cell r="P114">
            <v>1.2757498167156411</v>
          </cell>
          <cell r="Q114">
            <v>0.59507223747002191</v>
          </cell>
          <cell r="T114">
            <v>-8.961492836873472E-2</v>
          </cell>
          <cell r="U114">
            <v>0.56580638972559449</v>
          </cell>
          <cell r="X114">
            <v>1.3375532155906307</v>
          </cell>
          <cell r="Y114">
            <v>0.40486093421099112</v>
          </cell>
          <cell r="Z114">
            <v>0.77311145618000188</v>
          </cell>
          <cell r="AA114">
            <v>0.42643380852144491</v>
          </cell>
        </row>
        <row r="115">
          <cell r="P115">
            <v>1.2707017128905673</v>
          </cell>
          <cell r="Q115">
            <v>0.59338316555779169</v>
          </cell>
          <cell r="T115">
            <v>-9.441476479257542E-2</v>
          </cell>
          <cell r="U115">
            <v>0.56420038692380192</v>
          </cell>
          <cell r="X115">
            <v>1.3358153437819986</v>
          </cell>
          <cell r="Y115">
            <v>0.40427945043792823</v>
          </cell>
          <cell r="Z115">
            <v>0.77258181905737111</v>
          </cell>
          <cell r="AA115">
            <v>0.42625659441917818</v>
          </cell>
        </row>
        <row r="116">
          <cell r="P116">
            <v>1.2656838562856711</v>
          </cell>
          <cell r="Q116">
            <v>0.59160624933970207</v>
          </cell>
          <cell r="T116">
            <v>-9.9185841564443919E-2</v>
          </cell>
          <cell r="U116">
            <v>0.5625108600279134</v>
          </cell>
          <cell r="X116">
            <v>1.3340878849508049</v>
          </cell>
          <cell r="Y116">
            <v>0.40366772518252036</v>
          </cell>
          <cell r="Z116">
            <v>0.77205535541357873</v>
          </cell>
          <cell r="AA116">
            <v>0.42607016386514907</v>
          </cell>
        </row>
        <row r="117">
          <cell r="P117">
            <v>1.2606977753886834</v>
          </cell>
          <cell r="Q117">
            <v>0.5897420300816465</v>
          </cell>
          <cell r="T117">
            <v>-0.10392670536813707</v>
          </cell>
          <cell r="U117">
            <v>0.56073832368418852</v>
          </cell>
          <cell r="X117">
            <v>1.3323713652977436</v>
          </cell>
          <cell r="Y117">
            <v>0.40302594478220616</v>
          </cell>
          <cell r="Z117">
            <v>0.77153222561455048</v>
          </cell>
          <cell r="AA117">
            <v>0.42587457364791048</v>
          </cell>
        </row>
        <row r="118">
          <cell r="P118">
            <v>1.2557449890081469</v>
          </cell>
          <cell r="Q118">
            <v>0.58779107564287014</v>
          </cell>
          <cell r="T118">
            <v>-0.10863591209061449</v>
          </cell>
          <cell r="U118">
            <v>0.5588833178243684</v>
          </cell>
          <cell r="X118">
            <v>1.3306663076913294</v>
          </cell>
          <cell r="Y118">
            <v>0.40235430472951267</v>
          </cell>
          <cell r="Z118">
            <v>0.77101258901069092</v>
          </cell>
          <cell r="AA118">
            <v>0.4256698833461372</v>
          </cell>
        </row>
        <row r="119">
          <cell r="P119">
            <v>1.2508270058107716</v>
          </cell>
          <cell r="Q119">
            <v>0.5857539803029943</v>
          </cell>
          <cell r="T119">
            <v>-0.11331202726188938</v>
          </cell>
          <cell r="U119">
            <v>0.55694640750120761</v>
          </cell>
          <cell r="X119">
            <v>1.3289732315086265</v>
          </cell>
          <cell r="Y119">
            <v>0.40165300961250622</v>
          </cell>
          <cell r="Z119">
            <v>0.7704966038883434</v>
          </cell>
          <cell r="AA119">
            <v>0.42545615531047809</v>
          </cell>
        </row>
        <row r="120">
          <cell r="P120">
            <v>1.2459453238618809</v>
          </cell>
          <cell r="Q120">
            <v>0.58363136458099318</v>
          </cell>
          <cell r="T120">
            <v>-0.11795362649198207</v>
          </cell>
          <cell r="U120">
            <v>0.55492818271635413</v>
          </cell>
          <cell r="X120">
            <v>1.327292652477041</v>
          </cell>
          <cell r="Y120">
            <v>0.40092227305247308</v>
          </cell>
          <cell r="Z120">
            <v>0.76998442742157458</v>
          </cell>
          <cell r="AA120">
            <v>0.42523345464456325</v>
          </cell>
        </row>
        <row r="121">
          <cell r="P121">
            <v>1.2411014301690868</v>
          </cell>
          <cell r="Q121">
            <v>0.58142387504617821</v>
          </cell>
          <cell r="T121">
            <v>-0.1225592959048028</v>
          </cell>
          <cell r="U121">
            <v>0.55282925824062845</v>
          </cell>
          <cell r="X121">
            <v>1.3256250825172267</v>
          </cell>
          <cell r="Y121">
            <v>0.40016231763884824</v>
          </cell>
          <cell r="Z121">
            <v>0.7694762156242978</v>
          </cell>
          <cell r="AA121">
            <v>0.42500184918517281</v>
          </cell>
        </row>
        <row r="122">
          <cell r="P122">
            <v>1.2362968002293315</v>
          </cell>
          <cell r="Q122">
            <v>0.5791321841212459</v>
          </cell>
          <cell r="T122">
            <v>-0.12712763256883247</v>
          </cell>
          <cell r="U122">
            <v>0.55065027342675843</v>
          </cell>
          <cell r="X122">
            <v>1.323971029587147</v>
          </cell>
          <cell r="Y122">
            <v>0.3993733748614125</v>
          </cell>
          <cell r="Z122">
            <v>0.76897212330274967</v>
          </cell>
          <cell r="AA122">
            <v>0.42476140948157337</v>
          </cell>
        </row>
        <row r="123">
          <cell r="P123">
            <v>1.2315328975794384</v>
          </cell>
          <cell r="Q123">
            <v>0.57675698987745228</v>
          </cell>
          <cell r="T123">
            <v>-0.13165724492446854</v>
          </cell>
          <cell r="U123">
            <v>0.54839189201462668</v>
          </cell>
          <cell r="X123">
            <v>1.3223309975273476</v>
          </cell>
          <cell r="Y123">
            <v>0.39855568503977862</v>
          </cell>
          <cell r="Z123">
            <v>0.76847230400833466</v>
          </cell>
          <cell r="AA123">
            <v>0.42451220877402779</v>
          </cell>
        </row>
        <row r="124">
          <cell r="P124">
            <v>1.2268111733503033</v>
          </cell>
          <cell r="Q124">
            <v>0.57429901582197274</v>
          </cell>
          <cell r="T124">
            <v>-0.13614675320790837</v>
          </cell>
          <cell r="U124">
            <v>0.54605480192908873</v>
          </cell>
          <cell r="X124">
            <v>1.3207054859074816</v>
          </cell>
          <cell r="Y124">
            <v>0.39770949725018734</v>
          </cell>
          <cell r="Z124">
            <v>0.76797690999085166</v>
          </cell>
          <cell r="AA124">
            <v>0.42425432297148569</v>
          </cell>
        </row>
        <row r="125">
          <cell r="P125">
            <v>1.2221330658248672</v>
          </cell>
          <cell r="Q125">
            <v>0.57175901067751567</v>
          </cell>
          <cell r="T125">
            <v>-0.14059478987143773</v>
          </cell>
          <cell r="U125">
            <v>0.54363971507042474</v>
          </cell>
          <cell r="X125">
            <v>1.3190949898741346</v>
          </cell>
          <cell r="Y125">
            <v>0.39683506924963657</v>
          </cell>
          <cell r="Z125">
            <v>0.76748609215211738</v>
          </cell>
          <cell r="AA125">
            <v>0.42398783062846068</v>
          </cell>
        </row>
        <row r="126">
          <cell r="P126">
            <v>1.2175000000000002</v>
          </cell>
          <cell r="Q126">
            <v>0.56913774815425378</v>
          </cell>
          <cell r="T126">
            <v>-0.14499999999999993</v>
          </cell>
          <cell r="U126">
            <v>0.54114736709748712</v>
          </cell>
          <cell r="X126">
            <v>1.3175000000000001</v>
          </cell>
          <cell r="Y126">
            <v>0.39593266739736604</v>
          </cell>
          <cell r="Z126">
            <v>0.76700000000000013</v>
          </cell>
          <cell r="AA126">
            <v>0.42371281292110208</v>
          </cell>
        </row>
        <row r="127">
          <cell r="P127">
            <v>1.2129133871524336</v>
          </cell>
          <cell r="Q127">
            <v>0.56643602671414417</v>
          </cell>
          <cell r="T127">
            <v>-0.14936104172391573</v>
          </cell>
          <cell r="U127">
            <v>0.53857851720361261</v>
          </cell>
          <cell r="X127">
            <v>1.3159210021344445</v>
          </cell>
          <cell r="Y127">
            <v>0.39500256657372179</v>
          </cell>
          <cell r="Z127">
            <v>0.76651878160287845</v>
          </cell>
          <cell r="AA127">
            <v>0.42342935362246759</v>
          </cell>
        </row>
        <row r="128">
          <cell r="P128">
            <v>1.2083746244088727</v>
          </cell>
          <cell r="Q128">
            <v>0.56365466932770991</v>
          </cell>
          <cell r="T128">
            <v>-0.15367658662762937</v>
          </cell>
          <cell r="U128">
            <v>0.53593394788536353</v>
          </cell>
          <cell r="X128">
            <v>1.3143584772555137</v>
          </cell>
          <cell r="Y128">
            <v>0.39404505009642471</v>
          </cell>
          <cell r="Z128">
            <v>0.76604258354453758</v>
          </cell>
          <cell r="AA128">
            <v>0.42313753907700563</v>
          </cell>
        </row>
        <row r="129">
          <cell r="P129">
            <v>1.2038850943204169</v>
          </cell>
          <cell r="Q129">
            <v>0.56079452322335421</v>
          </cell>
          <cell r="T129">
            <v>-0.15794532015435783</v>
          </cell>
          <cell r="U129">
            <v>0.53321446470417289</v>
          </cell>
          <cell r="X129">
            <v>1.3128129013234222</v>
          </cell>
          <cell r="Y129">
            <v>0.39306040963426947</v>
          </cell>
          <cell r="Z129">
            <v>0.76557155087951922</v>
          </cell>
          <cell r="AA129">
            <v>0.42283745817425361</v>
          </cell>
        </row>
        <row r="130">
          <cell r="P130">
            <v>1.1994461644414223</v>
          </cell>
          <cell r="Q130">
            <v>0.55785645962928765</v>
          </cell>
          <cell r="T130">
            <v>-0.16216594200651652</v>
          </cell>
          <cell r="U130">
            <v>0.5304208960409621</v>
          </cell>
          <cell r="X130">
            <v>1.3112847451355718</v>
          </cell>
          <cell r="Y130">
            <v>0.39204894511827937</v>
          </cell>
          <cell r="Z130">
            <v>0.76510582708893626</v>
          </cell>
          <cell r="AA130">
            <v>0.42252920232176133</v>
          </cell>
        </row>
        <row r="131">
          <cell r="P131">
            <v>1.195059186912931</v>
          </cell>
          <cell r="Q131">
            <v>0.55484137350814244</v>
          </cell>
          <cell r="T131">
            <v>-0.16633716654180339</v>
          </cell>
          <cell r="U131">
            <v>0.52755409284380761</v>
          </cell>
          <cell r="X131">
            <v>1.3097744741831403</v>
          </cell>
          <cell r="Y131">
            <v>0.39101096465034413</v>
          </cell>
          <cell r="Z131">
            <v>0.76464555403676671</v>
          </cell>
          <cell r="AA131">
            <v>0.42221286541724773</v>
          </cell>
        </row>
        <row r="132">
          <cell r="P132">
            <v>1.1907254980507957</v>
          </cell>
          <cell r="Q132">
            <v>0.55175018328435899</v>
          </cell>
          <cell r="T132">
            <v>-0.17045772316481717</v>
          </cell>
          <cell r="U132">
            <v>0.52461492836873469</v>
          </cell>
          <cell r="X132">
            <v>1.3082825485092904</v>
          </cell>
          <cell r="Y132">
            <v>0.38994678440936947</v>
          </cell>
          <cell r="Z132">
            <v>0.76419087192664104</v>
          </cell>
          <cell r="AA132">
            <v>0.42188854381999835</v>
          </cell>
        </row>
        <row r="133">
          <cell r="P133">
            <v>1.1864464179386254</v>
          </cell>
          <cell r="Q133">
            <v>0.54858383056442428</v>
          </cell>
          <cell r="T133">
            <v>-0.17452635671409403</v>
          </cell>
          <cell r="U133">
            <v>0.52160429791371488</v>
          </cell>
          <cell r="X133">
            <v>1.306809422569035</v>
          </cell>
          <cell r="Y133">
            <v>0.38885672855496572</v>
          </cell>
          <cell r="Z133">
            <v>0.76374191925913459</v>
          </cell>
          <cell r="AA133">
            <v>0.4215563363215134</v>
          </cell>
        </row>
        <row r="134">
          <cell r="P134">
            <v>1.1822232500256744</v>
          </cell>
          <cell r="Q134">
            <v>0.54534327985005016</v>
          </cell>
          <cell r="T134">
            <v>-0.17854182784444089</v>
          </cell>
          <cell r="U134">
            <v>0.51852311854594935</v>
          </cell>
          <cell r="X134">
            <v>1.3053555450908061</v>
          </cell>
          <cell r="Y134">
            <v>0.38774112912870579</v>
          </cell>
          <cell r="Z134">
            <v>0.76329883278957911</v>
          </cell>
          <cell r="AA134">
            <v>0.42121634411541514</v>
          </cell>
        </row>
        <row r="135">
          <cell r="P135">
            <v>1.1780572807297998</v>
          </cell>
          <cell r="Q135">
            <v>0.54202951824437617</v>
          </cell>
          <cell r="T135">
            <v>-0.18250291340445279</v>
          </cell>
          <cell r="U135">
            <v>0.5153723288225216</v>
          </cell>
          <cell r="X135">
            <v>1.3039213589397671</v>
          </cell>
          <cell r="Y135">
            <v>0.38660032595298194</v>
          </cell>
          <cell r="Z135">
            <v>0.76286174748640534</v>
          </cell>
          <cell r="AA135">
            <v>0.4208686707666231</v>
          </cell>
        </row>
        <row r="136">
          <cell r="P136">
            <v>1.1739497790456057</v>
          </cell>
          <cell r="Q136">
            <v>0.53864355515128826</v>
          </cell>
          <cell r="T136">
            <v>-0.1864084068090964</v>
          </cell>
          <cell r="U136">
            <v>0.51215288850450358</v>
          </cell>
          <cell r="X136">
            <v>1.3025073009829136</v>
          </cell>
          <cell r="Y136">
            <v>0.3854346665274927</v>
          </cell>
          <cell r="Z136">
            <v>0.76243079649003087</v>
          </cell>
          <cell r="AA136">
            <v>0.42051342217980731</v>
          </cell>
        </row>
        <row r="137">
          <cell r="P137">
            <v>1.1699019961578954</v>
          </cell>
          <cell r="Q137">
            <v>0.53518642196794552</v>
          </cell>
          <cell r="T137">
            <v>-0.19025711840724707</v>
          </cell>
          <cell r="U137">
            <v>0.50886577826460389</v>
          </cell>
          <cell r="X137">
            <v>1.3011138019559969</v>
          </cell>
          <cell r="Y137">
            <v>0.38424450592339104</v>
          </cell>
          <cell r="Z137">
            <v>0.76200611107230387</v>
          </cell>
          <cell r="AA137">
            <v>0.42015070656712872</v>
          </cell>
        </row>
        <row r="138">
          <cell r="P138">
            <v>1.1659151650605484</v>
          </cell>
          <cell r="Q138">
            <v>0.53165917177060518</v>
          </cell>
          <cell r="T138">
            <v>-0.19404787584406888</v>
          </cell>
          <cell r="U138">
            <v>0.50551199938844427</v>
          </cell>
          <cell r="X138">
            <v>1.2997412863323201</v>
          </cell>
          <cell r="Y138">
            <v>0.38303020667512638</v>
          </cell>
          <cell r="Z138">
            <v>0.76158782059651664</v>
          </cell>
          <cell r="AA138">
            <v>0.41978063441527663</v>
          </cell>
        </row>
        <row r="139">
          <cell r="P139">
            <v>1.1619905001809381</v>
          </cell>
          <cell r="Q139">
            <v>0.52806287899384707</v>
          </cell>
          <cell r="T139">
            <v>-0.19777952441812452</v>
          </cell>
          <cell r="U139">
            <v>0.50209257346955938</v>
          </cell>
          <cell r="X139">
            <v>1.2983901721934377</v>
          </cell>
          <cell r="Y139">
            <v>0.38179213867001288</v>
          </cell>
          <cell r="Z139">
            <v>0.76117605247800024</v>
          </cell>
          <cell r="AA139">
            <v>0.4194033184518135</v>
          </cell>
        </row>
        <row r="140">
          <cell r="P140">
            <v>1.1581291970100058</v>
          </cell>
          <cell r="Q140">
            <v>0.52439863910328854</v>
          </cell>
          <cell r="T140">
            <v>-0.20145092743310922</v>
          </cell>
          <cell r="U140">
            <v>0.49860854209820882</v>
          </cell>
          <cell r="X140">
            <v>1.2970608711018055</v>
          </cell>
          <cell r="Y140">
            <v>0.38053067903555837</v>
          </cell>
          <cell r="Z140">
            <v>0.76077093214531222</v>
          </cell>
          <cell r="AA140">
            <v>0.41901887361083684</v>
          </cell>
        </row>
        <row r="141">
          <cell r="P141">
            <v>1.1543324317381032</v>
          </cell>
          <cell r="Q141">
            <v>0.52066756826189697</v>
          </cell>
          <cell r="T141">
            <v>-0.20506096654409875</v>
          </cell>
          <cell r="U141">
            <v>0.49506096654409876</v>
          </cell>
          <cell r="X141">
            <v>1.2957537879754126</v>
          </cell>
          <cell r="Y141">
            <v>0.37924621202458747</v>
          </cell>
          <cell r="Z141">
            <v>0.76037258300203059</v>
          </cell>
          <cell r="AA141">
            <v>0.41862741699796957</v>
          </cell>
        </row>
        <row r="142">
          <cell r="P142">
            <v>1.1506013608967116</v>
          </cell>
          <cell r="Q142">
            <v>0.5168708029899941</v>
          </cell>
          <cell r="T142">
            <v>-0.20860854209820884</v>
          </cell>
          <cell r="U142">
            <v>0.49145092743310914</v>
          </cell>
          <cell r="X142">
            <v>1.2944693209644418</v>
          </cell>
          <cell r="Y142">
            <v>0.3779391288981947</v>
          </cell>
          <cell r="Z142">
            <v>0.75998112638916326</v>
          </cell>
          <cell r="AA142">
            <v>0.41822906785468794</v>
          </cell>
        </row>
        <row r="143">
          <cell r="P143">
            <v>1.1469371210061532</v>
          </cell>
          <cell r="Q143">
            <v>0.51300949981906208</v>
          </cell>
          <cell r="T143">
            <v>-0.21209257346955943</v>
          </cell>
          <cell r="U143">
            <v>0.48777952441812455</v>
          </cell>
          <cell r="X143">
            <v>1.2932078613299871</v>
          </cell>
          <cell r="Y143">
            <v>0.37660982780656233</v>
          </cell>
          <cell r="Z143">
            <v>0.75959668154818671</v>
          </cell>
          <cell r="AA143">
            <v>0.41782394752199997</v>
          </cell>
        </row>
        <row r="144">
          <cell r="P144">
            <v>1.1433408282293949</v>
          </cell>
          <cell r="Q144">
            <v>0.50908483493945178</v>
          </cell>
          <cell r="T144">
            <v>-0.21551199938844426</v>
          </cell>
          <cell r="U144">
            <v>0.48404787584406889</v>
          </cell>
          <cell r="X144">
            <v>1.2919697933248737</v>
          </cell>
          <cell r="Y144">
            <v>0.3752587136676801</v>
          </cell>
          <cell r="Z144">
            <v>0.75921936558472358</v>
          </cell>
          <cell r="AA144">
            <v>0.41741217940348346</v>
          </cell>
        </row>
        <row r="145">
          <cell r="P145">
            <v>1.1398135780320546</v>
          </cell>
          <cell r="Q145">
            <v>0.50509800384210468</v>
          </cell>
          <cell r="T145">
            <v>-0.21886577826460388</v>
          </cell>
          <cell r="U145">
            <v>0.48025711840724705</v>
          </cell>
          <cell r="X145">
            <v>1.2907554940766091</v>
          </cell>
          <cell r="Y145">
            <v>0.37388619804400325</v>
          </cell>
          <cell r="Z145">
            <v>0.75884929343287144</v>
          </cell>
          <cell r="AA145">
            <v>0.41699388892769623</v>
          </cell>
        </row>
        <row r="146">
          <cell r="P146">
            <v>1.1363564448487118</v>
          </cell>
          <cell r="Q146">
            <v>0.50105022095439455</v>
          </cell>
          <cell r="T146">
            <v>-0.22215288850450357</v>
          </cell>
          <cell r="U146">
            <v>0.47640840680909641</v>
          </cell>
          <cell r="X146">
            <v>1.2895653334725075</v>
          </cell>
          <cell r="Y146">
            <v>0.37249269901708665</v>
          </cell>
          <cell r="Z146">
            <v>0.7584865778201928</v>
          </cell>
          <cell r="AA146">
            <v>0.41656920350996929</v>
          </cell>
        </row>
        <row r="147">
          <cell r="P147">
            <v>1.1329704817556241</v>
          </cell>
          <cell r="Q147">
            <v>0.49694271927020039</v>
          </cell>
          <cell r="T147">
            <v>-0.22537232882252153</v>
          </cell>
          <cell r="U147">
            <v>0.47250291340445283</v>
          </cell>
          <cell r="X147">
            <v>1.2883996740470183</v>
          </cell>
          <cell r="Y147">
            <v>0.37107864106023292</v>
          </cell>
          <cell r="Z147">
            <v>0.75813132923337712</v>
          </cell>
          <cell r="AA147">
            <v>0.41613825251359482</v>
          </cell>
        </row>
        <row r="148">
          <cell r="P148">
            <v>1.1296567201499499</v>
          </cell>
          <cell r="Q148">
            <v>0.4927767499743258</v>
          </cell>
          <cell r="T148">
            <v>-0.22852311854594934</v>
          </cell>
          <cell r="U148">
            <v>0.46854182784444087</v>
          </cell>
          <cell r="X148">
            <v>1.2872588708712942</v>
          </cell>
          <cell r="Y148">
            <v>0.36964445490919412</v>
          </cell>
          <cell r="Z148">
            <v>0.75778365588458507</v>
          </cell>
          <cell r="AA148">
            <v>0.41570116721042111</v>
          </cell>
        </row>
        <row r="149">
          <cell r="P149">
            <v>1.1264161694355757</v>
          </cell>
          <cell r="Q149">
            <v>0.48855358206137467</v>
          </cell>
          <cell r="T149">
            <v>-0.23160429791371492</v>
          </cell>
          <cell r="U149">
            <v>0.46452635671409392</v>
          </cell>
          <cell r="X149">
            <v>1.2861432714450343</v>
          </cell>
          <cell r="Y149">
            <v>0.36819057743096506</v>
          </cell>
          <cell r="Z149">
            <v>0.75744366367848681</v>
          </cell>
          <cell r="AA149">
            <v>0.41525808074086556</v>
          </cell>
        </row>
        <row r="150">
          <cell r="P150">
            <v>1.1232498167156413</v>
          </cell>
          <cell r="Q150">
            <v>0.48427450194920429</v>
          </cell>
          <cell r="T150">
            <v>-0.23461492836873471</v>
          </cell>
          <cell r="U150">
            <v>0.4604577231648172</v>
          </cell>
          <cell r="X150">
            <v>1.2850532155906307</v>
          </cell>
          <cell r="Y150">
            <v>0.36671745149070967</v>
          </cell>
          <cell r="Z150">
            <v>0.75711145618000186</v>
          </cell>
          <cell r="AA150">
            <v>0.41480912807335918</v>
          </cell>
        </row>
        <row r="151">
          <cell r="P151">
            <v>1.1201586264918575</v>
          </cell>
          <cell r="Q151">
            <v>0.47994081308706904</v>
          </cell>
          <cell r="T151">
            <v>-0.23755409284380763</v>
          </cell>
          <cell r="U151">
            <v>0.45633716654180329</v>
          </cell>
          <cell r="X151">
            <v>1.2839890353496559</v>
          </cell>
          <cell r="Y151">
            <v>0.3652255258168598</v>
          </cell>
          <cell r="Z151">
            <v>0.75678713458275237</v>
          </cell>
          <cell r="AA151">
            <v>0.41435444596323351</v>
          </cell>
        </row>
        <row r="152">
          <cell r="P152">
            <v>1.1171435403707124</v>
          </cell>
          <cell r="Q152">
            <v>0.47555383555857778</v>
          </cell>
          <cell r="T152">
            <v>-0.24042089604096206</v>
          </cell>
          <cell r="U152">
            <v>0.45216594200651661</v>
          </cell>
          <cell r="X152">
            <v>1.2829510548817207</v>
          </cell>
          <cell r="Y152">
            <v>0.36371525486442841</v>
          </cell>
          <cell r="Z152">
            <v>0.75647079767823877</v>
          </cell>
          <cell r="AA152">
            <v>0.4138941729110639</v>
          </cell>
        </row>
        <row r="153">
          <cell r="P153">
            <v>1.1142054767766458</v>
          </cell>
          <cell r="Q153">
            <v>0.47111490567958331</v>
          </cell>
          <cell r="T153">
            <v>-0.24321446470417293</v>
          </cell>
          <cell r="U153">
            <v>0.4479453201543579</v>
          </cell>
          <cell r="X153">
            <v>1.2819395903657307</v>
          </cell>
          <cell r="Y153">
            <v>0.36218709867657783</v>
          </cell>
          <cell r="Z153">
            <v>0.7561625418257466</v>
          </cell>
          <cell r="AA153">
            <v>0.41342844912048088</v>
          </cell>
        </row>
        <row r="154">
          <cell r="P154">
            <v>1.1113453306722902</v>
          </cell>
          <cell r="Q154">
            <v>0.46662537559112749</v>
          </cell>
          <cell r="T154">
            <v>-0.24593394788536352</v>
          </cell>
          <cell r="U154">
            <v>0.44367658662762938</v>
          </cell>
          <cell r="X154">
            <v>1.2809549499035753</v>
          </cell>
          <cell r="Y154">
            <v>0.36064152274448652</v>
          </cell>
          <cell r="Z154">
            <v>0.75586246092299447</v>
          </cell>
          <cell r="AA154">
            <v>0.41295741645546258</v>
          </cell>
        </row>
        <row r="155">
          <cell r="P155">
            <v>1.1085639732858559</v>
          </cell>
          <cell r="Q155">
            <v>0.46208661284756658</v>
          </cell>
          <cell r="T155">
            <v>-0.24857851720361251</v>
          </cell>
          <cell r="U155">
            <v>0.43936104172391577</v>
          </cell>
          <cell r="X155">
            <v>1.2799974334262783</v>
          </cell>
          <cell r="Y155">
            <v>0.35907899786555569</v>
          </cell>
          <cell r="Z155">
            <v>0.75557064637753257</v>
          </cell>
          <cell r="AA155">
            <v>0.41248121839712176</v>
          </cell>
        </row>
        <row r="156">
          <cell r="P156">
            <v>1.1058622518457464</v>
          </cell>
          <cell r="Q156">
            <v>0.45749999999999996</v>
          </cell>
          <cell r="T156">
            <v>-0.2511473670974872</v>
          </cell>
          <cell r="U156">
            <v>0.43499999999999994</v>
          </cell>
          <cell r="X156">
            <v>1.2790673326026341</v>
          </cell>
          <cell r="Y156">
            <v>0.35749999999999998</v>
          </cell>
          <cell r="Z156">
            <v>0.75528718707889808</v>
          </cell>
          <cell r="AA156">
            <v>0.41200000000000003</v>
          </cell>
        </row>
        <row r="157">
          <cell r="P157">
            <v>1.1032409893224844</v>
          </cell>
          <cell r="Q157">
            <v>0.4528669341751328</v>
          </cell>
          <cell r="T157">
            <v>-0.25363971507042476</v>
          </cell>
          <cell r="U157">
            <v>0.43059478987143773</v>
          </cell>
          <cell r="X157">
            <v>1.2781649307503635</v>
          </cell>
          <cell r="Y157">
            <v>0.3559050101258654</v>
          </cell>
          <cell r="Z157">
            <v>0.75501216937153948</v>
          </cell>
          <cell r="AA157">
            <v>0.41151390784788283</v>
          </cell>
        </row>
        <row r="158">
          <cell r="P158">
            <v>1.1007009841780273</v>
          </cell>
          <cell r="Q158">
            <v>0.44818882664969661</v>
          </cell>
          <cell r="T158">
            <v>-0.2560548019290888</v>
          </cell>
          <cell r="U158">
            <v>0.42614675320790829</v>
          </cell>
          <cell r="X158">
            <v>1.2772905027498127</v>
          </cell>
          <cell r="Y158">
            <v>0.3542945140925185</v>
          </cell>
          <cell r="Z158">
            <v>0.75474567702851447</v>
          </cell>
          <cell r="AA158">
            <v>0.4110230900091485</v>
          </cell>
        </row>
        <row r="159">
          <cell r="P159">
            <v>1.098243010122548</v>
          </cell>
          <cell r="Q159">
            <v>0.44346710242056175</v>
          </cell>
          <cell r="T159">
            <v>-0.25839189201462665</v>
          </cell>
          <cell r="U159">
            <v>0.42165724492446854</v>
          </cell>
          <cell r="X159">
            <v>1.2764443149602216</v>
          </cell>
          <cell r="Y159">
            <v>0.35266900247265243</v>
          </cell>
          <cell r="Z159">
            <v>0.75448779122597243</v>
          </cell>
          <cell r="AA159">
            <v>0.4105276959916655</v>
          </cell>
        </row>
        <row r="160">
          <cell r="P160">
            <v>1.095867815878754</v>
          </cell>
          <cell r="Q160">
            <v>0.43870319977066857</v>
          </cell>
          <cell r="T160">
            <v>-0.26065027342675845</v>
          </cell>
          <cell r="U160">
            <v>0.4171276325688324</v>
          </cell>
          <cell r="X160">
            <v>1.2756266251385875</v>
          </cell>
          <cell r="Y160">
            <v>0.35102897041285308</v>
          </cell>
          <cell r="Z160">
            <v>0.75423859051842679</v>
          </cell>
          <cell r="AA160">
            <v>0.41002787669725049</v>
          </cell>
        </row>
        <row r="161">
          <cell r="P161">
            <v>1.0935761249538218</v>
          </cell>
          <cell r="Q161">
            <v>0.43389856983091335</v>
          </cell>
          <cell r="T161">
            <v>-0.26282925824062847</v>
          </cell>
          <cell r="U161">
            <v>0.41255929590480284</v>
          </cell>
          <cell r="X161">
            <v>1.2748376823611518</v>
          </cell>
          <cell r="Y161">
            <v>0.34937491748277344</v>
          </cell>
          <cell r="Z161">
            <v>0.75399815081482735</v>
          </cell>
          <cell r="AA161">
            <v>0.40952378437570242</v>
          </cell>
        </row>
        <row r="162">
          <cell r="P162">
            <v>1.0913686354190069</v>
          </cell>
          <cell r="Q162">
            <v>0.4290546761381191</v>
          </cell>
          <cell r="T162">
            <v>-0.26492818271635421</v>
          </cell>
          <cell r="U162">
            <v>0.40795362649198208</v>
          </cell>
          <cell r="X162">
            <v>1.274077726947527</v>
          </cell>
          <cell r="Y162">
            <v>0.34770734752295906</v>
          </cell>
          <cell r="Z162">
            <v>0.75376654535543697</v>
          </cell>
          <cell r="AA162">
            <v>0.40901557257842563</v>
          </cell>
        </row>
        <row r="163">
          <cell r="P163">
            <v>1.0892460196970057</v>
          </cell>
          <cell r="Q163">
            <v>0.42417299418922849</v>
          </cell>
          <cell r="T163">
            <v>-0.26694640750120768</v>
          </cell>
          <cell r="U163">
            <v>0.40331202726188936</v>
          </cell>
          <cell r="X163">
            <v>1.2733469903874939</v>
          </cell>
          <cell r="Y163">
            <v>0.34602676849137376</v>
          </cell>
          <cell r="Z163">
            <v>0.75354384468952207</v>
          </cell>
          <cell r="AA163">
            <v>0.40850339611165676</v>
          </cell>
        </row>
        <row r="164">
          <cell r="P164">
            <v>1.0872089243571299</v>
          </cell>
          <cell r="Q164">
            <v>0.41925501099185325</v>
          </cell>
          <cell r="T164">
            <v>-0.26888331782436831</v>
          </cell>
          <cell r="U164">
            <v>0.39863591209061455</v>
          </cell>
          <cell r="X164">
            <v>1.2726456952704874</v>
          </cell>
          <cell r="Y164">
            <v>0.34433369230867078</v>
          </cell>
          <cell r="Z164">
            <v>0.75333011665386296</v>
          </cell>
          <cell r="AA164">
            <v>0.40798741098930918</v>
          </cell>
        </row>
        <row r="165">
          <cell r="P165">
            <v>1.0852579699183535</v>
          </cell>
          <cell r="Q165">
            <v>0.41430222461131655</v>
          </cell>
          <cell r="T165">
            <v>-0.27073832368418849</v>
          </cell>
          <cell r="U165">
            <v>0.39392670536813701</v>
          </cell>
          <cell r="X165">
            <v>1.2719740552177938</v>
          </cell>
          <cell r="Y165">
            <v>0.34262863470225652</v>
          </cell>
          <cell r="Z165">
            <v>0.75312542635208968</v>
          </cell>
          <cell r="AA165">
            <v>0.40746777438544962</v>
          </cell>
        </row>
        <row r="166">
          <cell r="P166">
            <v>1.083393750660298</v>
          </cell>
          <cell r="Q166">
            <v>0.40931614371432901</v>
          </cell>
          <cell r="T166">
            <v>-0.27251086002791342</v>
          </cell>
          <cell r="U166">
            <v>0.38918584156444397</v>
          </cell>
          <cell r="X166">
            <v>1.2713322748174798</v>
          </cell>
          <cell r="Y166">
            <v>0.34091211504919522</v>
          </cell>
          <cell r="Z166">
            <v>0.75292983613485109</v>
          </cell>
          <cell r="AA166">
            <v>0.40694464458642143</v>
          </cell>
        </row>
        <row r="167">
          <cell r="P167">
            <v>1.0816168344422086</v>
          </cell>
          <cell r="Q167">
            <v>0.40429828710943272</v>
          </cell>
          <cell r="T167">
            <v>-0.27420038692380189</v>
          </cell>
          <cell r="U167">
            <v>0.38441476479257541</v>
          </cell>
          <cell r="X167">
            <v>1.2707205495620719</v>
          </cell>
          <cell r="Y167">
            <v>0.33918465621800142</v>
          </cell>
          <cell r="Z167">
            <v>0.75274340558082198</v>
          </cell>
          <cell r="AA167">
            <v>0.40641818094262905</v>
          </cell>
        </row>
        <row r="168">
          <cell r="P168">
            <v>1.0799277625299784</v>
          </cell>
          <cell r="Q168">
            <v>0.39925018328435896</v>
          </cell>
          <cell r="T168">
            <v>-0.27580638972559451</v>
          </cell>
          <cell r="U168">
            <v>0.37961492836873478</v>
          </cell>
          <cell r="X168">
            <v>1.270139065789009</v>
          </cell>
          <cell r="Y168">
            <v>0.33744678440936948</v>
          </cell>
          <cell r="Z168">
            <v>0.75256619147855519</v>
          </cell>
          <cell r="AA168">
            <v>0.40588854381999834</v>
          </cell>
        </row>
        <row r="169">
          <cell r="P169">
            <v>1.0783270494312742</v>
          </cell>
          <cell r="Q169">
            <v>0.39417336994043467</v>
          </cell>
          <cell r="T169">
            <v>-0.27732837922928028</v>
          </cell>
          <cell r="U169">
            <v>0.37478779436959359</v>
          </cell>
          <cell r="X169">
            <v>1.2695880006238813</v>
          </cell>
          <cell r="Y169">
            <v>0.33569902899588733</v>
          </cell>
          <cell r="Z169">
            <v>0.75239824780918296</v>
          </cell>
          <cell r="AA169">
            <v>0.40535589455112758</v>
          </cell>
        </row>
        <row r="170">
          <cell r="P170">
            <v>1.0768151827388128</v>
          </cell>
          <cell r="Q170">
            <v>0.38906939352418474</v>
          </cell>
          <cell r="T170">
            <v>-0.27876589182211248</v>
          </cell>
          <cell r="U170">
            <v>0.36993483318692977</v>
          </cell>
          <cell r="X170">
            <v>1.2690675219264766</v>
          </cell>
          <cell r="Y170">
            <v>0.3339419223607849</v>
          </cell>
          <cell r="Z170">
            <v>0.75223962572997394</v>
          </cell>
          <cell r="AA170">
            <v>0.40482039538614401</v>
          </cell>
        </row>
        <row r="171">
          <cell r="P171">
            <v>1.0753926229818342</v>
          </cell>
          <cell r="Q171">
            <v>0.38393980875626887</v>
          </cell>
          <cell r="T171">
            <v>-0.28011848962382974</v>
          </cell>
          <cell r="U171">
            <v>0.36505752307973105</v>
          </cell>
          <cell r="X171">
            <v>1.2685777882396478</v>
          </cell>
          <cell r="Y171">
            <v>0.33217599973576473</v>
          </cell>
          <cell r="Z171">
            <v>0.75209037355874997</v>
          </cell>
          <cell r="AA171">
            <v>0.40428220944328069</v>
          </cell>
        </row>
        <row r="172">
          <cell r="P172">
            <v>1.0740598034858211</v>
          </cell>
          <cell r="Q172">
            <v>0.37878617815789867</v>
          </cell>
          <cell r="T172">
            <v>-0.28138576062003895</v>
          </cell>
          <cell r="U172">
            <v>0.36015734972390362</v>
          </cell>
          <cell r="X172">
            <v>1.2681189487410205</v>
          </cell>
          <cell r="Y172">
            <v>0.33040179903796513</v>
          </cell>
          <cell r="Z172">
            <v>0.75195053675916823</v>
          </cell>
          <cell r="AA172">
            <v>0.4037415006591894</v>
          </cell>
        </row>
        <row r="173">
          <cell r="P173">
            <v>1.0728171302405034</v>
          </cell>
          <cell r="Q173">
            <v>0.37361007157487891</v>
          </cell>
          <cell r="T173">
            <v>-0.28256731878771818</v>
          </cell>
          <cell r="U173">
            <v>0.35523580575972091</v>
          </cell>
          <cell r="X173">
            <v>1.2676911431975504</v>
          </cell>
          <cell r="Y173">
            <v>0.32861986070610583</v>
          </cell>
          <cell r="Z173">
            <v>0.75182015792687262</v>
          </cell>
          <cell r="AA173">
            <v>0.40319843373900371</v>
          </cell>
        </row>
        <row r="174">
          <cell r="P174">
            <v>1.0716649817761894</v>
          </cell>
          <cell r="Q174">
            <v>0.36841306569941656</v>
          </cell>
          <cell r="T174">
            <v>-0.28366280421280365</v>
          </cell>
          <cell r="U174">
            <v>0.35029439033715015</v>
          </cell>
          <cell r="X174">
            <v>1.2672945019229505</v>
          </cell>
          <cell r="Y174">
            <v>0.32683072753586473</v>
          </cell>
          <cell r="Z174">
            <v>0.75169927677651838</v>
          </cell>
          <cell r="AA174">
            <v>0.4026531741061683</v>
          </cell>
        </row>
        <row r="175">
          <cell r="P175">
            <v>1.0706037090484626</v>
          </cell>
          <cell r="Q175">
            <v>0.36319674358984622</v>
          </cell>
          <cell r="T175">
            <v>-0.28467188319982251</v>
          </cell>
          <cell r="U175">
            <v>0.34533460865919802</v>
          </cell>
          <cell r="X175">
            <v>1.2669291457379954</v>
          </cell>
          <cell r="Y175">
            <v>0.32503494451453724</v>
          </cell>
          <cell r="Z175">
            <v>0.75158793012967484</v>
          </cell>
          <cell r="AA175">
            <v>0.40210588785204948</v>
          </cell>
        </row>
        <row r="176">
          <cell r="P176">
            <v>1.0696336353312765</v>
          </cell>
          <cell r="Q176">
            <v>0.35796269418841375</v>
          </cell>
          <cell r="T176">
            <v>-0.2855942483735403</v>
          </cell>
          <cell r="U176">
            <v>0.34035797152340974</v>
          </cell>
          <cell r="X176">
            <v>1.2665951859337183</v>
          </cell>
          <cell r="Y176">
            <v>0.32323305865502766</v>
          </cell>
          <cell r="Z176">
            <v>0.75148615190360946</v>
          </cell>
          <cell r="AA176">
            <v>0.40155674168534178</v>
          </cell>
        </row>
        <row r="177">
          <cell r="P177">
            <v>1.0687550561184831</v>
          </cell>
          <cell r="Q177">
            <v>0.35271251183727043</v>
          </cell>
          <cell r="T177">
            <v>-0.28642961877258988</v>
          </cell>
          <cell r="U177">
            <v>0.33536599486166696</v>
          </cell>
          <cell r="X177">
            <v>1.2662927242375106</v>
          </cell>
          <cell r="Y177">
            <v>0.32142561882922427</v>
          </cell>
          <cell r="Z177">
            <v>0.75139397310095579</v>
          </cell>
          <cell r="AA177">
            <v>0.4010059028812874</v>
          </cell>
        </row>
        <row r="178">
          <cell r="P178">
            <v>1.0679682390338212</v>
          </cell>
          <cell r="Q178">
            <v>0.34744779579281992</v>
          </cell>
          <cell r="T178">
            <v>-0.28717773993505541</v>
          </cell>
          <cell r="U178">
            <v>0.33036019927841892</v>
          </cell>
          <cell r="X178">
            <v>1.2660218527821352</v>
          </cell>
          <cell r="Y178">
            <v>0.31961317560080688</v>
          </cell>
          <cell r="Z178">
            <v>0.75131142180026989</v>
          </cell>
          <cell r="AA178">
            <v>0.40045353923072213</v>
          </cell>
        </row>
        <row r="179">
          <cell r="P179">
            <v>1.067273423749397</v>
          </cell>
          <cell r="Q179">
            <v>0.34217014973857002</v>
          </cell>
          <cell r="T179">
            <v>-0.28783838397598338</v>
          </cell>
          <cell r="U179">
            <v>0.32534210958749277</v>
          </cell>
          <cell r="X179">
            <v>1.2657826540776613</v>
          </cell>
          <cell r="Y179">
            <v>0.31779628105754049</v>
          </cell>
          <cell r="Z179">
            <v>0.75123852314747785</v>
          </cell>
          <cell r="AA179">
            <v>0.39989981898896476</v>
          </cell>
        </row>
        <row r="180">
          <cell r="P180">
            <v>1.0666708219126768</v>
          </cell>
          <cell r="Q180">
            <v>0.33688118129663436</v>
          </cell>
          <cell r="T180">
            <v>-0.28841134965679921</v>
          </cell>
          <cell r="U180">
            <v>0.32031325434761954</v>
          </cell>
          <cell r="X180">
            <v>1.2655752009863315</v>
          </cell>
          <cell r="Y180">
            <v>0.31597548864310365</v>
          </cell>
          <cell r="Z180">
            <v>0.75117529934821536</v>
          </cell>
          <cell r="AA180">
            <v>0.39934491082456491</v>
          </cell>
        </row>
        <row r="181">
          <cell r="P181">
            <v>1.0661606170820177</v>
          </cell>
          <cell r="Q181">
            <v>0.33158250153803576</v>
          </cell>
          <cell r="T181">
            <v>-0.28889646244660616</v>
          </cell>
          <cell r="U181">
            <v>0.31527516539682088</v>
          </cell>
          <cell r="X181">
            <v>1.2653995567003669</v>
          </cell>
          <cell r="Y181">
            <v>0.31415135298850411</v>
          </cell>
          <cell r="Z181">
            <v>0.75112176966106425</v>
          </cell>
          <cell r="AA181">
            <v>0.3987889837679251</v>
          </cell>
        </row>
        <row r="182">
          <cell r="P182">
            <v>1.0657429646707537</v>
          </cell>
          <cell r="Q182">
            <v>0.3262757244919583</v>
          </cell>
          <cell r="T182">
            <v>-0.28929357457534899</v>
          </cell>
          <cell r="U182">
            <v>0.31022937738579637</v>
          </cell>
          <cell r="X182">
            <v>1.2652557747227187</v>
          </cell>
          <cell r="Y182">
            <v>0.31232442974313318</v>
          </cell>
          <cell r="Z182">
            <v>0.75107795039168579</v>
          </cell>
          <cell r="AA182">
            <v>0.39823220715981206</v>
          </cell>
        </row>
        <row r="183">
          <cell r="P183">
            <v>1.0654179918998552</v>
          </cell>
          <cell r="Q183">
            <v>0.32096246665409783</v>
          </cell>
          <cell r="T183">
            <v>-0.28960256507882637</v>
          </cell>
          <cell r="U183">
            <v>0.30517742731045366</v>
          </cell>
          <cell r="X183">
            <v>1.2651438988507699</v>
          </cell>
          <cell r="Y183">
            <v>0.31049527540550909</v>
          </cell>
          <cell r="Z183">
            <v>0.75104385488785375</v>
          </cell>
          <cell r="AA183">
            <v>0.3976747505997742</v>
          </cell>
        </row>
        <row r="184">
          <cell r="P184">
            <v>1.0651857977591759</v>
          </cell>
          <cell r="Q184">
            <v>0.31564434649426282</v>
          </cell>
          <cell r="T184">
            <v>-0.28982333983553776</v>
          </cell>
          <cell r="U184">
            <v>0.30012085404372529</v>
          </cell>
          <cell r="X184">
            <v>1.265063963162995</v>
          </cell>
          <cell r="Y184">
            <v>0.30866444715376262</v>
          </cell>
          <cell r="Z184">
            <v>0.7510194935353891</v>
          </cell>
          <cell r="AA184">
            <v>0.39711678389448007</v>
          </cell>
        </row>
        <row r="185">
          <cell r="P185">
            <v>1.0650464529773007</v>
          </cell>
          <cell r="Q185">
            <v>0.31032298396337143</v>
          </cell>
          <cell r="T185">
            <v>-0.28995583159535343</v>
          </cell>
          <cell r="U185">
            <v>0.29506119786681217</v>
          </cell>
          <cell r="X185">
            <v>1.2650159920085791</v>
          </cell>
          <cell r="Y185">
            <v>0.30683250267591478</v>
          </cell>
          <cell r="Z185">
            <v>0.75100487375499558</v>
          </cell>
          <cell r="AA185">
            <v>0.39655847700599312</v>
          </cell>
        </row>
        <row r="186">
          <cell r="P186">
            <v>1.0650000000000002</v>
          </cell>
          <cell r="Q186">
            <v>0.30500000000000005</v>
          </cell>
          <cell r="T186">
            <v>-0.28999999999999998</v>
          </cell>
          <cell r="U186">
            <v>0.29000000000000004</v>
          </cell>
          <cell r="X186">
            <v>1.2650000000000001</v>
          </cell>
          <cell r="Y186">
            <v>0.30499999999999999</v>
          </cell>
          <cell r="Z186">
            <v>0.75100000000000011</v>
          </cell>
          <cell r="AA186">
            <v>0.39600000000000002</v>
          </cell>
        </row>
        <row r="187">
          <cell r="P187">
            <v>1.0650464529773007</v>
          </cell>
          <cell r="Q187">
            <v>0.2996770160366285</v>
          </cell>
          <cell r="T187">
            <v>-0.28995583159535343</v>
          </cell>
          <cell r="U187">
            <v>0.28493880213318773</v>
          </cell>
          <cell r="X187">
            <v>1.2650159920085791</v>
          </cell>
          <cell r="Y187">
            <v>0.30316749732408521</v>
          </cell>
          <cell r="Z187">
            <v>0.75100487375499558</v>
          </cell>
          <cell r="AA187">
            <v>0.39544152299400692</v>
          </cell>
        </row>
        <row r="188">
          <cell r="P188">
            <v>1.0651857977591759</v>
          </cell>
          <cell r="Q188">
            <v>0.29435565350573722</v>
          </cell>
          <cell r="T188">
            <v>-0.28982333983553776</v>
          </cell>
          <cell r="U188">
            <v>0.27987914595627472</v>
          </cell>
          <cell r="X188">
            <v>1.265063963162995</v>
          </cell>
          <cell r="Y188">
            <v>0.30133555284623742</v>
          </cell>
          <cell r="Z188">
            <v>0.7510194935353891</v>
          </cell>
          <cell r="AA188">
            <v>0.39488321610551996</v>
          </cell>
        </row>
        <row r="189">
          <cell r="P189">
            <v>1.0654179918998552</v>
          </cell>
          <cell r="Q189">
            <v>0.28903753334590221</v>
          </cell>
          <cell r="T189">
            <v>-0.28960256507882637</v>
          </cell>
          <cell r="U189">
            <v>0.27482257268954635</v>
          </cell>
          <cell r="X189">
            <v>1.2651438988507699</v>
          </cell>
          <cell r="Y189">
            <v>0.2995047245944909</v>
          </cell>
          <cell r="Z189">
            <v>0.75104385488785375</v>
          </cell>
          <cell r="AA189">
            <v>0.39432524940022584</v>
          </cell>
        </row>
        <row r="190">
          <cell r="P190">
            <v>1.0657429646707537</v>
          </cell>
          <cell r="Q190">
            <v>0.2837242755080418</v>
          </cell>
          <cell r="T190">
            <v>-0.28929357457534899</v>
          </cell>
          <cell r="U190">
            <v>0.26977062261420365</v>
          </cell>
          <cell r="X190">
            <v>1.2652557747227187</v>
          </cell>
          <cell r="Y190">
            <v>0.29767557025686686</v>
          </cell>
          <cell r="Z190">
            <v>0.75107795039168579</v>
          </cell>
          <cell r="AA190">
            <v>0.39376779284018804</v>
          </cell>
        </row>
        <row r="191">
          <cell r="P191">
            <v>1.0661606170820177</v>
          </cell>
          <cell r="Q191">
            <v>0.27841749846196434</v>
          </cell>
          <cell r="T191">
            <v>-0.28889646244660616</v>
          </cell>
          <cell r="U191">
            <v>0.26472483460317919</v>
          </cell>
          <cell r="X191">
            <v>1.2653995567003669</v>
          </cell>
          <cell r="Y191">
            <v>0.29584864701149594</v>
          </cell>
          <cell r="Z191">
            <v>0.75112176966106425</v>
          </cell>
          <cell r="AA191">
            <v>0.39321101623207494</v>
          </cell>
        </row>
        <row r="192">
          <cell r="P192">
            <v>1.0666708219126768</v>
          </cell>
          <cell r="Q192">
            <v>0.27311881870336568</v>
          </cell>
          <cell r="T192">
            <v>-0.28841134965679921</v>
          </cell>
          <cell r="U192">
            <v>0.25968674565238048</v>
          </cell>
          <cell r="X192">
            <v>1.2655752009863315</v>
          </cell>
          <cell r="Y192">
            <v>0.29402451135689639</v>
          </cell>
          <cell r="Z192">
            <v>0.75117529934821536</v>
          </cell>
          <cell r="AA192">
            <v>0.39265508917543512</v>
          </cell>
        </row>
        <row r="193">
          <cell r="P193">
            <v>1.0672734237493968</v>
          </cell>
          <cell r="Q193">
            <v>0.26782985026143008</v>
          </cell>
          <cell r="T193">
            <v>-0.28783838397598338</v>
          </cell>
          <cell r="U193">
            <v>0.25465789041250725</v>
          </cell>
          <cell r="X193">
            <v>1.2657826540776613</v>
          </cell>
          <cell r="Y193">
            <v>0.2922037189424595</v>
          </cell>
          <cell r="Z193">
            <v>0.75123852314747785</v>
          </cell>
          <cell r="AA193">
            <v>0.39210018101103533</v>
          </cell>
        </row>
        <row r="194">
          <cell r="P194">
            <v>1.0679682390338212</v>
          </cell>
          <cell r="Q194">
            <v>0.26255220420718001</v>
          </cell>
          <cell r="T194">
            <v>-0.28717773993505535</v>
          </cell>
          <cell r="U194">
            <v>0.24963980072158098</v>
          </cell>
          <cell r="X194">
            <v>1.2660218527821352</v>
          </cell>
          <cell r="Y194">
            <v>0.29038682439919311</v>
          </cell>
          <cell r="Z194">
            <v>0.75131142180026989</v>
          </cell>
          <cell r="AA194">
            <v>0.3915464607692779</v>
          </cell>
        </row>
        <row r="195">
          <cell r="P195">
            <v>1.0687550561184831</v>
          </cell>
          <cell r="Q195">
            <v>0.25728748816272962</v>
          </cell>
          <cell r="T195">
            <v>-0.28642961877258993</v>
          </cell>
          <cell r="U195">
            <v>0.24463400513833305</v>
          </cell>
          <cell r="X195">
            <v>1.2662927242375106</v>
          </cell>
          <cell r="Y195">
            <v>0.28857438117077577</v>
          </cell>
          <cell r="Z195">
            <v>0.75139397310095568</v>
          </cell>
          <cell r="AA195">
            <v>0.39099409711871264</v>
          </cell>
        </row>
        <row r="196">
          <cell r="P196">
            <v>1.0696336353312765</v>
          </cell>
          <cell r="Q196">
            <v>0.25203730581158623</v>
          </cell>
          <cell r="T196">
            <v>-0.2855942483735403</v>
          </cell>
          <cell r="U196">
            <v>0.23964202847659016</v>
          </cell>
          <cell r="X196">
            <v>1.2665951859337183</v>
          </cell>
          <cell r="Y196">
            <v>0.28676694134497227</v>
          </cell>
          <cell r="Z196">
            <v>0.75148615190360946</v>
          </cell>
          <cell r="AA196">
            <v>0.39044325831465826</v>
          </cell>
        </row>
        <row r="197">
          <cell r="P197">
            <v>1.0706037090484626</v>
          </cell>
          <cell r="Q197">
            <v>0.24680325641015385</v>
          </cell>
          <cell r="T197">
            <v>-0.28467188319982251</v>
          </cell>
          <cell r="U197">
            <v>0.234665391340802</v>
          </cell>
          <cell r="X197">
            <v>1.2669291457379954</v>
          </cell>
          <cell r="Y197">
            <v>0.2849650554854628</v>
          </cell>
          <cell r="Z197">
            <v>0.75158793012967484</v>
          </cell>
          <cell r="AA197">
            <v>0.38989411214795061</v>
          </cell>
        </row>
        <row r="198">
          <cell r="P198">
            <v>1.0716649817761894</v>
          </cell>
          <cell r="Q198">
            <v>0.24158693430058334</v>
          </cell>
          <cell r="T198">
            <v>-0.2836628042128036</v>
          </cell>
          <cell r="U198">
            <v>0.22970560966284972</v>
          </cell>
          <cell r="X198">
            <v>1.2672945019229505</v>
          </cell>
          <cell r="Y198">
            <v>0.28316927246413526</v>
          </cell>
          <cell r="Z198">
            <v>0.75169927677651838</v>
          </cell>
          <cell r="AA198">
            <v>0.38934682589383174</v>
          </cell>
        </row>
        <row r="199">
          <cell r="P199">
            <v>1.0728171302405034</v>
          </cell>
          <cell r="Q199">
            <v>0.23638992842512119</v>
          </cell>
          <cell r="T199">
            <v>-0.28256731878771818</v>
          </cell>
          <cell r="U199">
            <v>0.22476419424027916</v>
          </cell>
          <cell r="X199">
            <v>1.2676911431975504</v>
          </cell>
          <cell r="Y199">
            <v>0.28138013929389416</v>
          </cell>
          <cell r="Z199">
            <v>0.75182015792687262</v>
          </cell>
          <cell r="AA199">
            <v>0.38880156626099632</v>
          </cell>
        </row>
        <row r="200">
          <cell r="P200">
            <v>1.0740598034858211</v>
          </cell>
          <cell r="Q200">
            <v>0.2312138218421014</v>
          </cell>
          <cell r="T200">
            <v>-0.28138576062003895</v>
          </cell>
          <cell r="U200">
            <v>0.2198426502760964</v>
          </cell>
          <cell r="X200">
            <v>1.2681189487410205</v>
          </cell>
          <cell r="Y200">
            <v>0.27959820096203492</v>
          </cell>
          <cell r="Z200">
            <v>0.75195053675916823</v>
          </cell>
          <cell r="AA200">
            <v>0.38825849934081064</v>
          </cell>
        </row>
        <row r="201">
          <cell r="P201">
            <v>1.0753926229818342</v>
          </cell>
          <cell r="Q201">
            <v>0.22606019124373117</v>
          </cell>
          <cell r="T201">
            <v>-0.28011848962382979</v>
          </cell>
          <cell r="U201">
            <v>0.21494247692026897</v>
          </cell>
          <cell r="X201">
            <v>1.2685777882396478</v>
          </cell>
          <cell r="Y201">
            <v>0.27782400026423532</v>
          </cell>
          <cell r="Z201">
            <v>0.75209037355874997</v>
          </cell>
          <cell r="AA201">
            <v>0.38771779055671934</v>
          </cell>
        </row>
        <row r="202">
          <cell r="P202">
            <v>1.0768151827388128</v>
          </cell>
          <cell r="Q202">
            <v>0.22093060647581531</v>
          </cell>
          <cell r="T202">
            <v>-0.27876589182211248</v>
          </cell>
          <cell r="U202">
            <v>0.21006516681307028</v>
          </cell>
          <cell r="X202">
            <v>1.2690675219264766</v>
          </cell>
          <cell r="Y202">
            <v>0.27605807763921508</v>
          </cell>
          <cell r="Z202">
            <v>0.75223962572997394</v>
          </cell>
          <cell r="AA202">
            <v>0.38717960461385603</v>
          </cell>
        </row>
        <row r="203">
          <cell r="P203">
            <v>1.0783270494312744</v>
          </cell>
          <cell r="Q203">
            <v>0.21582663005956526</v>
          </cell>
          <cell r="T203">
            <v>-0.27732837922928028</v>
          </cell>
          <cell r="U203">
            <v>0.20521220563040632</v>
          </cell>
          <cell r="X203">
            <v>1.2695880006238813</v>
          </cell>
          <cell r="Y203">
            <v>0.27430097100411266</v>
          </cell>
          <cell r="Z203">
            <v>0.75239824780918296</v>
          </cell>
          <cell r="AA203">
            <v>0.38664410544887245</v>
          </cell>
        </row>
        <row r="204">
          <cell r="P204">
            <v>1.0799277625299784</v>
          </cell>
          <cell r="Q204">
            <v>0.21074981671564108</v>
          </cell>
          <cell r="T204">
            <v>-0.27580638972559451</v>
          </cell>
          <cell r="U204">
            <v>0.20038507163126529</v>
          </cell>
          <cell r="X204">
            <v>1.270139065789009</v>
          </cell>
          <cell r="Y204">
            <v>0.2725532155906305</v>
          </cell>
          <cell r="Z204">
            <v>0.75256619147855519</v>
          </cell>
          <cell r="AA204">
            <v>0.3861114561800017</v>
          </cell>
        </row>
        <row r="205">
          <cell r="P205">
            <v>1.0816168344422086</v>
          </cell>
          <cell r="Q205">
            <v>0.20570171289056718</v>
          </cell>
          <cell r="T205">
            <v>-0.27420038692380183</v>
          </cell>
          <cell r="U205">
            <v>0.19558523520742455</v>
          </cell>
          <cell r="X205">
            <v>1.2707205495620719</v>
          </cell>
          <cell r="Y205">
            <v>0.27081534378199856</v>
          </cell>
          <cell r="Z205">
            <v>0.75274340558082198</v>
          </cell>
          <cell r="AA205">
            <v>0.38558181905737099</v>
          </cell>
        </row>
        <row r="206">
          <cell r="P206">
            <v>1.083393750660298</v>
          </cell>
          <cell r="Q206">
            <v>0.20068385628567104</v>
          </cell>
          <cell r="T206">
            <v>-0.27251086002791342</v>
          </cell>
          <cell r="U206">
            <v>0.19081415843555607</v>
          </cell>
          <cell r="X206">
            <v>1.2713322748174798</v>
          </cell>
          <cell r="Y206">
            <v>0.26908788495080477</v>
          </cell>
          <cell r="Z206">
            <v>0.75292983613485109</v>
          </cell>
          <cell r="AA206">
            <v>0.3850553554135786</v>
          </cell>
        </row>
        <row r="207">
          <cell r="P207">
            <v>1.0852579699183535</v>
          </cell>
          <cell r="Q207">
            <v>0.19569777538868338</v>
          </cell>
          <cell r="T207">
            <v>-0.27073832368418849</v>
          </cell>
          <cell r="U207">
            <v>0.18607329463186287</v>
          </cell>
          <cell r="X207">
            <v>1.2719740552177938</v>
          </cell>
          <cell r="Y207">
            <v>0.26737136529774347</v>
          </cell>
          <cell r="Z207">
            <v>0.75312542635208968</v>
          </cell>
          <cell r="AA207">
            <v>0.38453222561455042</v>
          </cell>
        </row>
        <row r="208">
          <cell r="P208">
            <v>1.0872089243571299</v>
          </cell>
          <cell r="Q208">
            <v>0.19074498900814685</v>
          </cell>
          <cell r="T208">
            <v>-0.26888331782436836</v>
          </cell>
          <cell r="U208">
            <v>0.18136408790938552</v>
          </cell>
          <cell r="X208">
            <v>1.2726456952704874</v>
          </cell>
          <cell r="Y208">
            <v>0.26566630769132926</v>
          </cell>
          <cell r="Z208">
            <v>0.75333011665386296</v>
          </cell>
          <cell r="AA208">
            <v>0.38401258901069085</v>
          </cell>
        </row>
        <row r="209">
          <cell r="P209">
            <v>1.0892460196970057</v>
          </cell>
          <cell r="Q209">
            <v>0.18582700581077155</v>
          </cell>
          <cell r="T209">
            <v>-0.26694640750120768</v>
          </cell>
          <cell r="U209">
            <v>0.17668797273811065</v>
          </cell>
          <cell r="X209">
            <v>1.2733469903874939</v>
          </cell>
          <cell r="Y209">
            <v>0.26397323150862628</v>
          </cell>
          <cell r="Z209">
            <v>0.75354384468952207</v>
          </cell>
          <cell r="AA209">
            <v>0.38349660388834328</v>
          </cell>
        </row>
        <row r="210">
          <cell r="P210">
            <v>1.0913686354190069</v>
          </cell>
          <cell r="Q210">
            <v>0.18094532386188095</v>
          </cell>
          <cell r="T210">
            <v>-0.26492818271635421</v>
          </cell>
          <cell r="U210">
            <v>0.17204637350801794</v>
          </cell>
          <cell r="X210">
            <v>1.274077726947527</v>
          </cell>
          <cell r="Y210">
            <v>0.26229265247704098</v>
          </cell>
          <cell r="Z210">
            <v>0.75376654535543697</v>
          </cell>
          <cell r="AA210">
            <v>0.3829844274215744</v>
          </cell>
        </row>
        <row r="211">
          <cell r="P211">
            <v>1.0935761249538218</v>
          </cell>
          <cell r="Q211">
            <v>0.17610143016908672</v>
          </cell>
          <cell r="T211">
            <v>-0.26282925824062847</v>
          </cell>
          <cell r="U211">
            <v>0.16744070409519718</v>
          </cell>
          <cell r="X211">
            <v>1.2748376823611518</v>
          </cell>
          <cell r="Y211">
            <v>0.26062508251722655</v>
          </cell>
          <cell r="Z211">
            <v>0.75399815081482735</v>
          </cell>
          <cell r="AA211">
            <v>0.38247621562429762</v>
          </cell>
        </row>
        <row r="212">
          <cell r="P212">
            <v>1.0958678158787543</v>
          </cell>
          <cell r="Q212">
            <v>0.17129680022933136</v>
          </cell>
          <cell r="T212">
            <v>-0.26065027342675839</v>
          </cell>
          <cell r="U212">
            <v>0.16287236743116754</v>
          </cell>
          <cell r="X212">
            <v>1.2756266251385875</v>
          </cell>
          <cell r="Y212">
            <v>0.25897102958714685</v>
          </cell>
          <cell r="Z212">
            <v>0.75423859051842679</v>
          </cell>
          <cell r="AA212">
            <v>0.38197212330274954</v>
          </cell>
        </row>
        <row r="213">
          <cell r="P213">
            <v>1.0982430101225478</v>
          </cell>
          <cell r="Q213">
            <v>0.16653289757943826</v>
          </cell>
          <cell r="T213">
            <v>-0.25839189201462665</v>
          </cell>
          <cell r="U213">
            <v>0.15834275507553144</v>
          </cell>
          <cell r="X213">
            <v>1.2764443149602216</v>
          </cell>
          <cell r="Y213">
            <v>0.25733099752734762</v>
          </cell>
          <cell r="Z213">
            <v>0.75448779122597232</v>
          </cell>
          <cell r="AA213">
            <v>0.38147230400833454</v>
          </cell>
        </row>
        <row r="214">
          <cell r="P214">
            <v>1.1007009841780273</v>
          </cell>
          <cell r="Q214">
            <v>0.16181117335030329</v>
          </cell>
          <cell r="T214">
            <v>-0.2560548019290888</v>
          </cell>
          <cell r="U214">
            <v>0.15385324679209164</v>
          </cell>
          <cell r="X214">
            <v>1.2772905027498127</v>
          </cell>
          <cell r="Y214">
            <v>0.25570548590748143</v>
          </cell>
          <cell r="Z214">
            <v>0.75474567702851447</v>
          </cell>
          <cell r="AA214">
            <v>0.38097690999085149</v>
          </cell>
        </row>
        <row r="215">
          <cell r="P215">
            <v>1.1032409893224844</v>
          </cell>
          <cell r="Q215">
            <v>0.15713306582486722</v>
          </cell>
          <cell r="T215">
            <v>-0.25363971507042476</v>
          </cell>
          <cell r="U215">
            <v>0.14940521012856228</v>
          </cell>
          <cell r="X215">
            <v>1.2781649307503635</v>
          </cell>
          <cell r="Y215">
            <v>0.25409498987413459</v>
          </cell>
          <cell r="Z215">
            <v>0.75501216937153948</v>
          </cell>
          <cell r="AA215">
            <v>0.38048609215211726</v>
          </cell>
        </row>
        <row r="216">
          <cell r="P216">
            <v>1.1058622518457464</v>
          </cell>
          <cell r="Q216">
            <v>0.15249999999999997</v>
          </cell>
          <cell r="T216">
            <v>-0.2511473670974872</v>
          </cell>
          <cell r="U216">
            <v>0.14499999999999996</v>
          </cell>
          <cell r="X216">
            <v>1.2790673326026341</v>
          </cell>
          <cell r="Y216">
            <v>0.2525</v>
          </cell>
          <cell r="Z216">
            <v>0.75528718707889808</v>
          </cell>
          <cell r="AA216">
            <v>0.38</v>
          </cell>
        </row>
        <row r="217">
          <cell r="P217">
            <v>1.1085639732858559</v>
          </cell>
          <cell r="Q217">
            <v>0.14791338715243349</v>
          </cell>
          <cell r="T217">
            <v>-0.24857851720361257</v>
          </cell>
          <cell r="U217">
            <v>0.14063895827608427</v>
          </cell>
          <cell r="X217">
            <v>1.2799974334262783</v>
          </cell>
          <cell r="Y217">
            <v>0.25092100213444429</v>
          </cell>
          <cell r="Z217">
            <v>0.75557064637753257</v>
          </cell>
          <cell r="AA217">
            <v>0.37951878160287827</v>
          </cell>
        </row>
        <row r="218">
          <cell r="P218">
            <v>1.1113453306722902</v>
          </cell>
          <cell r="Q218">
            <v>0.14337462440887253</v>
          </cell>
          <cell r="T218">
            <v>-0.24593394788536355</v>
          </cell>
          <cell r="U218">
            <v>0.13632341337237061</v>
          </cell>
          <cell r="X218">
            <v>1.2809549499035753</v>
          </cell>
          <cell r="Y218">
            <v>0.24935847725551349</v>
          </cell>
          <cell r="Z218">
            <v>0.75586246092299447</v>
          </cell>
          <cell r="AA218">
            <v>0.37904258354453746</v>
          </cell>
        </row>
        <row r="219">
          <cell r="P219">
            <v>1.1142054767766458</v>
          </cell>
          <cell r="Q219">
            <v>0.13888509432041674</v>
          </cell>
          <cell r="T219">
            <v>-0.24321446470417296</v>
          </cell>
          <cell r="U219">
            <v>0.13205467984564215</v>
          </cell>
          <cell r="X219">
            <v>1.2819395903657307</v>
          </cell>
          <cell r="Y219">
            <v>0.24781290132342215</v>
          </cell>
          <cell r="Z219">
            <v>0.7561625418257466</v>
          </cell>
          <cell r="AA219">
            <v>0.37857155087951916</v>
          </cell>
        </row>
        <row r="220">
          <cell r="P220">
            <v>1.1171435403707124</v>
          </cell>
          <cell r="Q220">
            <v>0.13444616444142227</v>
          </cell>
          <cell r="T220">
            <v>-0.24042089604096212</v>
          </cell>
          <cell r="U220">
            <v>0.12783405799348346</v>
          </cell>
          <cell r="X220">
            <v>1.2829510548817207</v>
          </cell>
          <cell r="Y220">
            <v>0.24628474513557158</v>
          </cell>
          <cell r="Z220">
            <v>0.75647079767823877</v>
          </cell>
          <cell r="AA220">
            <v>0.37810582708893614</v>
          </cell>
        </row>
        <row r="221">
          <cell r="P221">
            <v>1.1201586264918575</v>
          </cell>
          <cell r="Q221">
            <v>0.13005918691293092</v>
          </cell>
          <cell r="T221">
            <v>-0.2375540928438076</v>
          </cell>
          <cell r="U221">
            <v>0.12366283345819659</v>
          </cell>
          <cell r="X221">
            <v>1.2839890353496559</v>
          </cell>
          <cell r="Y221">
            <v>0.24477447418314013</v>
          </cell>
          <cell r="Z221">
            <v>0.75678713458275237</v>
          </cell>
          <cell r="AA221">
            <v>0.37764555403676653</v>
          </cell>
        </row>
        <row r="222">
          <cell r="P222">
            <v>1.1232498167156411</v>
          </cell>
          <cell r="Q222">
            <v>0.12572549805079572</v>
          </cell>
          <cell r="T222">
            <v>-0.23461492836873477</v>
          </cell>
          <cell r="U222">
            <v>0.11954227683518281</v>
          </cell>
          <cell r="X222">
            <v>1.2850532155906307</v>
          </cell>
          <cell r="Y222">
            <v>0.24328254850929032</v>
          </cell>
          <cell r="Z222">
            <v>0.75711145618000186</v>
          </cell>
          <cell r="AA222">
            <v>0.37719087192664086</v>
          </cell>
        </row>
        <row r="223">
          <cell r="P223">
            <v>1.1264161694355759</v>
          </cell>
          <cell r="Q223">
            <v>0.12144641793862523</v>
          </cell>
          <cell r="T223">
            <v>-0.2316042979137149</v>
          </cell>
          <cell r="U223">
            <v>0.11547364328590595</v>
          </cell>
          <cell r="X223">
            <v>1.2861432714450343</v>
          </cell>
          <cell r="Y223">
            <v>0.24180942256903493</v>
          </cell>
          <cell r="Z223">
            <v>0.75744366367848681</v>
          </cell>
          <cell r="AA223">
            <v>0.37674191925913447</v>
          </cell>
        </row>
        <row r="224">
          <cell r="P224">
            <v>1.1296567201499499</v>
          </cell>
          <cell r="Q224">
            <v>0.11722325002567424</v>
          </cell>
          <cell r="T224">
            <v>-0.22852311854594937</v>
          </cell>
          <cell r="U224">
            <v>0.11145817215555912</v>
          </cell>
          <cell r="X224">
            <v>1.2872588708712942</v>
          </cell>
          <cell r="Y224">
            <v>0.24035554509080587</v>
          </cell>
          <cell r="Z224">
            <v>0.75778365588458507</v>
          </cell>
          <cell r="AA224">
            <v>0.37629883278957899</v>
          </cell>
        </row>
        <row r="225">
          <cell r="P225">
            <v>1.1329704817556241</v>
          </cell>
          <cell r="Q225">
            <v>0.11305728072979954</v>
          </cell>
          <cell r="T225">
            <v>-0.22537232882252151</v>
          </cell>
          <cell r="U225">
            <v>0.10749708659554708</v>
          </cell>
          <cell r="X225">
            <v>1.2883996740470183</v>
          </cell>
          <cell r="Y225">
            <v>0.23892135893976704</v>
          </cell>
          <cell r="Z225">
            <v>0.75813132923337712</v>
          </cell>
          <cell r="AA225">
            <v>0.37586174748640522</v>
          </cell>
        </row>
        <row r="226">
          <cell r="P226">
            <v>1.1363564448487118</v>
          </cell>
          <cell r="Q226">
            <v>0.10894977904560552</v>
          </cell>
          <cell r="T226">
            <v>-0.2221528885045036</v>
          </cell>
          <cell r="U226">
            <v>0.10359159319090361</v>
          </cell>
          <cell r="X226">
            <v>1.2895653334725075</v>
          </cell>
          <cell r="Y226">
            <v>0.23750730098291339</v>
          </cell>
          <cell r="Z226">
            <v>0.7584865778201928</v>
          </cell>
          <cell r="AA226">
            <v>0.37543079649003075</v>
          </cell>
        </row>
        <row r="227">
          <cell r="P227">
            <v>1.1398135780320546</v>
          </cell>
          <cell r="Q227">
            <v>0.10490199615789533</v>
          </cell>
          <cell r="T227">
            <v>-0.21886577826460391</v>
          </cell>
          <cell r="U227">
            <v>9.9742881592752936E-2</v>
          </cell>
          <cell r="X227">
            <v>1.2907554940766091</v>
          </cell>
          <cell r="Y227">
            <v>0.23611380195599674</v>
          </cell>
          <cell r="Z227">
            <v>0.75884929343287144</v>
          </cell>
          <cell r="AA227">
            <v>0.3750061110723038</v>
          </cell>
        </row>
        <row r="228">
          <cell r="P228">
            <v>1.1433408282293949</v>
          </cell>
          <cell r="Q228">
            <v>0.10091516506054823</v>
          </cell>
          <cell r="T228">
            <v>-0.21551199938844431</v>
          </cell>
          <cell r="U228">
            <v>9.5952124155931101E-2</v>
          </cell>
          <cell r="X228">
            <v>1.2919697933248737</v>
          </cell>
          <cell r="Y228">
            <v>0.23474128633231989</v>
          </cell>
          <cell r="Z228">
            <v>0.75921936558472347</v>
          </cell>
          <cell r="AA228">
            <v>0.37458782059651657</v>
          </cell>
        </row>
        <row r="229">
          <cell r="P229">
            <v>1.146937121006153</v>
          </cell>
          <cell r="Q229">
            <v>9.6990500180937994E-2</v>
          </cell>
          <cell r="T229">
            <v>-0.21209257346955945</v>
          </cell>
          <cell r="U229">
            <v>9.2220475581875461E-2</v>
          </cell>
          <cell r="X229">
            <v>1.2932078613299871</v>
          </cell>
          <cell r="Y229">
            <v>0.23339017219343766</v>
          </cell>
          <cell r="Z229">
            <v>0.75959668154818671</v>
          </cell>
          <cell r="AA229">
            <v>0.37417605247800007</v>
          </cell>
        </row>
        <row r="230">
          <cell r="P230">
            <v>1.1506013608967116</v>
          </cell>
          <cell r="Q230">
            <v>9.3129197010005799E-2</v>
          </cell>
          <cell r="T230">
            <v>-0.20860854209820881</v>
          </cell>
          <cell r="U230">
            <v>8.8549072566890763E-2</v>
          </cell>
          <cell r="X230">
            <v>1.2944693209644418</v>
          </cell>
          <cell r="Y230">
            <v>0.23206087110180529</v>
          </cell>
          <cell r="Z230">
            <v>0.75998112638916326</v>
          </cell>
          <cell r="AA230">
            <v>0.3737709321453121</v>
          </cell>
        </row>
        <row r="231">
          <cell r="P231">
            <v>1.1543324317381032</v>
          </cell>
          <cell r="Q231">
            <v>8.9332431738103013E-2</v>
          </cell>
          <cell r="T231">
            <v>-0.2050609665440988</v>
          </cell>
          <cell r="U231">
            <v>8.4939033455901231E-2</v>
          </cell>
          <cell r="X231">
            <v>1.2957537879754126</v>
          </cell>
          <cell r="Y231">
            <v>0.23075378797541252</v>
          </cell>
          <cell r="Z231">
            <v>0.76037258300203059</v>
          </cell>
          <cell r="AA231">
            <v>0.37337258300203052</v>
          </cell>
        </row>
        <row r="232">
          <cell r="P232">
            <v>1.1581291970100058</v>
          </cell>
          <cell r="Q232">
            <v>8.5601360896711387E-2</v>
          </cell>
          <cell r="T232">
            <v>-0.20145092743310919</v>
          </cell>
          <cell r="U232">
            <v>8.1391457901791142E-2</v>
          </cell>
          <cell r="X232">
            <v>1.2970608711018055</v>
          </cell>
          <cell r="Y232">
            <v>0.22946932096444161</v>
          </cell>
          <cell r="Z232">
            <v>0.76077093214531222</v>
          </cell>
          <cell r="AA232">
            <v>0.3729811263891632</v>
          </cell>
        </row>
        <row r="233">
          <cell r="P233">
            <v>1.1619905001809381</v>
          </cell>
          <cell r="Q233">
            <v>8.1937121006152996E-2</v>
          </cell>
          <cell r="T233">
            <v>-0.19777952441812457</v>
          </cell>
          <cell r="U233">
            <v>7.7907426530440554E-2</v>
          </cell>
          <cell r="X233">
            <v>1.2983901721934377</v>
          </cell>
          <cell r="Y233">
            <v>0.22820786132998711</v>
          </cell>
          <cell r="Z233">
            <v>0.76117605247800013</v>
          </cell>
          <cell r="AA233">
            <v>0.37259668154818659</v>
          </cell>
        </row>
        <row r="234">
          <cell r="P234">
            <v>1.1659151650605484</v>
          </cell>
          <cell r="Q234">
            <v>7.8340828229394727E-2</v>
          </cell>
          <cell r="T234">
            <v>-0.19404787584406885</v>
          </cell>
          <cell r="U234">
            <v>7.4488000611555638E-2</v>
          </cell>
          <cell r="X234">
            <v>1.2997412863323201</v>
          </cell>
          <cell r="Y234">
            <v>0.2269697933248736</v>
          </cell>
          <cell r="Z234">
            <v>0.76158782059651664</v>
          </cell>
          <cell r="AA234">
            <v>0.37221936558472341</v>
          </cell>
        </row>
        <row r="235">
          <cell r="P235">
            <v>1.1699019961578954</v>
          </cell>
          <cell r="Q235">
            <v>7.4813578032054545E-2</v>
          </cell>
          <cell r="T235">
            <v>-0.1902571184072471</v>
          </cell>
          <cell r="U235">
            <v>7.1134221735396103E-2</v>
          </cell>
          <cell r="X235">
            <v>1.3011138019559969</v>
          </cell>
          <cell r="Y235">
            <v>0.22575549407660894</v>
          </cell>
          <cell r="Z235">
            <v>0.76200611107230387</v>
          </cell>
          <cell r="AA235">
            <v>0.37184929343287132</v>
          </cell>
        </row>
        <row r="236">
          <cell r="P236">
            <v>1.1739497790456055</v>
          </cell>
          <cell r="Q236">
            <v>7.1356444848711731E-2</v>
          </cell>
          <cell r="T236">
            <v>-0.18640840680909643</v>
          </cell>
          <cell r="U236">
            <v>6.7847111495496409E-2</v>
          </cell>
          <cell r="X236">
            <v>1.3025073009829136</v>
          </cell>
          <cell r="Y236">
            <v>0.22456533347250732</v>
          </cell>
          <cell r="Z236">
            <v>0.76243079649003087</v>
          </cell>
          <cell r="AA236">
            <v>0.37148657782019273</v>
          </cell>
        </row>
        <row r="237">
          <cell r="P237">
            <v>1.1780572807297995</v>
          </cell>
          <cell r="Q237">
            <v>6.7970481755623979E-2</v>
          </cell>
          <cell r="T237">
            <v>-0.18250291340445296</v>
          </cell>
          <cell r="U237">
            <v>6.462767117747853E-2</v>
          </cell>
          <cell r="X237">
            <v>1.3039213589397671</v>
          </cell>
          <cell r="Y237">
            <v>0.2233996740470181</v>
          </cell>
          <cell r="Z237">
            <v>0.76286174748640534</v>
          </cell>
          <cell r="AA237">
            <v>0.37113132923337694</v>
          </cell>
        </row>
        <row r="238">
          <cell r="P238">
            <v>1.1822232500256744</v>
          </cell>
          <cell r="Q238">
            <v>6.4656720149949748E-2</v>
          </cell>
          <cell r="T238">
            <v>-0.17854182784444084</v>
          </cell>
          <cell r="U238">
            <v>6.1476881454050586E-2</v>
          </cell>
          <cell r="X238">
            <v>1.3053555450908061</v>
          </cell>
          <cell r="Y238">
            <v>0.22225887087129417</v>
          </cell>
          <cell r="Z238">
            <v>0.76329883278957911</v>
          </cell>
          <cell r="AA238">
            <v>0.3707836558845849</v>
          </cell>
        </row>
        <row r="239">
          <cell r="P239">
            <v>1.1864464179386254</v>
          </cell>
          <cell r="Q239">
            <v>6.1416169435575679E-2</v>
          </cell>
          <cell r="T239">
            <v>-0.17452635671409397</v>
          </cell>
          <cell r="U239">
            <v>5.8395702086285084E-2</v>
          </cell>
          <cell r="X239">
            <v>1.306809422569035</v>
          </cell>
          <cell r="Y239">
            <v>0.22114327144503426</v>
          </cell>
          <cell r="Z239">
            <v>0.76374191925913459</v>
          </cell>
          <cell r="AA239">
            <v>0.37044366367848663</v>
          </cell>
        </row>
        <row r="240">
          <cell r="P240">
            <v>1.1907254980507957</v>
          </cell>
          <cell r="Q240">
            <v>5.8249816715641056E-2</v>
          </cell>
          <cell r="T240">
            <v>-0.17045772316481722</v>
          </cell>
          <cell r="U240">
            <v>5.538507163126527E-2</v>
          </cell>
          <cell r="X240">
            <v>1.3082825485092904</v>
          </cell>
          <cell r="Y240">
            <v>0.22005321559063051</v>
          </cell>
          <cell r="Z240">
            <v>0.76419087192664104</v>
          </cell>
          <cell r="AA240">
            <v>0.37011145618000169</v>
          </cell>
        </row>
        <row r="241">
          <cell r="P241">
            <v>1.195059186912931</v>
          </cell>
          <cell r="Q241">
            <v>5.5158626491857571E-2</v>
          </cell>
          <cell r="T241">
            <v>-0.16633716654180344</v>
          </cell>
          <cell r="U241">
            <v>5.2445907156192434E-2</v>
          </cell>
          <cell r="X241">
            <v>1.3097744741831403</v>
          </cell>
          <cell r="Y241">
            <v>0.21898903534965589</v>
          </cell>
          <cell r="Z241">
            <v>0.76464555403676671</v>
          </cell>
          <cell r="AA241">
            <v>0.36978713458275231</v>
          </cell>
        </row>
        <row r="242">
          <cell r="P242">
            <v>1.1994461644414225</v>
          </cell>
          <cell r="Q242">
            <v>5.2143540370712227E-2</v>
          </cell>
          <cell r="T242">
            <v>-0.16216594200651649</v>
          </cell>
          <cell r="U242">
            <v>4.9579103959037862E-2</v>
          </cell>
          <cell r="X242">
            <v>1.3112847451355718</v>
          </cell>
          <cell r="Y242">
            <v>0.21795105488172062</v>
          </cell>
          <cell r="Z242">
            <v>0.76510582708893626</v>
          </cell>
          <cell r="AA242">
            <v>0.3694707976782387</v>
          </cell>
        </row>
        <row r="243">
          <cell r="P243">
            <v>1.2038850943204169</v>
          </cell>
          <cell r="Q243">
            <v>4.9205476776645662E-2</v>
          </cell>
          <cell r="T243">
            <v>-0.1579453201543578</v>
          </cell>
          <cell r="U243">
            <v>4.6785535295827019E-2</v>
          </cell>
          <cell r="X243">
            <v>1.3128129013234222</v>
          </cell>
          <cell r="Y243">
            <v>0.21693959036573046</v>
          </cell>
          <cell r="Z243">
            <v>0.76557155087951922</v>
          </cell>
          <cell r="AA243">
            <v>0.36916254182574643</v>
          </cell>
        </row>
        <row r="244">
          <cell r="P244">
            <v>1.2083746244088727</v>
          </cell>
          <cell r="Q244">
            <v>4.6345330672290075E-2</v>
          </cell>
          <cell r="T244">
            <v>-0.15367658662762945</v>
          </cell>
          <cell r="U244">
            <v>4.4066052114636461E-2</v>
          </cell>
          <cell r="X244">
            <v>1.3143584772555137</v>
          </cell>
          <cell r="Y244">
            <v>0.21595494990357528</v>
          </cell>
          <cell r="Z244">
            <v>0.76604258354453758</v>
          </cell>
          <cell r="AA244">
            <v>0.36886246092299441</v>
          </cell>
        </row>
        <row r="245">
          <cell r="P245">
            <v>1.2129133871524336</v>
          </cell>
          <cell r="Q245">
            <v>4.3563973285855817E-2</v>
          </cell>
          <cell r="T245">
            <v>-0.14936104172391579</v>
          </cell>
          <cell r="U245">
            <v>4.1421482796387493E-2</v>
          </cell>
          <cell r="X245">
            <v>1.3159210021344443</v>
          </cell>
          <cell r="Y245">
            <v>0.21499743342627822</v>
          </cell>
          <cell r="Z245">
            <v>0.76651878160287845</v>
          </cell>
          <cell r="AA245">
            <v>0.36857064637753245</v>
          </cell>
        </row>
        <row r="246">
          <cell r="P246">
            <v>1.2175</v>
          </cell>
          <cell r="Q246">
            <v>4.0862251845746322E-2</v>
          </cell>
          <cell r="T246">
            <v>-0.14500000000000013</v>
          </cell>
          <cell r="U246">
            <v>3.8852632902512896E-2</v>
          </cell>
          <cell r="X246">
            <v>1.3175000000000001</v>
          </cell>
          <cell r="Y246">
            <v>0.21406733260263397</v>
          </cell>
          <cell r="Z246">
            <v>0.76700000000000013</v>
          </cell>
          <cell r="AA246">
            <v>0.36828718707889802</v>
          </cell>
        </row>
        <row r="247">
          <cell r="P247">
            <v>1.2221330658248675</v>
          </cell>
          <cell r="Q247">
            <v>3.8240989322484209E-2</v>
          </cell>
          <cell r="T247">
            <v>-0.14059478987143767</v>
          </cell>
          <cell r="U247">
            <v>3.636028492957516E-2</v>
          </cell>
          <cell r="X247">
            <v>1.3190949898741346</v>
          </cell>
          <cell r="Y247">
            <v>0.21316493075036341</v>
          </cell>
          <cell r="Z247">
            <v>0.76748609215211738</v>
          </cell>
          <cell r="AA247">
            <v>0.36801216937153935</v>
          </cell>
        </row>
        <row r="248">
          <cell r="P248">
            <v>1.2268111733503035</v>
          </cell>
          <cell r="Q248">
            <v>3.5700984178027251E-2</v>
          </cell>
          <cell r="T248">
            <v>-0.13614675320790831</v>
          </cell>
          <cell r="U248">
            <v>3.3945198070911176E-2</v>
          </cell>
          <cell r="X248">
            <v>1.3207054859074816</v>
          </cell>
          <cell r="Y248">
            <v>0.21229050274981265</v>
          </cell>
          <cell r="Z248">
            <v>0.76797690999085166</v>
          </cell>
          <cell r="AA248">
            <v>0.36774567702851435</v>
          </cell>
        </row>
        <row r="249">
          <cell r="P249">
            <v>1.2315328975794384</v>
          </cell>
          <cell r="Q249">
            <v>3.3243010122547823E-2</v>
          </cell>
          <cell r="T249">
            <v>-0.13165724492446859</v>
          </cell>
          <cell r="U249">
            <v>3.1608107985373335E-2</v>
          </cell>
          <cell r="X249">
            <v>1.3223309975273476</v>
          </cell>
          <cell r="Y249">
            <v>0.21144431496022137</v>
          </cell>
          <cell r="Z249">
            <v>0.76847230400833466</v>
          </cell>
          <cell r="AA249">
            <v>0.36748779122597225</v>
          </cell>
        </row>
        <row r="250">
          <cell r="P250">
            <v>1.2362968002293313</v>
          </cell>
          <cell r="Q250">
            <v>3.0867815878754146E-2</v>
          </cell>
          <cell r="T250">
            <v>-0.12712763256883253</v>
          </cell>
          <cell r="U250">
            <v>2.9349726573241641E-2</v>
          </cell>
          <cell r="X250">
            <v>1.323971029587147</v>
          </cell>
          <cell r="Y250">
            <v>0.21062662513858749</v>
          </cell>
          <cell r="Z250">
            <v>0.76897212330274967</v>
          </cell>
          <cell r="AA250">
            <v>0.36723859051842667</v>
          </cell>
        </row>
        <row r="251">
          <cell r="P251">
            <v>1.2411014301690868</v>
          </cell>
          <cell r="Q251">
            <v>2.8576124953821724E-2</v>
          </cell>
          <cell r="T251">
            <v>-0.12255929590480275</v>
          </cell>
          <cell r="U251">
            <v>2.7170741759371508E-2</v>
          </cell>
          <cell r="X251">
            <v>1.3256250825172267</v>
          </cell>
          <cell r="Y251">
            <v>0.20983768236115174</v>
          </cell>
          <cell r="Z251">
            <v>0.7694762156242978</v>
          </cell>
          <cell r="AA251">
            <v>0.36699815081482723</v>
          </cell>
        </row>
        <row r="252">
          <cell r="P252">
            <v>1.2459453238618812</v>
          </cell>
          <cell r="Q252">
            <v>2.6368635419006692E-2</v>
          </cell>
          <cell r="T252">
            <v>-0.11795362649198202</v>
          </cell>
          <cell r="U252">
            <v>2.5071817283645714E-2</v>
          </cell>
          <cell r="X252">
            <v>1.3272926524770412</v>
          </cell>
          <cell r="Y252">
            <v>0.20907772694752691</v>
          </cell>
          <cell r="Z252">
            <v>0.76998442742157458</v>
          </cell>
          <cell r="AA252">
            <v>0.36676654535543679</v>
          </cell>
        </row>
        <row r="253">
          <cell r="P253">
            <v>1.2508270058107716</v>
          </cell>
          <cell r="Q253">
            <v>2.4246019697005738E-2</v>
          </cell>
          <cell r="T253">
            <v>-0.11331202726188941</v>
          </cell>
          <cell r="U253">
            <v>2.3053592498792297E-2</v>
          </cell>
          <cell r="X253">
            <v>1.3289732315086265</v>
          </cell>
          <cell r="Y253">
            <v>0.20834699038749377</v>
          </cell>
          <cell r="Z253">
            <v>0.7704966038883434</v>
          </cell>
          <cell r="AA253">
            <v>0.36654384468952195</v>
          </cell>
        </row>
        <row r="254">
          <cell r="P254">
            <v>1.2557449890081469</v>
          </cell>
          <cell r="Q254">
            <v>2.2208924357129844E-2</v>
          </cell>
          <cell r="T254">
            <v>-0.10863591209061456</v>
          </cell>
          <cell r="U254">
            <v>2.1116682175631674E-2</v>
          </cell>
          <cell r="X254">
            <v>1.3306663076913292</v>
          </cell>
          <cell r="Y254">
            <v>0.20764569527048732</v>
          </cell>
          <cell r="Z254">
            <v>0.77101258901069092</v>
          </cell>
          <cell r="AA254">
            <v>0.36633011665386284</v>
          </cell>
        </row>
        <row r="255">
          <cell r="P255">
            <v>1.2606977753886834</v>
          </cell>
          <cell r="Q255">
            <v>2.0257969918353491E-2</v>
          </cell>
          <cell r="T255">
            <v>-0.1039267053681372</v>
          </cell>
          <cell r="U255">
            <v>1.9261676315811549E-2</v>
          </cell>
          <cell r="X255">
            <v>1.3323713652977436</v>
          </cell>
          <cell r="Y255">
            <v>0.20697405521779383</v>
          </cell>
          <cell r="Z255">
            <v>0.77153222561455048</v>
          </cell>
          <cell r="AA255">
            <v>0.36612542635208956</v>
          </cell>
        </row>
        <row r="256">
          <cell r="P256">
            <v>1.2656838562856711</v>
          </cell>
          <cell r="Q256">
            <v>1.8393750660297914E-2</v>
          </cell>
          <cell r="T256">
            <v>-9.9185841564443877E-2</v>
          </cell>
          <cell r="U256">
            <v>1.7489139972086565E-2</v>
          </cell>
          <cell r="X256">
            <v>1.3340878849508049</v>
          </cell>
          <cell r="Y256">
            <v>0.20633227481747962</v>
          </cell>
          <cell r="Z256">
            <v>0.77205535541357873</v>
          </cell>
          <cell r="AA256">
            <v>0.36592983613485097</v>
          </cell>
        </row>
        <row r="257">
          <cell r="P257">
            <v>1.2707017128905673</v>
          </cell>
          <cell r="Q257">
            <v>1.661683444220835E-2</v>
          </cell>
          <cell r="T257">
            <v>-9.441476479257542E-2</v>
          </cell>
          <cell r="U257">
            <v>1.5799613076198094E-2</v>
          </cell>
          <cell r="X257">
            <v>1.3358153437819986</v>
          </cell>
          <cell r="Y257">
            <v>0.20572054956207173</v>
          </cell>
          <cell r="Z257">
            <v>0.77258181905737111</v>
          </cell>
          <cell r="AA257">
            <v>0.36574340558082186</v>
          </cell>
        </row>
        <row r="258">
          <cell r="P258">
            <v>1.2757498167156411</v>
          </cell>
          <cell r="Q258">
            <v>1.4927762529978184E-2</v>
          </cell>
          <cell r="T258">
            <v>-8.9614928368734789E-2</v>
          </cell>
          <cell r="U258">
            <v>1.4193610274405466E-2</v>
          </cell>
          <cell r="X258">
            <v>1.3375532155906307</v>
          </cell>
          <cell r="Y258">
            <v>0.20513906578900887</v>
          </cell>
          <cell r="Z258">
            <v>0.77311145618000177</v>
          </cell>
          <cell r="AA258">
            <v>0.36556619147855512</v>
          </cell>
        </row>
        <row r="259">
          <cell r="P259">
            <v>1.2808266300595652</v>
          </cell>
          <cell r="Q259">
            <v>1.3327049431274218E-2</v>
          </cell>
          <cell r="T259">
            <v>-8.4787794369593758E-2</v>
          </cell>
          <cell r="U259">
            <v>1.267162077071976E-2</v>
          </cell>
          <cell r="X259">
            <v>1.3393009710041126</v>
          </cell>
          <cell r="Y259">
            <v>0.20458800062388127</v>
          </cell>
          <cell r="Z259">
            <v>0.77364410544887252</v>
          </cell>
          <cell r="AA259">
            <v>0.3653982478091829</v>
          </cell>
        </row>
        <row r="260">
          <cell r="P260">
            <v>1.2859306064758154</v>
          </cell>
          <cell r="Q260">
            <v>1.1815182738812713E-2</v>
          </cell>
          <cell r="T260">
            <v>-7.9934833186929677E-2</v>
          </cell>
          <cell r="U260">
            <v>1.1234108177887503E-2</v>
          </cell>
          <cell r="X260">
            <v>1.3410580776392151</v>
          </cell>
          <cell r="Y260">
            <v>0.20406752192647651</v>
          </cell>
          <cell r="Z260">
            <v>0.77417960461385615</v>
          </cell>
          <cell r="AA260">
            <v>0.36523962572997382</v>
          </cell>
        </row>
        <row r="261">
          <cell r="P261">
            <v>1.2910601912437314</v>
          </cell>
          <cell r="Q261">
            <v>1.0392622981834188E-2</v>
          </cell>
          <cell r="T261">
            <v>-7.5057523079730973E-2</v>
          </cell>
          <cell r="U261">
            <v>9.8815103761701883E-3</v>
          </cell>
          <cell r="X261">
            <v>1.3428240002642355</v>
          </cell>
          <cell r="Y261">
            <v>0.20357778823964784</v>
          </cell>
          <cell r="Z261">
            <v>0.77471779055671952</v>
          </cell>
          <cell r="AA261">
            <v>0.36509037355874985</v>
          </cell>
        </row>
        <row r="262">
          <cell r="P262">
            <v>1.2962138218421013</v>
          </cell>
          <cell r="Q262">
            <v>9.059803485821083E-3</v>
          </cell>
          <cell r="T262">
            <v>-7.0157349723903653E-2</v>
          </cell>
          <cell r="U262">
            <v>8.6142393799610306E-3</v>
          </cell>
          <cell r="X262">
            <v>1.344598200962035</v>
          </cell>
          <cell r="Y262">
            <v>0.20311894874102038</v>
          </cell>
          <cell r="Z262">
            <v>0.77525849934081081</v>
          </cell>
          <cell r="AA262">
            <v>0.36495053675916811</v>
          </cell>
        </row>
        <row r="263">
          <cell r="P263">
            <v>1.3013899284251211</v>
          </cell>
          <cell r="Q263">
            <v>7.8171302405032894E-3</v>
          </cell>
          <cell r="T263">
            <v>-6.5235805759720919E-2</v>
          </cell>
          <cell r="U263">
            <v>7.4326812122817998E-3</v>
          </cell>
          <cell r="X263">
            <v>1.3463801392938943</v>
          </cell>
          <cell r="Y263">
            <v>0.20269114319755033</v>
          </cell>
          <cell r="Z263">
            <v>0.7758015662609965</v>
          </cell>
          <cell r="AA263">
            <v>0.3648201579268725</v>
          </cell>
        </row>
        <row r="264">
          <cell r="P264">
            <v>1.3065869343005834</v>
          </cell>
          <cell r="Q264">
            <v>6.6649817761892938E-3</v>
          </cell>
          <cell r="T264">
            <v>-6.0294390337150332E-2</v>
          </cell>
          <cell r="U264">
            <v>6.3371957871963813E-3</v>
          </cell>
          <cell r="X264">
            <v>1.3481692724641354</v>
          </cell>
          <cell r="Y264">
            <v>0.2022945019229504</v>
          </cell>
          <cell r="Z264">
            <v>0.77634682589383186</v>
          </cell>
          <cell r="AA264">
            <v>0.36469927677651826</v>
          </cell>
        </row>
        <row r="265">
          <cell r="P265">
            <v>1.3118032564101541</v>
          </cell>
          <cell r="Q265">
            <v>5.6037090484624685E-3</v>
          </cell>
          <cell r="T265">
            <v>-5.5334608659197933E-2</v>
          </cell>
          <cell r="U265">
            <v>5.3281168001774737E-3</v>
          </cell>
          <cell r="X265">
            <v>1.349965055485463</v>
          </cell>
          <cell r="Y265">
            <v>0.20192914573799528</v>
          </cell>
          <cell r="Z265">
            <v>0.77689411214795068</v>
          </cell>
          <cell r="AA265">
            <v>0.36458793012967478</v>
          </cell>
        </row>
        <row r="266">
          <cell r="P266">
            <v>1.3170373058115863</v>
          </cell>
          <cell r="Q266">
            <v>4.633635331276531E-3</v>
          </cell>
          <cell r="T266">
            <v>-5.0357971523409789E-2</v>
          </cell>
          <cell r="U266">
            <v>4.4057516264596752E-3</v>
          </cell>
          <cell r="X266">
            <v>1.3517669413449724</v>
          </cell>
          <cell r="Y266">
            <v>0.20159518593371817</v>
          </cell>
          <cell r="Z266">
            <v>0.77744325831465833</v>
          </cell>
          <cell r="AA266">
            <v>0.36448615190360933</v>
          </cell>
        </row>
        <row r="267">
          <cell r="P267">
            <v>1.3222874881627296</v>
          </cell>
          <cell r="Q267">
            <v>3.7550561184830356E-3</v>
          </cell>
          <cell r="T267">
            <v>-4.5365994861666994E-2</v>
          </cell>
          <cell r="U267">
            <v>3.5703812274101021E-3</v>
          </cell>
          <cell r="X267">
            <v>1.3535743811707759</v>
          </cell>
          <cell r="Y267">
            <v>0.20129272423751055</v>
          </cell>
          <cell r="Z267">
            <v>0.7779940971187127</v>
          </cell>
          <cell r="AA267">
            <v>0.36439397310095561</v>
          </cell>
        </row>
        <row r="268">
          <cell r="P268">
            <v>1.3275522042071801</v>
          </cell>
          <cell r="Q268">
            <v>2.9682390338210962E-3</v>
          </cell>
          <cell r="T268">
            <v>-4.0360199278419086E-2</v>
          </cell>
          <cell r="U268">
            <v>2.8222600649446261E-3</v>
          </cell>
          <cell r="X268">
            <v>1.3553868243991931</v>
          </cell>
          <cell r="Y268">
            <v>0.20102185278213514</v>
          </cell>
          <cell r="Z268">
            <v>0.77854646076927803</v>
          </cell>
          <cell r="AA268">
            <v>0.36431142180026976</v>
          </cell>
        </row>
        <row r="269">
          <cell r="P269">
            <v>1.3328298502614302</v>
          </cell>
          <cell r="Q269">
            <v>2.2734237493967635E-3</v>
          </cell>
          <cell r="T269">
            <v>-3.5342109587492676E-2</v>
          </cell>
          <cell r="U269">
            <v>2.1616160240165994E-3</v>
          </cell>
          <cell r="X269">
            <v>1.3572037189424597</v>
          </cell>
          <cell r="Y269">
            <v>0.20078265407766116</v>
          </cell>
          <cell r="Z269">
            <v>0.7791001810110354</v>
          </cell>
          <cell r="AA269">
            <v>0.36423852314747773</v>
          </cell>
        </row>
        <row r="270">
          <cell r="P270">
            <v>1.3381188187033659</v>
          </cell>
          <cell r="Q270">
            <v>1.67082191267659E-3</v>
          </cell>
          <cell r="T270">
            <v>-3.0313254347619473E-2</v>
          </cell>
          <cell r="U270">
            <v>1.5886503432007149E-3</v>
          </cell>
          <cell r="X270">
            <v>1.3590245113568966</v>
          </cell>
          <cell r="Y270">
            <v>0.2005752009863313</v>
          </cell>
          <cell r="Z270">
            <v>0.77965508917543525</v>
          </cell>
          <cell r="AA270">
            <v>0.36417529934821524</v>
          </cell>
        </row>
        <row r="271">
          <cell r="P271">
            <v>1.3434174984619642</v>
          </cell>
          <cell r="Q271">
            <v>1.1606170820175898E-3</v>
          </cell>
          <cell r="T271">
            <v>-2.5275165396820891E-2</v>
          </cell>
          <cell r="U271">
            <v>1.1035375533938185E-3</v>
          </cell>
          <cell r="X271">
            <v>1.360848647011496</v>
          </cell>
          <cell r="Y271">
            <v>0.20039955670036672</v>
          </cell>
          <cell r="Z271">
            <v>0.78021101623207512</v>
          </cell>
          <cell r="AA271">
            <v>0.36412176966106413</v>
          </cell>
        </row>
        <row r="272">
          <cell r="P272">
            <v>1.3487242755080417</v>
          </cell>
          <cell r="Q272">
            <v>7.4296467075363193E-4</v>
          </cell>
          <cell r="T272">
            <v>-2.0229377385796415E-2</v>
          </cell>
          <cell r="U272">
            <v>7.0642542465099156E-4</v>
          </cell>
          <cell r="X272">
            <v>1.3626755702568669</v>
          </cell>
          <cell r="Y272">
            <v>0.20025577472271844</v>
          </cell>
          <cell r="Z272">
            <v>0.78076779284018816</v>
          </cell>
          <cell r="AA272">
            <v>0.36407795039168567</v>
          </cell>
        </row>
        <row r="273">
          <cell r="P273">
            <v>1.354037533345902</v>
          </cell>
          <cell r="Q273">
            <v>4.1799189985497476E-4</v>
          </cell>
          <cell r="T273">
            <v>-1.5177427310453849E-2</v>
          </cell>
          <cell r="U273">
            <v>3.9743492117361168E-4</v>
          </cell>
          <cell r="X273">
            <v>1.364504724594491</v>
          </cell>
          <cell r="Y273">
            <v>0.20014389885076975</v>
          </cell>
          <cell r="Z273">
            <v>0.78132524940022596</v>
          </cell>
          <cell r="AA273">
            <v>0.36404385488785368</v>
          </cell>
        </row>
        <row r="274">
          <cell r="P274">
            <v>1.3593556535057374</v>
          </cell>
          <cell r="Q274">
            <v>1.8579775917576535E-4</v>
          </cell>
          <cell r="T274">
            <v>-1.012085404372522E-2</v>
          </cell>
          <cell r="U274">
            <v>1.7666016446221677E-4</v>
          </cell>
          <cell r="X274">
            <v>1.3663355528462375</v>
          </cell>
          <cell r="Y274">
            <v>0.20006396316299496</v>
          </cell>
          <cell r="Z274">
            <v>0.78188321610552014</v>
          </cell>
          <cell r="AA274">
            <v>0.36401949353538898</v>
          </cell>
        </row>
        <row r="275">
          <cell r="P275">
            <v>1.3646770160366286</v>
          </cell>
          <cell r="Q275">
            <v>4.6452977300659448E-5</v>
          </cell>
          <cell r="T275">
            <v>-5.0611978668122139E-3</v>
          </cell>
          <cell r="U275">
            <v>4.4168404646549586E-5</v>
          </cell>
          <cell r="X275">
            <v>1.3681674973240854</v>
          </cell>
          <cell r="Y275">
            <v>0.20001599200857892</v>
          </cell>
          <cell r="Z275">
            <v>0.78244152299400704</v>
          </cell>
          <cell r="AA275">
            <v>0.36400487375499552</v>
          </cell>
        </row>
        <row r="276">
          <cell r="P276">
            <v>1.37</v>
          </cell>
          <cell r="Q276">
            <v>0</v>
          </cell>
          <cell r="T276">
            <v>-5.3293957788524966E-17</v>
          </cell>
          <cell r="U276">
            <v>0</v>
          </cell>
          <cell r="X276">
            <v>1.37</v>
          </cell>
          <cell r="Y276">
            <v>0.2</v>
          </cell>
          <cell r="Z276">
            <v>0.78300000000000014</v>
          </cell>
          <cell r="AA276">
            <v>0.36399999999999999</v>
          </cell>
        </row>
        <row r="277">
          <cell r="P277">
            <v>1.3753229839633714</v>
          </cell>
          <cell r="Q277">
            <v>4.6452977300659448E-5</v>
          </cell>
          <cell r="T277">
            <v>5.0611978668121073E-3</v>
          </cell>
          <cell r="U277">
            <v>4.4168404646549586E-5</v>
          </cell>
          <cell r="X277">
            <v>1.3718325026759148</v>
          </cell>
          <cell r="Y277">
            <v>0.20001599200857892</v>
          </cell>
          <cell r="Z277">
            <v>0.78355847700599324</v>
          </cell>
          <cell r="AA277">
            <v>0.36400487375499552</v>
          </cell>
        </row>
        <row r="278">
          <cell r="P278">
            <v>1.380644346494263</v>
          </cell>
          <cell r="Q278">
            <v>1.8579775917576535E-4</v>
          </cell>
          <cell r="T278">
            <v>1.0120854043725371E-2</v>
          </cell>
          <cell r="U278">
            <v>1.7666016446221677E-4</v>
          </cell>
          <cell r="X278">
            <v>1.3736644471537627</v>
          </cell>
          <cell r="Y278">
            <v>0.20006396316299496</v>
          </cell>
          <cell r="Z278">
            <v>0.78411678389448014</v>
          </cell>
          <cell r="AA278">
            <v>0.36401949353538898</v>
          </cell>
        </row>
        <row r="279">
          <cell r="P279">
            <v>1.3859624666540979</v>
          </cell>
          <cell r="Q279">
            <v>4.1799189985497476E-4</v>
          </cell>
          <cell r="T279">
            <v>1.5177427310453743E-2</v>
          </cell>
          <cell r="U279">
            <v>3.9743492117361168E-4</v>
          </cell>
          <cell r="X279">
            <v>1.3754952754055092</v>
          </cell>
          <cell r="Y279">
            <v>0.20014389885076975</v>
          </cell>
          <cell r="Z279">
            <v>0.78467475059977432</v>
          </cell>
          <cell r="AA279">
            <v>0.36404385488785368</v>
          </cell>
        </row>
        <row r="280">
          <cell r="P280">
            <v>1.3912757244919582</v>
          </cell>
          <cell r="Q280">
            <v>7.4296467075357642E-4</v>
          </cell>
          <cell r="T280">
            <v>2.0229377385796311E-2</v>
          </cell>
          <cell r="U280">
            <v>7.0642542465093605E-4</v>
          </cell>
          <cell r="X280">
            <v>1.3773244297431333</v>
          </cell>
          <cell r="Y280">
            <v>0.20025577472271844</v>
          </cell>
          <cell r="Z280">
            <v>0.78523220715981212</v>
          </cell>
          <cell r="AA280">
            <v>0.36407795039168567</v>
          </cell>
        </row>
        <row r="281">
          <cell r="P281">
            <v>1.3965825015380358</v>
          </cell>
          <cell r="Q281">
            <v>1.1606170820175898E-3</v>
          </cell>
          <cell r="T281">
            <v>2.5275165396820787E-2</v>
          </cell>
          <cell r="U281">
            <v>1.1035375533938185E-3</v>
          </cell>
          <cell r="X281">
            <v>1.3791513529885042</v>
          </cell>
          <cell r="Y281">
            <v>0.20039955670036672</v>
          </cell>
          <cell r="Z281">
            <v>0.78578898376792516</v>
          </cell>
          <cell r="AA281">
            <v>0.36412176966106413</v>
          </cell>
        </row>
        <row r="282">
          <cell r="P282">
            <v>1.4018811812966343</v>
          </cell>
          <cell r="Q282">
            <v>1.67082191267659E-3</v>
          </cell>
          <cell r="T282">
            <v>3.0313254347619365E-2</v>
          </cell>
          <cell r="U282">
            <v>1.5886503432007149E-3</v>
          </cell>
          <cell r="X282">
            <v>1.3809754886431036</v>
          </cell>
          <cell r="Y282">
            <v>0.2005752009863313</v>
          </cell>
          <cell r="Z282">
            <v>0.78634491082456504</v>
          </cell>
          <cell r="AA282">
            <v>0.36417529934821524</v>
          </cell>
        </row>
        <row r="283">
          <cell r="P283">
            <v>1.4071701497385702</v>
          </cell>
          <cell r="Q283">
            <v>2.273423749396819E-3</v>
          </cell>
          <cell r="T283">
            <v>3.5342109587492829E-2</v>
          </cell>
          <cell r="U283">
            <v>2.1616160240165994E-3</v>
          </cell>
          <cell r="X283">
            <v>1.3827962810575407</v>
          </cell>
          <cell r="Y283">
            <v>0.20078265407766119</v>
          </cell>
          <cell r="Z283">
            <v>0.78689981898896488</v>
          </cell>
          <cell r="AA283">
            <v>0.36423852314747773</v>
          </cell>
        </row>
        <row r="284">
          <cell r="P284">
            <v>1.4124477957928201</v>
          </cell>
          <cell r="Q284">
            <v>2.9682390338210407E-3</v>
          </cell>
          <cell r="T284">
            <v>4.0360199278418982E-2</v>
          </cell>
          <cell r="U284">
            <v>2.8222600649445706E-3</v>
          </cell>
          <cell r="X284">
            <v>1.3846131756008069</v>
          </cell>
          <cell r="Y284">
            <v>0.20102185278213511</v>
          </cell>
          <cell r="Z284">
            <v>0.78745353923072225</v>
          </cell>
          <cell r="AA284">
            <v>0.36431142180026976</v>
          </cell>
        </row>
        <row r="285">
          <cell r="P285">
            <v>1.4177125118372704</v>
          </cell>
          <cell r="Q285">
            <v>3.75505611848298E-3</v>
          </cell>
          <cell r="T285">
            <v>4.536599486166689E-2</v>
          </cell>
          <cell r="U285">
            <v>3.5703812274100466E-3</v>
          </cell>
          <cell r="X285">
            <v>1.3864256188292243</v>
          </cell>
          <cell r="Y285">
            <v>0.20129272423751055</v>
          </cell>
          <cell r="Z285">
            <v>0.78800590288128747</v>
          </cell>
          <cell r="AA285">
            <v>0.36439397310095561</v>
          </cell>
        </row>
        <row r="286">
          <cell r="P286">
            <v>1.4229626941884137</v>
          </cell>
          <cell r="Q286">
            <v>4.633635331276531E-3</v>
          </cell>
          <cell r="T286">
            <v>5.0357971523409685E-2</v>
          </cell>
          <cell r="U286">
            <v>4.4057516264596197E-3</v>
          </cell>
          <cell r="X286">
            <v>1.3882330586550278</v>
          </cell>
          <cell r="Y286">
            <v>0.20159518593371814</v>
          </cell>
          <cell r="Z286">
            <v>0.78855674168534184</v>
          </cell>
          <cell r="AA286">
            <v>0.36448615190360933</v>
          </cell>
        </row>
        <row r="287">
          <cell r="P287">
            <v>1.4281967435898464</v>
          </cell>
          <cell r="Q287">
            <v>5.603709048462524E-3</v>
          </cell>
          <cell r="T287">
            <v>5.5334608659198078E-2</v>
          </cell>
          <cell r="U287">
            <v>5.3281168001774737E-3</v>
          </cell>
          <cell r="X287">
            <v>1.3900349445145372</v>
          </cell>
          <cell r="Y287">
            <v>0.20192914573799531</v>
          </cell>
          <cell r="Z287">
            <v>0.7891058878520496</v>
          </cell>
          <cell r="AA287">
            <v>0.36458793012967478</v>
          </cell>
        </row>
        <row r="288">
          <cell r="P288">
            <v>1.4334130656994168</v>
          </cell>
          <cell r="Q288">
            <v>6.6649817761892938E-3</v>
          </cell>
          <cell r="T288">
            <v>6.0294390337150228E-2</v>
          </cell>
          <cell r="U288">
            <v>6.3371957871963813E-3</v>
          </cell>
          <cell r="X288">
            <v>1.3918307275358648</v>
          </cell>
          <cell r="Y288">
            <v>0.2022945019229504</v>
          </cell>
          <cell r="Z288">
            <v>0.78965317410616842</v>
          </cell>
          <cell r="AA288">
            <v>0.36469927677651826</v>
          </cell>
        </row>
        <row r="289">
          <cell r="P289">
            <v>1.4386100715748789</v>
          </cell>
          <cell r="Q289">
            <v>7.8171302405032339E-3</v>
          </cell>
          <cell r="T289">
            <v>6.5235805759720822E-2</v>
          </cell>
          <cell r="U289">
            <v>7.4326812122817998E-3</v>
          </cell>
          <cell r="X289">
            <v>1.3936198607061059</v>
          </cell>
          <cell r="Y289">
            <v>0.2026911431975503</v>
          </cell>
          <cell r="Z289">
            <v>0.79019843373900378</v>
          </cell>
          <cell r="AA289">
            <v>0.3648201579268725</v>
          </cell>
        </row>
        <row r="290">
          <cell r="P290">
            <v>1.4437861781578987</v>
          </cell>
          <cell r="Q290">
            <v>9.0598034858210275E-3</v>
          </cell>
          <cell r="T290">
            <v>7.0157349723903556E-2</v>
          </cell>
          <cell r="U290">
            <v>8.6142393799609751E-3</v>
          </cell>
          <cell r="X290">
            <v>1.3954017990379652</v>
          </cell>
          <cell r="Y290">
            <v>0.20311894874102035</v>
          </cell>
          <cell r="Z290">
            <v>0.79074150065918947</v>
          </cell>
          <cell r="AA290">
            <v>0.36495053675916811</v>
          </cell>
        </row>
        <row r="291">
          <cell r="P291">
            <v>1.4489398087562688</v>
          </cell>
          <cell r="Q291">
            <v>1.0392622981834132E-2</v>
          </cell>
          <cell r="T291">
            <v>7.5057523079730876E-2</v>
          </cell>
          <cell r="U291">
            <v>9.8815103761701328E-3</v>
          </cell>
          <cell r="X291">
            <v>1.3971759997357647</v>
          </cell>
          <cell r="Y291">
            <v>0.20357778823964781</v>
          </cell>
          <cell r="Z291">
            <v>0.79128220944328076</v>
          </cell>
          <cell r="AA291">
            <v>0.36509037355874985</v>
          </cell>
        </row>
        <row r="292">
          <cell r="P292">
            <v>1.4540693935241849</v>
          </cell>
          <cell r="Q292">
            <v>1.1815182738812768E-2</v>
          </cell>
          <cell r="T292">
            <v>7.9934833186929816E-2</v>
          </cell>
          <cell r="U292">
            <v>1.1234108177887558E-2</v>
          </cell>
          <cell r="X292">
            <v>1.3989419223607851</v>
          </cell>
          <cell r="Y292">
            <v>0.20406752192647654</v>
          </cell>
          <cell r="Z292">
            <v>0.79182039538614413</v>
          </cell>
          <cell r="AA292">
            <v>0.36523962572997382</v>
          </cell>
        </row>
        <row r="293">
          <cell r="P293">
            <v>1.4591733699404348</v>
          </cell>
          <cell r="Q293">
            <v>1.3327049431274218E-2</v>
          </cell>
          <cell r="T293">
            <v>8.4787794369593647E-2</v>
          </cell>
          <cell r="U293">
            <v>1.2671620770719705E-2</v>
          </cell>
          <cell r="X293">
            <v>1.4006990289958874</v>
          </cell>
          <cell r="Y293">
            <v>0.20458800062388127</v>
          </cell>
          <cell r="Z293">
            <v>0.79235589455112776</v>
          </cell>
          <cell r="AA293">
            <v>0.3653982478091829</v>
          </cell>
        </row>
        <row r="294">
          <cell r="P294">
            <v>1.4642501832843591</v>
          </cell>
          <cell r="Q294">
            <v>1.4927762529978128E-2</v>
          </cell>
          <cell r="T294">
            <v>8.9614928368734692E-2</v>
          </cell>
          <cell r="U294">
            <v>1.4193610274405466E-2</v>
          </cell>
          <cell r="X294">
            <v>1.4024467844093695</v>
          </cell>
          <cell r="Y294">
            <v>0.20513906578900887</v>
          </cell>
          <cell r="Z294">
            <v>0.7928885438199984</v>
          </cell>
          <cell r="AA294">
            <v>0.36556619147855512</v>
          </cell>
        </row>
        <row r="295">
          <cell r="P295">
            <v>1.4692982871094329</v>
          </cell>
          <cell r="Q295">
            <v>1.661683444220835E-2</v>
          </cell>
          <cell r="T295">
            <v>9.4414764792575323E-2</v>
          </cell>
          <cell r="U295">
            <v>1.5799613076198094E-2</v>
          </cell>
          <cell r="X295">
            <v>1.4041846562180016</v>
          </cell>
          <cell r="Y295">
            <v>0.2057205495620717</v>
          </cell>
          <cell r="Z295">
            <v>0.79341818094262917</v>
          </cell>
          <cell r="AA295">
            <v>0.36574340558082186</v>
          </cell>
        </row>
        <row r="296">
          <cell r="P296">
            <v>1.4743161437143291</v>
          </cell>
          <cell r="Q296">
            <v>1.8393750660297969E-2</v>
          </cell>
          <cell r="T296">
            <v>9.9185841564444002E-2</v>
          </cell>
          <cell r="U296">
            <v>1.7489139972086565E-2</v>
          </cell>
          <cell r="X296">
            <v>1.4059121150491953</v>
          </cell>
          <cell r="Y296">
            <v>0.20633227481747962</v>
          </cell>
          <cell r="Z296">
            <v>0.79394464458642156</v>
          </cell>
          <cell r="AA296">
            <v>0.36592983613485097</v>
          </cell>
        </row>
        <row r="297">
          <cell r="P297">
            <v>1.4793022246113168</v>
          </cell>
          <cell r="Q297">
            <v>2.0257969918353491E-2</v>
          </cell>
          <cell r="T297">
            <v>0.1039267053681371</v>
          </cell>
          <cell r="U297">
            <v>1.9261676315811493E-2</v>
          </cell>
          <cell r="X297">
            <v>1.4076286347022566</v>
          </cell>
          <cell r="Y297">
            <v>0.20697405521779383</v>
          </cell>
          <cell r="Z297">
            <v>0.7944677743854498</v>
          </cell>
          <cell r="AA297">
            <v>0.36612542635208956</v>
          </cell>
        </row>
        <row r="298">
          <cell r="P298">
            <v>1.4842550109918533</v>
          </cell>
          <cell r="Q298">
            <v>2.2208924357129844E-2</v>
          </cell>
          <cell r="T298">
            <v>0.10863591209061446</v>
          </cell>
          <cell r="U298">
            <v>2.1116682175631618E-2</v>
          </cell>
          <cell r="X298">
            <v>1.4093336923086708</v>
          </cell>
          <cell r="Y298">
            <v>0.20764569527048732</v>
          </cell>
          <cell r="Z298">
            <v>0.79498741098930936</v>
          </cell>
          <cell r="AA298">
            <v>0.36633011665386284</v>
          </cell>
        </row>
        <row r="299">
          <cell r="P299">
            <v>1.4891729941892284</v>
          </cell>
          <cell r="Q299">
            <v>2.4246019697005627E-2</v>
          </cell>
          <cell r="T299">
            <v>0.11331202726188931</v>
          </cell>
          <cell r="U299">
            <v>2.3053592498792241E-2</v>
          </cell>
          <cell r="X299">
            <v>1.4110267684913738</v>
          </cell>
          <cell r="Y299">
            <v>0.20834699038749374</v>
          </cell>
          <cell r="Z299">
            <v>0.79550339611165688</v>
          </cell>
          <cell r="AA299">
            <v>0.36654384468952195</v>
          </cell>
        </row>
        <row r="300">
          <cell r="P300">
            <v>1.494054676138119</v>
          </cell>
          <cell r="Q300">
            <v>2.6368635419006692E-2</v>
          </cell>
          <cell r="T300">
            <v>0.11795362649198192</v>
          </cell>
          <cell r="U300">
            <v>2.5071817283645659E-2</v>
          </cell>
          <cell r="X300">
            <v>1.412707347522959</v>
          </cell>
          <cell r="Y300">
            <v>0.20907772694752688</v>
          </cell>
          <cell r="Z300">
            <v>0.7960155725784257</v>
          </cell>
          <cell r="AA300">
            <v>0.36676654535543679</v>
          </cell>
        </row>
        <row r="301">
          <cell r="P301">
            <v>1.4988985698309134</v>
          </cell>
          <cell r="Q301">
            <v>2.857612495382178E-2</v>
          </cell>
          <cell r="T301">
            <v>0.12255929590480288</v>
          </cell>
          <cell r="U301">
            <v>2.7170741759371508E-2</v>
          </cell>
          <cell r="X301">
            <v>1.4143749174827736</v>
          </cell>
          <cell r="Y301">
            <v>0.20983768236115174</v>
          </cell>
          <cell r="Z301">
            <v>0.79652378437570248</v>
          </cell>
          <cell r="AA301">
            <v>0.36699815081482723</v>
          </cell>
        </row>
        <row r="302">
          <cell r="P302">
            <v>1.5037031997706687</v>
          </cell>
          <cell r="Q302">
            <v>3.0867815878754035E-2</v>
          </cell>
          <cell r="T302">
            <v>0.12712763256883244</v>
          </cell>
          <cell r="U302">
            <v>2.934972657324153E-2</v>
          </cell>
          <cell r="X302">
            <v>1.4160289704128532</v>
          </cell>
          <cell r="Y302">
            <v>0.21062662513858746</v>
          </cell>
          <cell r="Z302">
            <v>0.79702787669725061</v>
          </cell>
          <cell r="AA302">
            <v>0.36723859051842667</v>
          </cell>
        </row>
        <row r="303">
          <cell r="P303">
            <v>1.5084671024205618</v>
          </cell>
          <cell r="Q303">
            <v>3.3243010122547767E-2</v>
          </cell>
          <cell r="T303">
            <v>0.13165724492446851</v>
          </cell>
          <cell r="U303">
            <v>3.1608107985373335E-2</v>
          </cell>
          <cell r="X303">
            <v>1.4176690024726526</v>
          </cell>
          <cell r="Y303">
            <v>0.21144431496022137</v>
          </cell>
          <cell r="Z303">
            <v>0.79752769599166562</v>
          </cell>
          <cell r="AA303">
            <v>0.36748779122597225</v>
          </cell>
        </row>
        <row r="304">
          <cell r="P304">
            <v>1.5131888266496967</v>
          </cell>
          <cell r="Q304">
            <v>3.5700984178027251E-2</v>
          </cell>
          <cell r="T304">
            <v>0.1361467532079082</v>
          </cell>
          <cell r="U304">
            <v>3.394519807091112E-2</v>
          </cell>
          <cell r="X304">
            <v>1.4192945140925186</v>
          </cell>
          <cell r="Y304">
            <v>0.21229050274981265</v>
          </cell>
          <cell r="Z304">
            <v>0.79802309000914862</v>
          </cell>
          <cell r="AA304">
            <v>0.36774567702851435</v>
          </cell>
        </row>
        <row r="305">
          <cell r="P305">
            <v>1.517866934175133</v>
          </cell>
          <cell r="Q305">
            <v>3.824098932248432E-2</v>
          </cell>
          <cell r="T305">
            <v>0.14059478987143781</v>
          </cell>
          <cell r="U305">
            <v>3.6360284929575271E-2</v>
          </cell>
          <cell r="X305">
            <v>1.4209050101258656</v>
          </cell>
          <cell r="Y305">
            <v>0.21316493075036347</v>
          </cell>
          <cell r="Z305">
            <v>0.7985139078478829</v>
          </cell>
          <cell r="AA305">
            <v>0.36801216937153935</v>
          </cell>
        </row>
        <row r="306">
          <cell r="P306">
            <v>1.5225000000000002</v>
          </cell>
          <cell r="Q306">
            <v>4.0862251845746211E-2</v>
          </cell>
          <cell r="T306">
            <v>0.14500000000000002</v>
          </cell>
          <cell r="U306">
            <v>3.8852632902512785E-2</v>
          </cell>
          <cell r="X306">
            <v>1.4225000000000001</v>
          </cell>
          <cell r="Y306">
            <v>0.21406733260263394</v>
          </cell>
          <cell r="Z306">
            <v>0.79900000000000015</v>
          </cell>
          <cell r="AA306">
            <v>0.36828718707889796</v>
          </cell>
        </row>
        <row r="307">
          <cell r="P307">
            <v>1.5270866128475666</v>
          </cell>
          <cell r="Q307">
            <v>4.3563973285855762E-2</v>
          </cell>
          <cell r="T307">
            <v>0.14936104172391571</v>
          </cell>
          <cell r="U307">
            <v>4.142148279638741E-2</v>
          </cell>
          <cell r="X307">
            <v>1.4240789978655557</v>
          </cell>
          <cell r="Y307">
            <v>0.21499743342627819</v>
          </cell>
          <cell r="Z307">
            <v>0.79948121839712183</v>
          </cell>
          <cell r="AA307">
            <v>0.36857064637753245</v>
          </cell>
        </row>
        <row r="308">
          <cell r="P308">
            <v>1.5316253755911275</v>
          </cell>
          <cell r="Q308">
            <v>4.6345330672290019E-2</v>
          </cell>
          <cell r="T308">
            <v>0.15367658662762934</v>
          </cell>
          <cell r="U308">
            <v>4.4066052114636406E-2</v>
          </cell>
          <cell r="X308">
            <v>1.4256415227444865</v>
          </cell>
          <cell r="Y308">
            <v>0.21595494990357525</v>
          </cell>
          <cell r="Z308">
            <v>0.7999574164554627</v>
          </cell>
          <cell r="AA308">
            <v>0.36886246092299441</v>
          </cell>
        </row>
        <row r="309">
          <cell r="P309">
            <v>1.5361149056795833</v>
          </cell>
          <cell r="Q309">
            <v>4.9205476776645607E-2</v>
          </cell>
          <cell r="T309">
            <v>0.15794532015435772</v>
          </cell>
          <cell r="U309">
            <v>4.6785535295826963E-2</v>
          </cell>
          <cell r="X309">
            <v>1.427187098676578</v>
          </cell>
          <cell r="Y309">
            <v>0.21693959036573046</v>
          </cell>
          <cell r="Z309">
            <v>0.80042844912048094</v>
          </cell>
          <cell r="AA309">
            <v>0.36916254182574643</v>
          </cell>
        </row>
        <row r="310">
          <cell r="P310">
            <v>1.5405538355585779</v>
          </cell>
          <cell r="Q310">
            <v>5.2143540370712282E-2</v>
          </cell>
          <cell r="T310">
            <v>0.16216594200651663</v>
          </cell>
          <cell r="U310">
            <v>4.9579103959037918E-2</v>
          </cell>
          <cell r="X310">
            <v>1.4287152548644286</v>
          </cell>
          <cell r="Y310">
            <v>0.21795105488172062</v>
          </cell>
          <cell r="Z310">
            <v>0.80089417291106402</v>
          </cell>
          <cell r="AA310">
            <v>0.3694707976782387</v>
          </cell>
        </row>
        <row r="311">
          <cell r="P311">
            <v>1.5449408130870692</v>
          </cell>
          <cell r="Q311">
            <v>5.5158626491857488E-2</v>
          </cell>
          <cell r="T311">
            <v>0.16633716654180333</v>
          </cell>
          <cell r="U311">
            <v>5.2445907156192378E-2</v>
          </cell>
          <cell r="X311">
            <v>1.4302255258168599</v>
          </cell>
          <cell r="Y311">
            <v>0.21898903534965586</v>
          </cell>
          <cell r="Z311">
            <v>0.80135444596323357</v>
          </cell>
          <cell r="AA311">
            <v>0.36978713458275225</v>
          </cell>
        </row>
        <row r="312">
          <cell r="P312">
            <v>1.5492745019492045</v>
          </cell>
          <cell r="Q312">
            <v>5.8249816715641001E-2</v>
          </cell>
          <cell r="T312">
            <v>0.17045772316481714</v>
          </cell>
          <cell r="U312">
            <v>5.5385071631265215E-2</v>
          </cell>
          <cell r="X312">
            <v>1.4317174514907098</v>
          </cell>
          <cell r="Y312">
            <v>0.22005321559063051</v>
          </cell>
          <cell r="Z312">
            <v>0.80180912807335925</v>
          </cell>
          <cell r="AA312">
            <v>0.37011145618000169</v>
          </cell>
        </row>
        <row r="313">
          <cell r="P313">
            <v>1.5535535820613746</v>
          </cell>
          <cell r="Q313">
            <v>6.1416169435575624E-2</v>
          </cell>
          <cell r="T313">
            <v>0.17452635671409389</v>
          </cell>
          <cell r="U313">
            <v>5.8395702086285001E-2</v>
          </cell>
          <cell r="X313">
            <v>1.4331905774309652</v>
          </cell>
          <cell r="Y313">
            <v>0.22114327144503421</v>
          </cell>
          <cell r="Z313">
            <v>0.80225808074086569</v>
          </cell>
          <cell r="AA313">
            <v>0.37044366367848663</v>
          </cell>
        </row>
        <row r="314">
          <cell r="P314">
            <v>1.557776749974326</v>
          </cell>
          <cell r="Q314">
            <v>6.4656720149949859E-2</v>
          </cell>
          <cell r="T314">
            <v>0.17854182784444095</v>
          </cell>
          <cell r="U314">
            <v>6.1476881454050669E-2</v>
          </cell>
          <cell r="X314">
            <v>1.4346444549091943</v>
          </cell>
          <cell r="Y314">
            <v>0.2222588708712942</v>
          </cell>
          <cell r="Z314">
            <v>0.80270116721042117</v>
          </cell>
          <cell r="AA314">
            <v>0.3707836558845849</v>
          </cell>
        </row>
        <row r="315">
          <cell r="P315">
            <v>1.5619427192702005</v>
          </cell>
          <cell r="Q315">
            <v>6.7970481755623896E-2</v>
          </cell>
          <cell r="T315">
            <v>0.18250291340445288</v>
          </cell>
          <cell r="U315">
            <v>6.4627671177478474E-2</v>
          </cell>
          <cell r="X315">
            <v>1.4360786410602331</v>
          </cell>
          <cell r="Y315">
            <v>0.22339967404701805</v>
          </cell>
          <cell r="Z315">
            <v>0.80313825251359494</v>
          </cell>
          <cell r="AA315">
            <v>0.37113132923337694</v>
          </cell>
        </row>
        <row r="316">
          <cell r="P316">
            <v>1.5660502209543945</v>
          </cell>
          <cell r="Q316">
            <v>7.1356444848711675E-2</v>
          </cell>
          <cell r="T316">
            <v>0.18640840680909637</v>
          </cell>
          <cell r="U316">
            <v>6.7847111495496326E-2</v>
          </cell>
          <cell r="X316">
            <v>1.4374926990170867</v>
          </cell>
          <cell r="Y316">
            <v>0.22456533347250729</v>
          </cell>
          <cell r="Z316">
            <v>0.80356920350996941</v>
          </cell>
          <cell r="AA316">
            <v>0.37148657782019273</v>
          </cell>
        </row>
        <row r="317">
          <cell r="P317">
            <v>1.5700980038421049</v>
          </cell>
          <cell r="Q317">
            <v>7.4813578032054462E-2</v>
          </cell>
          <cell r="T317">
            <v>0.19025711840724704</v>
          </cell>
          <cell r="U317">
            <v>7.1134221735396047E-2</v>
          </cell>
          <cell r="X317">
            <v>1.4388861980440033</v>
          </cell>
          <cell r="Y317">
            <v>0.22575549407660891</v>
          </cell>
          <cell r="Z317">
            <v>0.80399388892769641</v>
          </cell>
          <cell r="AA317">
            <v>0.37184929343287132</v>
          </cell>
        </row>
        <row r="318">
          <cell r="P318">
            <v>1.5740848349394518</v>
          </cell>
          <cell r="Q318">
            <v>7.8340828229394643E-2</v>
          </cell>
          <cell r="T318">
            <v>0.19404787584406874</v>
          </cell>
          <cell r="U318">
            <v>7.4488000611555555E-2</v>
          </cell>
          <cell r="X318">
            <v>1.4402587136676801</v>
          </cell>
          <cell r="Y318">
            <v>0.22696979332487355</v>
          </cell>
          <cell r="Z318">
            <v>0.80441217940348364</v>
          </cell>
          <cell r="AA318">
            <v>0.37221936558472341</v>
          </cell>
        </row>
        <row r="319">
          <cell r="P319">
            <v>1.5780094998190621</v>
          </cell>
          <cell r="Q319">
            <v>8.1937121006153052E-2</v>
          </cell>
          <cell r="T319">
            <v>0.19777952441812457</v>
          </cell>
          <cell r="U319">
            <v>7.7907426530440582E-2</v>
          </cell>
          <cell r="X319">
            <v>1.4416098278065625</v>
          </cell>
          <cell r="Y319">
            <v>0.22820786132998711</v>
          </cell>
          <cell r="Z319">
            <v>0.80482394752200015</v>
          </cell>
          <cell r="AA319">
            <v>0.37259668154818659</v>
          </cell>
        </row>
        <row r="320">
          <cell r="P320">
            <v>1.5818708029899944</v>
          </cell>
          <cell r="Q320">
            <v>8.5601360896711387E-2</v>
          </cell>
          <cell r="T320">
            <v>0.20145092743310919</v>
          </cell>
          <cell r="U320">
            <v>8.1391457901791142E-2</v>
          </cell>
          <cell r="X320">
            <v>1.4429391288981948</v>
          </cell>
          <cell r="Y320">
            <v>0.22946932096444161</v>
          </cell>
          <cell r="Z320">
            <v>0.80522906785468806</v>
          </cell>
          <cell r="AA320">
            <v>0.3729811263891632</v>
          </cell>
        </row>
        <row r="321">
          <cell r="P321">
            <v>1.585667568261897</v>
          </cell>
          <cell r="Q321">
            <v>8.9332431738102958E-2</v>
          </cell>
          <cell r="T321">
            <v>0.20506096654409872</v>
          </cell>
          <cell r="U321">
            <v>8.4939033455901175E-2</v>
          </cell>
          <cell r="X321">
            <v>1.4442462120245876</v>
          </cell>
          <cell r="Y321">
            <v>0.23075378797541249</v>
          </cell>
          <cell r="Z321">
            <v>0.80562741699796969</v>
          </cell>
          <cell r="AA321">
            <v>0.37337258300203047</v>
          </cell>
        </row>
        <row r="322">
          <cell r="P322">
            <v>1.5893986391032886</v>
          </cell>
          <cell r="Q322">
            <v>9.3129197010005743E-2</v>
          </cell>
          <cell r="T322">
            <v>0.20860854209820873</v>
          </cell>
          <cell r="U322">
            <v>8.8549072566890707E-2</v>
          </cell>
          <cell r="X322">
            <v>1.4455306790355584</v>
          </cell>
          <cell r="Y322">
            <v>0.23206087110180523</v>
          </cell>
          <cell r="Z322">
            <v>0.80601887361083702</v>
          </cell>
          <cell r="AA322">
            <v>0.3737709321453121</v>
          </cell>
        </row>
        <row r="323">
          <cell r="P323">
            <v>1.5930628789938472</v>
          </cell>
          <cell r="Q323">
            <v>9.6990500180938022E-2</v>
          </cell>
          <cell r="T323">
            <v>0.21209257346955948</v>
          </cell>
          <cell r="U323">
            <v>9.2220475581875488E-2</v>
          </cell>
          <cell r="X323">
            <v>1.4467921386700131</v>
          </cell>
          <cell r="Y323">
            <v>0.23339017219343766</v>
          </cell>
          <cell r="Z323">
            <v>0.80640331845181357</v>
          </cell>
          <cell r="AA323">
            <v>0.37417605247800007</v>
          </cell>
        </row>
        <row r="324">
          <cell r="P324">
            <v>1.5966591717706053</v>
          </cell>
          <cell r="Q324">
            <v>0.10091516506054826</v>
          </cell>
          <cell r="T324">
            <v>0.21551199938844431</v>
          </cell>
          <cell r="U324">
            <v>9.5952124155931129E-2</v>
          </cell>
          <cell r="X324">
            <v>1.4480302066751265</v>
          </cell>
          <cell r="Y324">
            <v>0.23474128633231989</v>
          </cell>
          <cell r="Z324">
            <v>0.80678063441527681</v>
          </cell>
          <cell r="AA324">
            <v>0.37458782059651657</v>
          </cell>
        </row>
        <row r="325">
          <cell r="P325">
            <v>1.6001864219679456</v>
          </cell>
          <cell r="Q325">
            <v>0.10490199615789525</v>
          </cell>
          <cell r="T325">
            <v>0.21886577826460385</v>
          </cell>
          <cell r="U325">
            <v>9.9742881592752852E-2</v>
          </cell>
          <cell r="X325">
            <v>1.4492445059233912</v>
          </cell>
          <cell r="Y325">
            <v>0.23611380195599674</v>
          </cell>
          <cell r="Z325">
            <v>0.80715070656712884</v>
          </cell>
          <cell r="AA325">
            <v>0.3750061110723038</v>
          </cell>
        </row>
        <row r="326">
          <cell r="P326">
            <v>1.6036435551512884</v>
          </cell>
          <cell r="Q326">
            <v>0.10894977904560543</v>
          </cell>
          <cell r="T326">
            <v>0.22215288850450354</v>
          </cell>
          <cell r="U326">
            <v>0.10359159319090352</v>
          </cell>
          <cell r="X326">
            <v>1.4504346665274928</v>
          </cell>
          <cell r="Y326">
            <v>0.23750730098291334</v>
          </cell>
          <cell r="Z326">
            <v>0.80751342217980748</v>
          </cell>
          <cell r="AA326">
            <v>0.37543079649003075</v>
          </cell>
        </row>
        <row r="327">
          <cell r="P327">
            <v>1.6070295182443761</v>
          </cell>
          <cell r="Q327">
            <v>0.11305728072979945</v>
          </cell>
          <cell r="T327">
            <v>0.22537232882252145</v>
          </cell>
          <cell r="U327">
            <v>0.10749708659554702</v>
          </cell>
          <cell r="X327">
            <v>1.4516003259529819</v>
          </cell>
          <cell r="Y327">
            <v>0.23892135893976701</v>
          </cell>
          <cell r="Z327">
            <v>0.80786867076662316</v>
          </cell>
          <cell r="AA327">
            <v>0.37586174748640522</v>
          </cell>
        </row>
        <row r="328">
          <cell r="P328">
            <v>1.6103432798500503</v>
          </cell>
          <cell r="Q328">
            <v>0.11722325002567424</v>
          </cell>
          <cell r="T328">
            <v>0.22852311854594937</v>
          </cell>
          <cell r="U328">
            <v>0.11145817215555912</v>
          </cell>
          <cell r="X328">
            <v>1.452741129128706</v>
          </cell>
          <cell r="Y328">
            <v>0.24035554509080587</v>
          </cell>
          <cell r="Z328">
            <v>0.80821634411541521</v>
          </cell>
          <cell r="AA328">
            <v>0.37629883278957899</v>
          </cell>
        </row>
        <row r="329">
          <cell r="P329">
            <v>1.6135838305644243</v>
          </cell>
          <cell r="Q329">
            <v>0.12144641793862529</v>
          </cell>
          <cell r="T329">
            <v>0.2316042979137149</v>
          </cell>
          <cell r="U329">
            <v>0.11547364328590601</v>
          </cell>
          <cell r="X329">
            <v>1.4538567285549659</v>
          </cell>
          <cell r="Y329">
            <v>0.24180942256903493</v>
          </cell>
          <cell r="Z329">
            <v>0.80855633632151347</v>
          </cell>
          <cell r="AA329">
            <v>0.37674191925913447</v>
          </cell>
        </row>
        <row r="330">
          <cell r="P330">
            <v>1.6167501832843589</v>
          </cell>
          <cell r="Q330">
            <v>0.12572549805079564</v>
          </cell>
          <cell r="T330">
            <v>0.23461492836873471</v>
          </cell>
          <cell r="U330">
            <v>0.11954227683518273</v>
          </cell>
          <cell r="X330">
            <v>1.4549467844093695</v>
          </cell>
          <cell r="Y330">
            <v>0.24328254850929029</v>
          </cell>
          <cell r="Z330">
            <v>0.80888854381999842</v>
          </cell>
          <cell r="AA330">
            <v>0.37719087192664086</v>
          </cell>
        </row>
        <row r="331">
          <cell r="P331">
            <v>1.6198413735081425</v>
          </cell>
          <cell r="Q331">
            <v>0.13005918691293081</v>
          </cell>
          <cell r="T331">
            <v>0.23755409284380755</v>
          </cell>
          <cell r="U331">
            <v>0.12366283345819651</v>
          </cell>
          <cell r="X331">
            <v>1.4560109646503443</v>
          </cell>
          <cell r="Y331">
            <v>0.24477447418314011</v>
          </cell>
          <cell r="Z331">
            <v>0.80921286541724791</v>
          </cell>
          <cell r="AA331">
            <v>0.37764555403676653</v>
          </cell>
        </row>
        <row r="332">
          <cell r="P332">
            <v>1.6228564596292878</v>
          </cell>
          <cell r="Q332">
            <v>0.13444616444142229</v>
          </cell>
          <cell r="T332">
            <v>0.24042089604096212</v>
          </cell>
          <cell r="U332">
            <v>0.12783405799348349</v>
          </cell>
          <cell r="X332">
            <v>1.4570489451182795</v>
          </cell>
          <cell r="Y332">
            <v>0.24628474513557161</v>
          </cell>
          <cell r="Z332">
            <v>0.80952920232176151</v>
          </cell>
          <cell r="AA332">
            <v>0.37810582708893614</v>
          </cell>
        </row>
        <row r="333">
          <cell r="P333">
            <v>1.6257945232233544</v>
          </cell>
          <cell r="Q333">
            <v>0.13888509432041676</v>
          </cell>
          <cell r="T333">
            <v>0.24321446470417296</v>
          </cell>
          <cell r="U333">
            <v>0.13205467984564218</v>
          </cell>
          <cell r="X333">
            <v>1.4580604096342695</v>
          </cell>
          <cell r="Y333">
            <v>0.24781290132342215</v>
          </cell>
          <cell r="Z333">
            <v>0.80983745817425368</v>
          </cell>
          <cell r="AA333">
            <v>0.37857155087951916</v>
          </cell>
        </row>
        <row r="334">
          <cell r="P334">
            <v>1.62865466932771</v>
          </cell>
          <cell r="Q334">
            <v>0.14337462440887247</v>
          </cell>
          <cell r="T334">
            <v>0.24593394788536352</v>
          </cell>
          <cell r="U334">
            <v>0.13632341337237053</v>
          </cell>
          <cell r="X334">
            <v>1.4590450500964249</v>
          </cell>
          <cell r="Y334">
            <v>0.24935847725551347</v>
          </cell>
          <cell r="Z334">
            <v>0.81013753907700581</v>
          </cell>
          <cell r="AA334">
            <v>0.37904258354453746</v>
          </cell>
        </row>
        <row r="335">
          <cell r="P335">
            <v>1.6314360267141443</v>
          </cell>
          <cell r="Q335">
            <v>0.14791338715243338</v>
          </cell>
          <cell r="T335">
            <v>0.24857851720361249</v>
          </cell>
          <cell r="U335">
            <v>0.14063895827608419</v>
          </cell>
          <cell r="X335">
            <v>1.460002566573722</v>
          </cell>
          <cell r="Y335">
            <v>0.25092100213444429</v>
          </cell>
          <cell r="Z335">
            <v>0.81042935362246771</v>
          </cell>
          <cell r="AA335">
            <v>0.37951878160287827</v>
          </cell>
        </row>
        <row r="336">
          <cell r="P336">
            <v>1.6341377481542538</v>
          </cell>
          <cell r="Q336">
            <v>0.15249999999999986</v>
          </cell>
          <cell r="T336">
            <v>0.25114736709748708</v>
          </cell>
          <cell r="U336">
            <v>0.14499999999999985</v>
          </cell>
          <cell r="X336">
            <v>1.4609326673973662</v>
          </cell>
          <cell r="Y336">
            <v>0.25249999999999995</v>
          </cell>
          <cell r="Z336">
            <v>0.8107128129211022</v>
          </cell>
          <cell r="AA336">
            <v>0.38</v>
          </cell>
        </row>
        <row r="337">
          <cell r="P337">
            <v>1.6367590106775158</v>
          </cell>
          <cell r="Q337">
            <v>0.15713306582486725</v>
          </cell>
          <cell r="T337">
            <v>0.25363971507042476</v>
          </cell>
          <cell r="U337">
            <v>0.14940521012856228</v>
          </cell>
          <cell r="X337">
            <v>1.4618350692496367</v>
          </cell>
          <cell r="Y337">
            <v>0.25409498987413459</v>
          </cell>
          <cell r="Z337">
            <v>0.8109878306284608</v>
          </cell>
          <cell r="AA337">
            <v>0.38048609215211726</v>
          </cell>
        </row>
        <row r="338">
          <cell r="P338">
            <v>1.6392990158219729</v>
          </cell>
          <cell r="Q338">
            <v>0.16181117335030329</v>
          </cell>
          <cell r="T338">
            <v>0.2560548019290888</v>
          </cell>
          <cell r="U338">
            <v>0.15385324679209167</v>
          </cell>
          <cell r="X338">
            <v>1.4627094972501875</v>
          </cell>
          <cell r="Y338">
            <v>0.25570548590748143</v>
          </cell>
          <cell r="Z338">
            <v>0.81125432297148581</v>
          </cell>
          <cell r="AA338">
            <v>0.38097690999085149</v>
          </cell>
        </row>
        <row r="339">
          <cell r="P339">
            <v>1.6417569898774522</v>
          </cell>
          <cell r="Q339">
            <v>0.16653289757943818</v>
          </cell>
          <cell r="T339">
            <v>0.25839189201462665</v>
          </cell>
          <cell r="U339">
            <v>0.15834275507553136</v>
          </cell>
          <cell r="X339">
            <v>1.4635556850397786</v>
          </cell>
          <cell r="Y339">
            <v>0.25733099752734756</v>
          </cell>
          <cell r="Z339">
            <v>0.81151220877402785</v>
          </cell>
          <cell r="AA339">
            <v>0.38147230400833454</v>
          </cell>
        </row>
        <row r="340">
          <cell r="P340">
            <v>1.644132184121246</v>
          </cell>
          <cell r="Q340">
            <v>0.17129680022933128</v>
          </cell>
          <cell r="T340">
            <v>0.26065027342675834</v>
          </cell>
          <cell r="U340">
            <v>0.16287236743116743</v>
          </cell>
          <cell r="X340">
            <v>1.4643733748614127</v>
          </cell>
          <cell r="Y340">
            <v>0.25897102958714685</v>
          </cell>
          <cell r="Z340">
            <v>0.81176140948157349</v>
          </cell>
          <cell r="AA340">
            <v>0.38197212330274954</v>
          </cell>
        </row>
        <row r="341">
          <cell r="P341">
            <v>1.6464238750461784</v>
          </cell>
          <cell r="Q341">
            <v>0.17610143016908675</v>
          </cell>
          <cell r="T341">
            <v>0.26282925824062847</v>
          </cell>
          <cell r="U341">
            <v>0.16744070409519723</v>
          </cell>
          <cell r="X341">
            <v>1.4651623176388484</v>
          </cell>
          <cell r="Y341">
            <v>0.2606250825172266</v>
          </cell>
          <cell r="Z341">
            <v>0.81200184918517293</v>
          </cell>
          <cell r="AA341">
            <v>0.38247621562429762</v>
          </cell>
        </row>
        <row r="342">
          <cell r="P342">
            <v>1.6486313645809934</v>
          </cell>
          <cell r="Q342">
            <v>0.18094532386188095</v>
          </cell>
          <cell r="T342">
            <v>0.26492818271635427</v>
          </cell>
          <cell r="U342">
            <v>0.17204637350801794</v>
          </cell>
          <cell r="X342">
            <v>1.4659222730524732</v>
          </cell>
          <cell r="Y342">
            <v>0.26229265247704098</v>
          </cell>
          <cell r="Z342">
            <v>0.81223345464456342</v>
          </cell>
          <cell r="AA342">
            <v>0.3829844274215744</v>
          </cell>
        </row>
        <row r="343">
          <cell r="P343">
            <v>1.6507539803029943</v>
          </cell>
          <cell r="Q343">
            <v>0.18582700581077147</v>
          </cell>
          <cell r="T343">
            <v>0.26694640750120768</v>
          </cell>
          <cell r="U343">
            <v>0.17668797273811054</v>
          </cell>
          <cell r="X343">
            <v>1.4666530096125063</v>
          </cell>
          <cell r="Y343">
            <v>0.26397323150862623</v>
          </cell>
          <cell r="Z343">
            <v>0.81245615531047821</v>
          </cell>
          <cell r="AA343">
            <v>0.38349660388834328</v>
          </cell>
        </row>
        <row r="344">
          <cell r="P344">
            <v>1.6527910756428703</v>
          </cell>
          <cell r="Q344">
            <v>0.19074498900814674</v>
          </cell>
          <cell r="T344">
            <v>0.26888331782436831</v>
          </cell>
          <cell r="U344">
            <v>0.18136408790938541</v>
          </cell>
          <cell r="X344">
            <v>1.4673543047295128</v>
          </cell>
          <cell r="Y344">
            <v>0.26566630769132921</v>
          </cell>
          <cell r="Z344">
            <v>0.81266988334613732</v>
          </cell>
          <cell r="AA344">
            <v>0.3840125890106908</v>
          </cell>
        </row>
        <row r="345">
          <cell r="P345">
            <v>1.6547420300816467</v>
          </cell>
          <cell r="Q345">
            <v>0.19569777538868327</v>
          </cell>
          <cell r="T345">
            <v>0.27073832368418843</v>
          </cell>
          <cell r="U345">
            <v>0.18607329463186278</v>
          </cell>
          <cell r="X345">
            <v>1.4680259447822062</v>
          </cell>
          <cell r="Y345">
            <v>0.26737136529774341</v>
          </cell>
          <cell r="Z345">
            <v>0.8128745736479106</v>
          </cell>
          <cell r="AA345">
            <v>0.38453222561455042</v>
          </cell>
        </row>
        <row r="346">
          <cell r="P346">
            <v>1.6566062493397022</v>
          </cell>
          <cell r="Q346">
            <v>0.20068385628567109</v>
          </cell>
          <cell r="T346">
            <v>0.27251086002791342</v>
          </cell>
          <cell r="U346">
            <v>0.1908141584355561</v>
          </cell>
          <cell r="X346">
            <v>1.4686677251825204</v>
          </cell>
          <cell r="Y346">
            <v>0.26908788495080477</v>
          </cell>
          <cell r="Z346">
            <v>0.81307016386514919</v>
          </cell>
          <cell r="AA346">
            <v>0.3850553554135786</v>
          </cell>
        </row>
        <row r="347">
          <cell r="P347">
            <v>1.6583831655577916</v>
          </cell>
          <cell r="Q347">
            <v>0.20570171289056721</v>
          </cell>
          <cell r="T347">
            <v>0.27420038692380189</v>
          </cell>
          <cell r="U347">
            <v>0.19558523520742455</v>
          </cell>
          <cell r="X347">
            <v>1.4692794504379283</v>
          </cell>
          <cell r="Y347">
            <v>0.27081534378199856</v>
          </cell>
          <cell r="Z347">
            <v>0.8132565944191783</v>
          </cell>
          <cell r="AA347">
            <v>0.38558181905737099</v>
          </cell>
        </row>
        <row r="348">
          <cell r="P348">
            <v>1.6600722374700219</v>
          </cell>
          <cell r="Q348">
            <v>0.21074981671564097</v>
          </cell>
          <cell r="T348">
            <v>0.27580638972559451</v>
          </cell>
          <cell r="U348">
            <v>0.20038507163126518</v>
          </cell>
          <cell r="X348">
            <v>1.4698609342109912</v>
          </cell>
          <cell r="Y348">
            <v>0.2725532155906305</v>
          </cell>
          <cell r="Z348">
            <v>0.81343380852144509</v>
          </cell>
          <cell r="AA348">
            <v>0.3861114561800017</v>
          </cell>
        </row>
        <row r="349">
          <cell r="P349">
            <v>1.6616729505687258</v>
          </cell>
          <cell r="Q349">
            <v>0.21582663005956515</v>
          </cell>
          <cell r="T349">
            <v>0.27732837922928022</v>
          </cell>
          <cell r="U349">
            <v>0.20521220563040621</v>
          </cell>
          <cell r="X349">
            <v>1.4704119993761189</v>
          </cell>
          <cell r="Y349">
            <v>0.2743009710041126</v>
          </cell>
          <cell r="Z349">
            <v>0.81360175219081732</v>
          </cell>
          <cell r="AA349">
            <v>0.38664410544887245</v>
          </cell>
        </row>
        <row r="350">
          <cell r="P350">
            <v>1.6631848172611874</v>
          </cell>
          <cell r="Q350">
            <v>0.22093060647581531</v>
          </cell>
          <cell r="T350">
            <v>0.27876589182211248</v>
          </cell>
          <cell r="U350">
            <v>0.2100651668130703</v>
          </cell>
          <cell r="X350">
            <v>1.4709324780735236</v>
          </cell>
          <cell r="Y350">
            <v>0.27605807763921508</v>
          </cell>
          <cell r="Z350">
            <v>0.81376037427002634</v>
          </cell>
          <cell r="AA350">
            <v>0.38717960461385603</v>
          </cell>
        </row>
        <row r="351">
          <cell r="P351">
            <v>1.664607377018166</v>
          </cell>
          <cell r="Q351">
            <v>0.22606019124373117</v>
          </cell>
          <cell r="T351">
            <v>0.28011848962382979</v>
          </cell>
          <cell r="U351">
            <v>0.21494247692026899</v>
          </cell>
          <cell r="X351">
            <v>1.4714222117603524</v>
          </cell>
          <cell r="Y351">
            <v>0.27782400026423532</v>
          </cell>
          <cell r="Z351">
            <v>0.81390962644125031</v>
          </cell>
          <cell r="AA351">
            <v>0.38771779055671934</v>
          </cell>
        </row>
        <row r="352">
          <cell r="P352">
            <v>1.6659401965141791</v>
          </cell>
          <cell r="Q352">
            <v>0.23121382184210129</v>
          </cell>
          <cell r="T352">
            <v>0.28138576062003895</v>
          </cell>
          <cell r="U352">
            <v>0.21984265027609629</v>
          </cell>
          <cell r="X352">
            <v>1.4718810512589797</v>
          </cell>
          <cell r="Y352">
            <v>0.27959820096203486</v>
          </cell>
          <cell r="Z352">
            <v>0.81404946324083205</v>
          </cell>
          <cell r="AA352">
            <v>0.38825849934081064</v>
          </cell>
        </row>
        <row r="353">
          <cell r="P353">
            <v>1.6671828697594968</v>
          </cell>
          <cell r="Q353">
            <v>0.23638992842512108</v>
          </cell>
          <cell r="T353">
            <v>0.28256731878771818</v>
          </cell>
          <cell r="U353">
            <v>0.22476419424027905</v>
          </cell>
          <cell r="X353">
            <v>1.4723088568024498</v>
          </cell>
          <cell r="Y353">
            <v>0.28138013929389416</v>
          </cell>
          <cell r="Z353">
            <v>0.81417984207312766</v>
          </cell>
          <cell r="AA353">
            <v>0.38880156626099632</v>
          </cell>
        </row>
        <row r="354">
          <cell r="P354">
            <v>1.6683350182238108</v>
          </cell>
          <cell r="Q354">
            <v>0.24158693430058323</v>
          </cell>
          <cell r="T354">
            <v>0.2836628042128036</v>
          </cell>
          <cell r="U354">
            <v>0.22970560966284961</v>
          </cell>
          <cell r="X354">
            <v>1.4727054980770498</v>
          </cell>
          <cell r="Y354">
            <v>0.2831692724641352</v>
          </cell>
          <cell r="Z354">
            <v>0.8143007232234819</v>
          </cell>
          <cell r="AA354">
            <v>0.38934682589383168</v>
          </cell>
        </row>
        <row r="355">
          <cell r="P355">
            <v>1.6693962909515376</v>
          </cell>
          <cell r="Q355">
            <v>0.24680325641015388</v>
          </cell>
          <cell r="T355">
            <v>0.28467188319982251</v>
          </cell>
          <cell r="U355">
            <v>0.23466539134080203</v>
          </cell>
          <cell r="X355">
            <v>1.4730708542620048</v>
          </cell>
          <cell r="Y355">
            <v>0.2849650554854628</v>
          </cell>
          <cell r="Z355">
            <v>0.81441206987032544</v>
          </cell>
          <cell r="AA355">
            <v>0.38989411214795061</v>
          </cell>
        </row>
        <row r="356">
          <cell r="P356">
            <v>1.6703663646687237</v>
          </cell>
          <cell r="Q356">
            <v>0.25203730581158623</v>
          </cell>
          <cell r="T356">
            <v>0.2855942483735403</v>
          </cell>
          <cell r="U356">
            <v>0.23964202847659016</v>
          </cell>
          <cell r="X356">
            <v>1.4734048140662819</v>
          </cell>
          <cell r="Y356">
            <v>0.28676694134497233</v>
          </cell>
          <cell r="Z356">
            <v>0.81451384809639082</v>
          </cell>
          <cell r="AA356">
            <v>0.39044325831465826</v>
          </cell>
        </row>
        <row r="357">
          <cell r="P357">
            <v>1.6712449438815171</v>
          </cell>
          <cell r="Q357">
            <v>0.25728748816272951</v>
          </cell>
          <cell r="T357">
            <v>0.28642961877258988</v>
          </cell>
          <cell r="U357">
            <v>0.24463400513833294</v>
          </cell>
          <cell r="X357">
            <v>1.4737072757624896</v>
          </cell>
          <cell r="Y357">
            <v>0.28857438117077572</v>
          </cell>
          <cell r="Z357">
            <v>0.81460602689904449</v>
          </cell>
          <cell r="AA357">
            <v>0.39099409711871264</v>
          </cell>
        </row>
        <row r="358">
          <cell r="P358">
            <v>1.672031760966179</v>
          </cell>
          <cell r="Q358">
            <v>0.2625522042071799</v>
          </cell>
          <cell r="T358">
            <v>0.28717773993505535</v>
          </cell>
          <cell r="U358">
            <v>0.24963980072158087</v>
          </cell>
          <cell r="X358">
            <v>1.473978147217865</v>
          </cell>
          <cell r="Y358">
            <v>0.29038682439919306</v>
          </cell>
          <cell r="Z358">
            <v>0.8146885781997304</v>
          </cell>
          <cell r="AA358">
            <v>0.3915464607692779</v>
          </cell>
        </row>
        <row r="359">
          <cell r="P359">
            <v>1.6727265762506034</v>
          </cell>
          <cell r="Q359">
            <v>0.26782985026143008</v>
          </cell>
          <cell r="T359">
            <v>0.28783838397598338</v>
          </cell>
          <cell r="U359">
            <v>0.2546578904125073</v>
          </cell>
          <cell r="X359">
            <v>1.4742173459223389</v>
          </cell>
          <cell r="Y359">
            <v>0.29220371894245956</v>
          </cell>
          <cell r="Z359">
            <v>0.81476147685252243</v>
          </cell>
          <cell r="AA359">
            <v>0.39210018101103533</v>
          </cell>
        </row>
        <row r="360">
          <cell r="P360">
            <v>1.6733291780873234</v>
          </cell>
          <cell r="Q360">
            <v>0.27311881870336568</v>
          </cell>
          <cell r="T360">
            <v>0.28841134965679921</v>
          </cell>
          <cell r="U360">
            <v>0.25968674565238048</v>
          </cell>
          <cell r="X360">
            <v>1.4744247990136687</v>
          </cell>
          <cell r="Y360">
            <v>0.29402451135689639</v>
          </cell>
          <cell r="Z360">
            <v>0.81482470065178492</v>
          </cell>
          <cell r="AA360">
            <v>0.39265508917543512</v>
          </cell>
        </row>
        <row r="361">
          <cell r="P361">
            <v>1.6738393829179825</v>
          </cell>
          <cell r="Q361">
            <v>0.27841749846196423</v>
          </cell>
          <cell r="T361">
            <v>0.28889646244660616</v>
          </cell>
          <cell r="U361">
            <v>0.26472483460317908</v>
          </cell>
          <cell r="X361">
            <v>1.4746004432996334</v>
          </cell>
          <cell r="Y361">
            <v>0.29584864701149588</v>
          </cell>
          <cell r="Z361">
            <v>0.81487823033893603</v>
          </cell>
          <cell r="AA361">
            <v>0.39321101623207494</v>
          </cell>
        </row>
        <row r="362">
          <cell r="P362">
            <v>1.6742570353292465</v>
          </cell>
          <cell r="Q362">
            <v>0.28372427550804169</v>
          </cell>
          <cell r="T362">
            <v>0.28929357457534899</v>
          </cell>
          <cell r="U362">
            <v>0.26977062261420354</v>
          </cell>
          <cell r="X362">
            <v>1.4747442252772816</v>
          </cell>
          <cell r="Y362">
            <v>0.29767557025686681</v>
          </cell>
          <cell r="Z362">
            <v>0.81492204960831449</v>
          </cell>
          <cell r="AA362">
            <v>0.39376779284018798</v>
          </cell>
        </row>
        <row r="363">
          <cell r="P363">
            <v>1.674582008100145</v>
          </cell>
          <cell r="Q363">
            <v>0.28903753334590199</v>
          </cell>
          <cell r="T363">
            <v>0.28960256507882637</v>
          </cell>
          <cell r="U363">
            <v>0.27482257268954613</v>
          </cell>
          <cell r="X363">
            <v>1.4748561011492303</v>
          </cell>
          <cell r="Y363">
            <v>0.29950472459449085</v>
          </cell>
          <cell r="Z363">
            <v>0.81495614511214653</v>
          </cell>
          <cell r="AA363">
            <v>0.39432524940022579</v>
          </cell>
        </row>
        <row r="364">
          <cell r="P364">
            <v>1.6748142022408243</v>
          </cell>
          <cell r="Q364">
            <v>0.29435565350573722</v>
          </cell>
          <cell r="T364">
            <v>0.28982333983553776</v>
          </cell>
          <cell r="U364">
            <v>0.27987914595627472</v>
          </cell>
          <cell r="X364">
            <v>1.4749360368370052</v>
          </cell>
          <cell r="Y364">
            <v>0.30133555284623742</v>
          </cell>
          <cell r="Z364">
            <v>0.81498050646461118</v>
          </cell>
          <cell r="AA364">
            <v>0.39488321610552002</v>
          </cell>
        </row>
        <row r="365">
          <cell r="P365">
            <v>1.6749535470226995</v>
          </cell>
          <cell r="Q365">
            <v>0.2996770160366285</v>
          </cell>
          <cell r="T365">
            <v>0.28995583159535343</v>
          </cell>
          <cell r="U365">
            <v>0.28493880213318773</v>
          </cell>
          <cell r="X365">
            <v>1.4749840079914212</v>
          </cell>
          <cell r="Y365">
            <v>0.30316749732408521</v>
          </cell>
          <cell r="Z365">
            <v>0.8149951262450047</v>
          </cell>
          <cell r="AA365">
            <v>0.39544152299400692</v>
          </cell>
        </row>
        <row r="366">
          <cell r="P366">
            <v>1.675</v>
          </cell>
          <cell r="Q366">
            <v>0.30499999999999994</v>
          </cell>
          <cell r="T366">
            <v>0.28999999999999998</v>
          </cell>
          <cell r="U366">
            <v>0.28999999999999992</v>
          </cell>
          <cell r="X366">
            <v>1.4750000000000001</v>
          </cell>
          <cell r="Y366">
            <v>0.30499999999999999</v>
          </cell>
          <cell r="Z366">
            <v>0.81500000000000017</v>
          </cell>
          <cell r="AA366">
            <v>0.39600000000000002</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2226BC-7E58-4F30-A169-5455E9C7E1E9}">
  <dimension ref="A1:G18"/>
  <sheetViews>
    <sheetView workbookViewId="0">
      <selection activeCell="I10" sqref="I10"/>
    </sheetView>
  </sheetViews>
  <sheetFormatPr defaultRowHeight="14.4" x14ac:dyDescent="0.3"/>
  <sheetData>
    <row r="1" spans="1:7" ht="21" x14ac:dyDescent="0.3">
      <c r="A1" s="195" t="s">
        <v>191</v>
      </c>
      <c r="B1" s="195"/>
      <c r="C1" s="195"/>
      <c r="D1" s="195"/>
      <c r="E1" s="195"/>
      <c r="F1" s="195"/>
      <c r="G1" s="195"/>
    </row>
    <row r="2" spans="1:7" ht="15.6" x14ac:dyDescent="0.3">
      <c r="A2" s="196" t="s">
        <v>192</v>
      </c>
      <c r="B2" s="196"/>
      <c r="C2" s="196"/>
      <c r="D2" s="196"/>
      <c r="E2" s="196"/>
      <c r="F2" s="196"/>
      <c r="G2" s="196"/>
    </row>
    <row r="3" spans="1:7" ht="15.6" x14ac:dyDescent="0.3">
      <c r="A3" s="169"/>
      <c r="B3" s="166"/>
      <c r="C3" s="166"/>
      <c r="D3" s="166"/>
      <c r="E3" s="166"/>
      <c r="F3" s="166"/>
      <c r="G3" s="166"/>
    </row>
    <row r="4" spans="1:7" ht="15.6" x14ac:dyDescent="0.3">
      <c r="A4" s="169"/>
      <c r="B4" s="166"/>
      <c r="C4" s="166"/>
      <c r="D4" s="166"/>
      <c r="E4" s="166"/>
      <c r="F4" s="166"/>
      <c r="G4" s="166"/>
    </row>
    <row r="5" spans="1:7" x14ac:dyDescent="0.3">
      <c r="A5" s="198"/>
      <c r="B5" s="198"/>
      <c r="C5" s="198"/>
      <c r="D5" s="198"/>
      <c r="E5" s="198"/>
      <c r="F5" s="198"/>
      <c r="G5" s="198"/>
    </row>
    <row r="6" spans="1:7" ht="14.4" customHeight="1" x14ac:dyDescent="0.3">
      <c r="A6" s="198"/>
      <c r="B6" s="198"/>
      <c r="C6" s="198"/>
      <c r="D6" s="198"/>
      <c r="E6" s="198"/>
      <c r="F6" s="198"/>
      <c r="G6" s="198"/>
    </row>
    <row r="7" spans="1:7" ht="14.4" customHeight="1" x14ac:dyDescent="0.3">
      <c r="A7" s="198"/>
      <c r="B7" s="198"/>
      <c r="C7" s="198"/>
      <c r="D7" s="198"/>
      <c r="E7" s="198"/>
      <c r="F7" s="198"/>
      <c r="G7" s="198"/>
    </row>
    <row r="8" spans="1:7" ht="28.8" customHeight="1" x14ac:dyDescent="0.3">
      <c r="A8" s="198"/>
      <c r="B8" s="198"/>
      <c r="C8" s="198"/>
      <c r="D8" s="198"/>
      <c r="E8" s="198"/>
      <c r="F8" s="198"/>
      <c r="G8" s="198"/>
    </row>
    <row r="9" spans="1:7" ht="21" customHeight="1" x14ac:dyDescent="0.3">
      <c r="A9" s="199" t="s">
        <v>197</v>
      </c>
      <c r="B9" s="199"/>
      <c r="C9" s="199"/>
      <c r="D9" s="199"/>
      <c r="E9" s="199"/>
      <c r="F9" s="199"/>
      <c r="G9" s="199"/>
    </row>
    <row r="10" spans="1:7" ht="23.4" customHeight="1" x14ac:dyDescent="0.3">
      <c r="A10" s="199"/>
      <c r="B10" s="199"/>
      <c r="C10" s="199"/>
      <c r="D10" s="199"/>
      <c r="E10" s="199"/>
      <c r="F10" s="199"/>
      <c r="G10" s="199"/>
    </row>
    <row r="11" spans="1:7" ht="23.4" customHeight="1" x14ac:dyDescent="0.3">
      <c r="A11" s="199"/>
      <c r="B11" s="199"/>
      <c r="C11" s="199"/>
      <c r="D11" s="199"/>
      <c r="E11" s="199"/>
      <c r="F11" s="199"/>
      <c r="G11" s="199"/>
    </row>
    <row r="12" spans="1:7" ht="23.4" x14ac:dyDescent="0.3">
      <c r="A12" s="197" t="s">
        <v>196</v>
      </c>
      <c r="B12" s="197"/>
      <c r="C12" s="197"/>
      <c r="D12" s="197"/>
      <c r="E12" s="197"/>
      <c r="F12" s="197"/>
      <c r="G12" s="197"/>
    </row>
    <row r="13" spans="1:7" ht="23.4" x14ac:dyDescent="0.3">
      <c r="A13" s="171"/>
      <c r="B13" s="166"/>
      <c r="C13" s="166"/>
      <c r="D13" s="166"/>
      <c r="E13" s="166"/>
      <c r="F13" s="166"/>
      <c r="G13" s="166"/>
    </row>
    <row r="14" spans="1:7" x14ac:dyDescent="0.3">
      <c r="A14" s="194" t="s">
        <v>193</v>
      </c>
      <c r="B14" s="194"/>
      <c r="C14" s="194"/>
      <c r="D14" s="194"/>
      <c r="E14" s="194"/>
      <c r="F14" s="194"/>
      <c r="G14" s="194"/>
    </row>
    <row r="15" spans="1:7" x14ac:dyDescent="0.3">
      <c r="A15" s="194">
        <v>2004098</v>
      </c>
      <c r="B15" s="194"/>
      <c r="C15" s="194"/>
      <c r="D15" s="194"/>
      <c r="E15" s="194"/>
      <c r="F15" s="194"/>
      <c r="G15" s="194"/>
    </row>
    <row r="16" spans="1:7" x14ac:dyDescent="0.3">
      <c r="A16" s="194" t="s">
        <v>194</v>
      </c>
      <c r="B16" s="194"/>
      <c r="C16" s="194"/>
      <c r="D16" s="194"/>
      <c r="E16" s="194"/>
      <c r="F16" s="194"/>
      <c r="G16" s="194"/>
    </row>
    <row r="17" spans="1:7" x14ac:dyDescent="0.3">
      <c r="A17" s="170"/>
      <c r="B17" s="166"/>
      <c r="C17" s="166"/>
      <c r="D17" s="166"/>
      <c r="E17" s="166"/>
      <c r="F17" s="166"/>
      <c r="G17" s="166"/>
    </row>
    <row r="18" spans="1:7" x14ac:dyDescent="0.3">
      <c r="A18" s="194" t="s">
        <v>195</v>
      </c>
      <c r="B18" s="194"/>
      <c r="C18" s="194"/>
      <c r="D18" s="194"/>
      <c r="E18" s="194"/>
      <c r="F18" s="194"/>
      <c r="G18" s="194"/>
    </row>
  </sheetData>
  <mergeCells count="9">
    <mergeCell ref="A18:G18"/>
    <mergeCell ref="A1:G1"/>
    <mergeCell ref="A2:G2"/>
    <mergeCell ref="A12:G12"/>
    <mergeCell ref="A5:G8"/>
    <mergeCell ref="A9:G11"/>
    <mergeCell ref="A14:G14"/>
    <mergeCell ref="A15:G15"/>
    <mergeCell ref="A16:G1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B9DC8-D7B6-4B25-BC48-CE4002E11CD0}">
  <dimension ref="A1:BL61"/>
  <sheetViews>
    <sheetView zoomScale="69" zoomScaleNormal="69" workbookViewId="0">
      <selection activeCell="BE49" sqref="BE49"/>
    </sheetView>
  </sheetViews>
  <sheetFormatPr defaultRowHeight="14.4" x14ac:dyDescent="0.3"/>
  <cols>
    <col min="8" max="8" width="9.109375" customWidth="1"/>
    <col min="9" max="9" width="13.33203125" bestFit="1" customWidth="1"/>
    <col min="10" max="10" width="14.77734375" customWidth="1"/>
    <col min="11" max="11" width="11.5546875" customWidth="1"/>
    <col min="13" max="13" width="11" customWidth="1"/>
    <col min="15" max="15" width="13.33203125" customWidth="1"/>
    <col min="16" max="16" width="12.33203125" customWidth="1"/>
    <col min="18" max="18" width="13.44140625" bestFit="1" customWidth="1"/>
    <col min="35" max="35" width="15.6640625" bestFit="1" customWidth="1"/>
    <col min="37" max="37" width="10.77734375" bestFit="1" customWidth="1"/>
    <col min="40" max="40" width="10.44140625" bestFit="1" customWidth="1"/>
    <col min="42" max="42" width="9.5546875" bestFit="1" customWidth="1"/>
    <col min="43" max="43" width="10.44140625" bestFit="1" customWidth="1"/>
    <col min="46" max="46" width="10.44140625" bestFit="1" customWidth="1"/>
    <col min="49" max="49" width="10.44140625" bestFit="1" customWidth="1"/>
    <col min="50" max="50" width="7.44140625" bestFit="1" customWidth="1"/>
    <col min="52" max="52" width="10.44140625" bestFit="1" customWidth="1"/>
    <col min="61" max="61" width="11.5546875" customWidth="1"/>
  </cols>
  <sheetData>
    <row r="1" spans="1:38" ht="15" thickBot="1" x14ac:dyDescent="0.35">
      <c r="A1" s="1"/>
      <c r="B1" s="2"/>
      <c r="C1" s="2"/>
      <c r="D1" s="2"/>
      <c r="E1" s="2"/>
      <c r="F1" s="2"/>
      <c r="G1" s="2"/>
      <c r="H1" s="2"/>
      <c r="I1" s="2"/>
      <c r="J1" s="2"/>
      <c r="K1" s="2"/>
      <c r="L1" s="3"/>
      <c r="M1" s="2"/>
      <c r="N1" s="206"/>
      <c r="O1" s="206"/>
      <c r="P1" s="206"/>
      <c r="Q1" s="206"/>
      <c r="R1" s="206"/>
      <c r="S1" s="206"/>
      <c r="T1" s="206"/>
      <c r="U1" s="206"/>
      <c r="V1" s="206"/>
      <c r="W1" s="206"/>
      <c r="X1" s="206"/>
      <c r="Y1" s="206"/>
      <c r="Z1" s="206"/>
      <c r="AA1" s="206"/>
      <c r="AB1" s="206"/>
      <c r="AC1" s="206"/>
      <c r="AD1" s="206"/>
      <c r="AE1" s="206"/>
      <c r="AF1" s="206"/>
      <c r="AG1" s="206"/>
      <c r="AH1" s="206"/>
    </row>
    <row r="2" spans="1:38" ht="18.600000000000001" thickBot="1" x14ac:dyDescent="0.4">
      <c r="A2" s="4"/>
      <c r="B2" s="207" t="s">
        <v>0</v>
      </c>
      <c r="C2" s="207"/>
      <c r="D2" s="207"/>
      <c r="E2" s="207" t="s">
        <v>1</v>
      </c>
      <c r="F2" s="207"/>
      <c r="G2" s="207"/>
      <c r="H2" s="207"/>
      <c r="I2" s="207"/>
      <c r="J2" s="207"/>
      <c r="K2" s="207"/>
      <c r="L2" s="5"/>
      <c r="M2" s="6"/>
      <c r="N2" s="208" t="s">
        <v>2</v>
      </c>
      <c r="O2" s="209"/>
      <c r="P2" s="209"/>
      <c r="Q2" s="209"/>
      <c r="R2" s="209"/>
      <c r="S2" s="209"/>
      <c r="T2" s="209"/>
      <c r="U2" s="209"/>
      <c r="V2" s="209"/>
      <c r="W2" s="209"/>
      <c r="X2" s="209"/>
      <c r="Y2" s="209"/>
      <c r="Z2" s="209"/>
      <c r="AA2" s="209"/>
      <c r="AB2" s="209"/>
      <c r="AC2" s="209"/>
      <c r="AD2" s="209"/>
      <c r="AE2" s="209"/>
      <c r="AF2" s="209"/>
      <c r="AG2" s="209"/>
      <c r="AH2" s="210"/>
    </row>
    <row r="3" spans="1:38" ht="16.2" thickBot="1" x14ac:dyDescent="0.35">
      <c r="A3" s="4"/>
      <c r="B3" s="207"/>
      <c r="C3" s="207"/>
      <c r="D3" s="207"/>
      <c r="E3" s="207"/>
      <c r="F3" s="207"/>
      <c r="G3" s="207"/>
      <c r="H3" s="207"/>
      <c r="I3" s="207"/>
      <c r="J3" s="207"/>
      <c r="K3" s="207"/>
      <c r="L3" s="5"/>
      <c r="M3" s="6"/>
      <c r="N3" s="211" t="s">
        <v>3</v>
      </c>
      <c r="O3" s="212"/>
      <c r="P3" s="213"/>
      <c r="Q3" s="214" t="s">
        <v>4</v>
      </c>
      <c r="R3" s="215"/>
      <c r="S3" s="216"/>
      <c r="T3" s="217" t="s">
        <v>5</v>
      </c>
      <c r="U3" s="215"/>
      <c r="V3" s="216"/>
      <c r="W3" s="217" t="s">
        <v>6</v>
      </c>
      <c r="X3" s="215"/>
      <c r="Y3" s="216"/>
      <c r="Z3" s="217" t="s">
        <v>7</v>
      </c>
      <c r="AA3" s="215"/>
      <c r="AB3" s="216"/>
      <c r="AC3" s="217" t="s">
        <v>8</v>
      </c>
      <c r="AD3" s="215"/>
      <c r="AE3" s="216"/>
      <c r="AF3" s="217" t="s">
        <v>9</v>
      </c>
      <c r="AG3" s="215"/>
      <c r="AH3" s="218"/>
    </row>
    <row r="4" spans="1:38" ht="15" thickTop="1" x14ac:dyDescent="0.3">
      <c r="A4" s="4"/>
      <c r="B4" s="6"/>
      <c r="C4" s="6"/>
      <c r="D4" s="6"/>
      <c r="E4" s="6"/>
      <c r="F4" s="6"/>
      <c r="G4" s="6"/>
      <c r="H4" s="6"/>
      <c r="I4" s="6"/>
      <c r="J4" s="6"/>
      <c r="K4" s="6"/>
      <c r="L4" s="5"/>
      <c r="M4" s="6"/>
      <c r="N4" s="7" t="s">
        <v>10</v>
      </c>
      <c r="O4" s="8" t="s">
        <v>11</v>
      </c>
      <c r="P4" s="9" t="s">
        <v>12</v>
      </c>
      <c r="Q4" s="10" t="s">
        <v>13</v>
      </c>
      <c r="R4" s="11" t="s">
        <v>14</v>
      </c>
      <c r="S4" s="12" t="s">
        <v>15</v>
      </c>
      <c r="T4" s="13" t="s">
        <v>13</v>
      </c>
      <c r="U4" s="11" t="s">
        <v>14</v>
      </c>
      <c r="V4" s="12" t="s">
        <v>15</v>
      </c>
      <c r="W4" s="13" t="s">
        <v>13</v>
      </c>
      <c r="X4" s="11" t="s">
        <v>14</v>
      </c>
      <c r="Y4" s="12" t="s">
        <v>15</v>
      </c>
      <c r="Z4" s="13" t="s">
        <v>13</v>
      </c>
      <c r="AA4" s="11" t="s">
        <v>14</v>
      </c>
      <c r="AB4" s="12" t="s">
        <v>15</v>
      </c>
      <c r="AC4" s="13" t="s">
        <v>13</v>
      </c>
      <c r="AD4" s="11" t="s">
        <v>14</v>
      </c>
      <c r="AE4" s="12" t="s">
        <v>15</v>
      </c>
      <c r="AF4" s="13" t="s">
        <v>13</v>
      </c>
      <c r="AG4" s="11" t="s">
        <v>14</v>
      </c>
      <c r="AH4" s="14" t="s">
        <v>15</v>
      </c>
    </row>
    <row r="5" spans="1:38" x14ac:dyDescent="0.3">
      <c r="A5" s="4"/>
      <c r="B5" s="219" t="s">
        <v>16</v>
      </c>
      <c r="C5" s="219"/>
      <c r="D5" s="15">
        <v>88</v>
      </c>
      <c r="E5" s="15">
        <v>42</v>
      </c>
      <c r="F5" s="16">
        <f>D5/E5</f>
        <v>2.0952380952380953</v>
      </c>
      <c r="G5" s="219" t="s">
        <v>17</v>
      </c>
      <c r="H5" s="219"/>
      <c r="I5" s="220" t="s">
        <v>18</v>
      </c>
      <c r="J5" s="220"/>
      <c r="K5" s="17">
        <v>0.59599999999999997</v>
      </c>
      <c r="L5" s="18" t="s">
        <v>19</v>
      </c>
      <c r="M5" s="6"/>
      <c r="N5" s="19">
        <v>4000</v>
      </c>
      <c r="O5" s="20">
        <v>9</v>
      </c>
      <c r="P5" s="21">
        <f>O5*0.76</f>
        <v>6.84</v>
      </c>
      <c r="Q5" s="22">
        <f>R5/1.609</f>
        <v>17.832274930709882</v>
      </c>
      <c r="R5" s="23">
        <f>((N5*60*($E$10/$D$10)*($E$5/$D$5)*$K$5*PI())/1000)*($E$6/$D$6)</f>
        <v>28.692130363512202</v>
      </c>
      <c r="S5" s="24">
        <f>R5/3.6</f>
        <v>7.9700362120867227</v>
      </c>
      <c r="T5" s="25">
        <f>U5/1.609</f>
        <v>25.355265917103118</v>
      </c>
      <c r="U5" s="23">
        <f>((N5*60*($E$12/$D$12)*($E$5/$D$5)*$K$5*PI())/1000)*($E$6/$D$6)</f>
        <v>40.796622860618918</v>
      </c>
      <c r="V5" s="24">
        <f>U5/3.6</f>
        <v>11.33239523906081</v>
      </c>
      <c r="W5" s="25">
        <f>X5/1.609</f>
        <v>32.599627607704008</v>
      </c>
      <c r="X5" s="23">
        <f>((N5*60*($E$14/$D$14)*($E$5/$D$5)*$K$5*PI())/1000)*($E$6/$D$6)</f>
        <v>52.452800820795751</v>
      </c>
      <c r="Y5" s="24">
        <f>X5/3.6</f>
        <v>14.570222450221042</v>
      </c>
      <c r="Z5" s="25">
        <f>AA5/1.609</f>
        <v>39.119553129244814</v>
      </c>
      <c r="AA5" s="23">
        <f>((N5*60*($E$16/$D$16)*($E$5/$D$5)*$K$5*PI())/1000)*($E$6/$D$6)</f>
        <v>62.9433609849549</v>
      </c>
      <c r="AB5" s="24">
        <f>AA5/3.6</f>
        <v>17.48426694026525</v>
      </c>
      <c r="AC5" s="25">
        <f>AD5/1.609</f>
        <v>45.018533363019827</v>
      </c>
      <c r="AD5" s="23">
        <f>((N5*60*($E$18/$D$18)*($E$5/$D$5)*$K$5*PI())/1000)*($E$6/$D$6)</f>
        <v>72.4348201810989</v>
      </c>
      <c r="AE5" s="24">
        <f>AD5/3.6</f>
        <v>20.120783383638582</v>
      </c>
      <c r="AF5" s="25">
        <f>AG5/1.609</f>
        <v>51.025504081623666</v>
      </c>
      <c r="AG5" s="23">
        <f>((N5*60*($E$20/$D$20)*($E$5/$D$5)*$K$5*PI())/1000)*($E$6/$D$6)</f>
        <v>82.100036067332482</v>
      </c>
      <c r="AH5" s="26">
        <f>AG5/3.6</f>
        <v>22.805565574259024</v>
      </c>
    </row>
    <row r="6" spans="1:38" x14ac:dyDescent="0.3">
      <c r="A6" s="4"/>
      <c r="B6" s="219" t="s">
        <v>20</v>
      </c>
      <c r="C6" s="219"/>
      <c r="D6" s="15">
        <v>46</v>
      </c>
      <c r="E6" s="15">
        <v>15</v>
      </c>
      <c r="F6" s="16">
        <f>D6/E6</f>
        <v>3.0666666666666669</v>
      </c>
      <c r="G6" s="219" t="s">
        <v>10</v>
      </c>
      <c r="H6" s="219"/>
      <c r="I6" s="220">
        <v>11000</v>
      </c>
      <c r="J6" s="220"/>
      <c r="K6" s="6"/>
      <c r="L6" s="5"/>
      <c r="M6" s="6"/>
      <c r="N6" s="19">
        <v>4500</v>
      </c>
      <c r="O6" s="20">
        <v>32.5</v>
      </c>
      <c r="P6" s="21">
        <f t="shared" ref="P6:P19" si="0">O6*0.76</f>
        <v>24.7</v>
      </c>
      <c r="Q6" s="27">
        <f t="shared" ref="Q6:Q19" si="1">R6/1.609</f>
        <v>20.061309297048616</v>
      </c>
      <c r="R6" s="28">
        <f t="shared" ref="R6:R19" si="2">((N6*60*($E$10/$D$10)*($E$5/$D$5)*$K$5*PI())/1000)*($E$6/$D$6)</f>
        <v>32.278646658951224</v>
      </c>
      <c r="S6" s="29">
        <f t="shared" ref="S6:S19" si="3">R6/3.6</f>
        <v>8.9662907385975625</v>
      </c>
      <c r="T6" s="30">
        <f t="shared" ref="T6:T19" si="4">U6/1.609</f>
        <v>28.524674156741003</v>
      </c>
      <c r="U6" s="28">
        <f t="shared" ref="U6:U19" si="5">((N6*60*($E$12/$D$12)*($E$5/$D$5)*$K$5*PI())/1000)*($E$6/$D$6)</f>
        <v>45.896200718196276</v>
      </c>
      <c r="V6" s="29">
        <f t="shared" ref="V6:V19" si="6">U6/3.6</f>
        <v>12.74894464394341</v>
      </c>
      <c r="W6" s="30">
        <f t="shared" ref="W6:W19" si="7">X6/1.609</f>
        <v>36.674581058667009</v>
      </c>
      <c r="X6" s="28">
        <f t="shared" ref="X6:X19" si="8">((N6*60*($E$14/$D$14)*($E$5/$D$5)*$K$5*PI())/1000)*($E$6/$D$6)</f>
        <v>59.009400923395219</v>
      </c>
      <c r="Y6" s="29">
        <f t="shared" ref="Y6:Y19" si="9">X6/3.6</f>
        <v>16.39150025649867</v>
      </c>
      <c r="Z6" s="30">
        <f t="shared" ref="Z6:Z19" si="10">AA6/1.609</f>
        <v>44.009497270400409</v>
      </c>
      <c r="AA6" s="28">
        <f t="shared" ref="AA6:AA19" si="11">((N6*60*($E$16/$D$16)*($E$5/$D$5)*$K$5*PI())/1000)*($E$6/$D$6)</f>
        <v>70.811281108074255</v>
      </c>
      <c r="AB6" s="29">
        <f t="shared" ref="AB6:AB19" si="12">AA6/3.6</f>
        <v>19.669800307798404</v>
      </c>
      <c r="AC6" s="30">
        <f t="shared" ref="AC6:AC19" si="13">AD6/1.609</f>
        <v>50.645850033397302</v>
      </c>
      <c r="AD6" s="28">
        <f t="shared" ref="AD6:AD19" si="14">((N6*60*($E$18/$D$18)*($E$5/$D$5)*$K$5*PI())/1000)*($E$6/$D$6)</f>
        <v>81.489172703736259</v>
      </c>
      <c r="AE6" s="29">
        <f t="shared" ref="AE6:AE19" si="15">AD6/3.6</f>
        <v>22.635881306593404</v>
      </c>
      <c r="AF6" s="30">
        <f t="shared" ref="AF6:AF19" si="16">AG6/1.609</f>
        <v>57.403692091826635</v>
      </c>
      <c r="AG6" s="28">
        <f t="shared" ref="AG6:AG19" si="17">((N6*60*($E$20/$D$20)*($E$5/$D$5)*$K$5*PI())/1000)*($E$6/$D$6)</f>
        <v>92.362540575749051</v>
      </c>
      <c r="AH6" s="31">
        <f t="shared" ref="AH6:AH19" si="18">AG6/3.6</f>
        <v>25.656261271041402</v>
      </c>
    </row>
    <row r="7" spans="1:38" x14ac:dyDescent="0.3">
      <c r="A7" s="4"/>
      <c r="B7" s="219" t="s">
        <v>21</v>
      </c>
      <c r="C7" s="219"/>
      <c r="D7" s="15" t="s">
        <v>22</v>
      </c>
      <c r="E7" s="15" t="s">
        <v>22</v>
      </c>
      <c r="F7" s="32"/>
      <c r="G7" s="33"/>
      <c r="H7" s="33"/>
      <c r="I7" s="34"/>
      <c r="J7" s="34"/>
      <c r="K7" s="6"/>
      <c r="L7" s="5"/>
      <c r="M7" s="6"/>
      <c r="N7" s="19">
        <v>5000</v>
      </c>
      <c r="O7" s="20">
        <v>33</v>
      </c>
      <c r="P7" s="21">
        <f t="shared" si="0"/>
        <v>25.080000000000002</v>
      </c>
      <c r="Q7" s="27">
        <f t="shared" si="1"/>
        <v>22.290343663387358</v>
      </c>
      <c r="R7" s="28">
        <f t="shared" si="2"/>
        <v>35.865162954390257</v>
      </c>
      <c r="S7" s="29">
        <f t="shared" si="3"/>
        <v>9.962545265108405</v>
      </c>
      <c r="T7" s="30">
        <f t="shared" si="4"/>
        <v>31.694082396378899</v>
      </c>
      <c r="U7" s="28">
        <f t="shared" si="5"/>
        <v>50.995778575773649</v>
      </c>
      <c r="V7" s="29">
        <f t="shared" si="6"/>
        <v>14.165494048826012</v>
      </c>
      <c r="W7" s="30">
        <f t="shared" si="7"/>
        <v>40.749534509630017</v>
      </c>
      <c r="X7" s="28">
        <f t="shared" si="8"/>
        <v>65.566001025994694</v>
      </c>
      <c r="Y7" s="29">
        <f t="shared" si="9"/>
        <v>18.212778062776305</v>
      </c>
      <c r="Z7" s="30">
        <f t="shared" si="10"/>
        <v>48.899441411556005</v>
      </c>
      <c r="AA7" s="28">
        <f t="shared" si="11"/>
        <v>78.679201231193616</v>
      </c>
      <c r="AB7" s="29">
        <f t="shared" si="12"/>
        <v>21.855333675331561</v>
      </c>
      <c r="AC7" s="30">
        <f t="shared" si="13"/>
        <v>56.273166703774777</v>
      </c>
      <c r="AD7" s="28">
        <f t="shared" si="14"/>
        <v>90.543525226373617</v>
      </c>
      <c r="AE7" s="29">
        <f t="shared" si="15"/>
        <v>25.150979229548227</v>
      </c>
      <c r="AF7" s="30">
        <f t="shared" si="16"/>
        <v>63.781880102029589</v>
      </c>
      <c r="AG7" s="28">
        <f t="shared" si="17"/>
        <v>102.62504508416561</v>
      </c>
      <c r="AH7" s="31">
        <f t="shared" si="18"/>
        <v>28.506956967823779</v>
      </c>
    </row>
    <row r="8" spans="1:38" x14ac:dyDescent="0.3">
      <c r="A8" s="4"/>
      <c r="B8" s="35"/>
      <c r="C8" s="35"/>
      <c r="D8" s="6"/>
      <c r="E8" s="6"/>
      <c r="F8" s="6"/>
      <c r="G8" s="6"/>
      <c r="H8" s="6"/>
      <c r="I8" s="6"/>
      <c r="J8" s="6"/>
      <c r="K8" s="6"/>
      <c r="L8" s="5"/>
      <c r="M8" s="6"/>
      <c r="N8" s="19">
        <v>5500</v>
      </c>
      <c r="O8" s="20">
        <v>37</v>
      </c>
      <c r="P8" s="21">
        <f t="shared" si="0"/>
        <v>28.12</v>
      </c>
      <c r="Q8" s="27">
        <f t="shared" si="1"/>
        <v>24.519378029726088</v>
      </c>
      <c r="R8" s="28">
        <f t="shared" si="2"/>
        <v>39.451679249829276</v>
      </c>
      <c r="S8" s="29">
        <f t="shared" si="3"/>
        <v>10.958799791619244</v>
      </c>
      <c r="T8" s="30">
        <f t="shared" si="4"/>
        <v>34.863490636016785</v>
      </c>
      <c r="U8" s="28">
        <f t="shared" si="5"/>
        <v>56.095356433351007</v>
      </c>
      <c r="V8" s="29">
        <f t="shared" si="6"/>
        <v>15.582043453708613</v>
      </c>
      <c r="W8" s="30">
        <f t="shared" si="7"/>
        <v>44.824487960593011</v>
      </c>
      <c r="X8" s="28">
        <f t="shared" si="8"/>
        <v>72.122601128594155</v>
      </c>
      <c r="Y8" s="29">
        <f t="shared" si="9"/>
        <v>20.034055869053933</v>
      </c>
      <c r="Z8" s="30">
        <f t="shared" si="10"/>
        <v>53.789385552711614</v>
      </c>
      <c r="AA8" s="28">
        <f t="shared" si="11"/>
        <v>86.547121354312992</v>
      </c>
      <c r="AB8" s="29">
        <f t="shared" si="12"/>
        <v>24.040867042864718</v>
      </c>
      <c r="AC8" s="30">
        <f t="shared" si="13"/>
        <v>61.900483374152273</v>
      </c>
      <c r="AD8" s="28">
        <f t="shared" si="14"/>
        <v>99.597877749011005</v>
      </c>
      <c r="AE8" s="29">
        <f t="shared" si="15"/>
        <v>27.666077152503057</v>
      </c>
      <c r="AF8" s="30">
        <f t="shared" si="16"/>
        <v>70.160068112232537</v>
      </c>
      <c r="AG8" s="28">
        <f t="shared" si="17"/>
        <v>112.88754959258216</v>
      </c>
      <c r="AH8" s="31">
        <f t="shared" si="18"/>
        <v>31.357652664606157</v>
      </c>
    </row>
    <row r="9" spans="1:38" x14ac:dyDescent="0.3">
      <c r="A9" s="4"/>
      <c r="B9" s="222" t="s">
        <v>23</v>
      </c>
      <c r="C9" s="222"/>
      <c r="D9" s="36" t="s">
        <v>24</v>
      </c>
      <c r="E9" s="36" t="s">
        <v>25</v>
      </c>
      <c r="F9" s="36" t="s">
        <v>26</v>
      </c>
      <c r="G9" s="36" t="s">
        <v>14</v>
      </c>
      <c r="H9" s="36" t="s">
        <v>13</v>
      </c>
      <c r="I9" s="36" t="s">
        <v>10</v>
      </c>
      <c r="J9" s="36" t="s">
        <v>27</v>
      </c>
      <c r="K9" s="37"/>
      <c r="L9" s="5"/>
      <c r="M9" s="6"/>
      <c r="N9" s="19">
        <v>6000</v>
      </c>
      <c r="O9" s="20">
        <v>42.5</v>
      </c>
      <c r="P9" s="21">
        <f t="shared" si="0"/>
        <v>32.299999999999997</v>
      </c>
      <c r="Q9" s="27">
        <f t="shared" si="1"/>
        <v>26.748412396064825</v>
      </c>
      <c r="R9" s="28">
        <f t="shared" si="2"/>
        <v>43.038195545268302</v>
      </c>
      <c r="S9" s="29">
        <f t="shared" si="3"/>
        <v>11.955054318130083</v>
      </c>
      <c r="T9" s="30">
        <f t="shared" si="4"/>
        <v>38.032898875654674</v>
      </c>
      <c r="U9" s="28">
        <f t="shared" si="5"/>
        <v>61.194934290928373</v>
      </c>
      <c r="V9" s="29">
        <f t="shared" si="6"/>
        <v>16.998592858591213</v>
      </c>
      <c r="W9" s="30">
        <f t="shared" si="7"/>
        <v>48.899441411556005</v>
      </c>
      <c r="X9" s="28">
        <f t="shared" si="8"/>
        <v>78.679201231193616</v>
      </c>
      <c r="Y9" s="29">
        <f t="shared" si="9"/>
        <v>21.855333675331561</v>
      </c>
      <c r="Z9" s="30">
        <f t="shared" si="10"/>
        <v>58.679329693867217</v>
      </c>
      <c r="AA9" s="28">
        <f t="shared" si="11"/>
        <v>94.415041477432354</v>
      </c>
      <c r="AB9" s="29">
        <f t="shared" si="12"/>
        <v>26.226400410397876</v>
      </c>
      <c r="AC9" s="30">
        <f t="shared" si="13"/>
        <v>67.527800044529755</v>
      </c>
      <c r="AD9" s="28">
        <f t="shared" si="14"/>
        <v>108.65223027164836</v>
      </c>
      <c r="AE9" s="29">
        <f t="shared" si="15"/>
        <v>30.18117507545788</v>
      </c>
      <c r="AF9" s="30">
        <f t="shared" si="16"/>
        <v>76.538256122435513</v>
      </c>
      <c r="AG9" s="28">
        <f t="shared" si="17"/>
        <v>123.15005410099873</v>
      </c>
      <c r="AH9" s="31">
        <f t="shared" si="18"/>
        <v>34.208348361388538</v>
      </c>
    </row>
    <row r="10" spans="1:38" x14ac:dyDescent="0.3">
      <c r="A10" s="4"/>
      <c r="B10" s="219" t="s">
        <v>28</v>
      </c>
      <c r="C10" s="219"/>
      <c r="D10" s="15">
        <v>39</v>
      </c>
      <c r="E10" s="15">
        <v>16</v>
      </c>
      <c r="F10" s="38">
        <f>D10/E10</f>
        <v>2.4375</v>
      </c>
      <c r="G10" s="20">
        <f>(($I$6*60*(E10/D10)*($E$5/$D$5)*$K$5*PI())/1000)*($E$6/$D$6)</f>
        <v>78.903358499658552</v>
      </c>
      <c r="H10" s="20">
        <f>G10/1.609</f>
        <v>49.038756059452176</v>
      </c>
      <c r="I10" s="15">
        <f>I6</f>
        <v>11000</v>
      </c>
      <c r="J10" s="39">
        <f>I10*(E10/D10)*(D12/E12)</f>
        <v>7736.2637362637361</v>
      </c>
      <c r="K10" s="40" t="s">
        <v>29</v>
      </c>
      <c r="L10" s="5"/>
      <c r="M10" s="6"/>
      <c r="N10" s="19">
        <v>6500</v>
      </c>
      <c r="O10" s="20">
        <v>48</v>
      </c>
      <c r="P10" s="21">
        <f t="shared" si="0"/>
        <v>36.480000000000004</v>
      </c>
      <c r="Q10" s="27">
        <f t="shared" si="1"/>
        <v>28.977446762403559</v>
      </c>
      <c r="R10" s="28">
        <f t="shared" si="2"/>
        <v>46.624711840707327</v>
      </c>
      <c r="S10" s="29">
        <f t="shared" si="3"/>
        <v>12.951308844640923</v>
      </c>
      <c r="T10" s="30">
        <f t="shared" si="4"/>
        <v>41.202307115292562</v>
      </c>
      <c r="U10" s="28">
        <f t="shared" si="5"/>
        <v>66.294512148505731</v>
      </c>
      <c r="V10" s="29">
        <f t="shared" si="6"/>
        <v>18.415142263473815</v>
      </c>
      <c r="W10" s="30">
        <f t="shared" si="7"/>
        <v>52.97439486251902</v>
      </c>
      <c r="X10" s="28">
        <f t="shared" si="8"/>
        <v>85.235801333793106</v>
      </c>
      <c r="Y10" s="29">
        <f t="shared" si="9"/>
        <v>23.676611481609196</v>
      </c>
      <c r="Z10" s="30">
        <f t="shared" si="10"/>
        <v>63.56927383502282</v>
      </c>
      <c r="AA10" s="28">
        <f t="shared" si="11"/>
        <v>102.28296160055172</v>
      </c>
      <c r="AB10" s="29">
        <f t="shared" si="12"/>
        <v>28.411933777931033</v>
      </c>
      <c r="AC10" s="30">
        <f t="shared" si="13"/>
        <v>73.155116714907223</v>
      </c>
      <c r="AD10" s="28">
        <f t="shared" si="14"/>
        <v>117.70658279428572</v>
      </c>
      <c r="AE10" s="29">
        <f t="shared" si="15"/>
        <v>32.696272998412702</v>
      </c>
      <c r="AF10" s="30">
        <f t="shared" si="16"/>
        <v>82.91644413263846</v>
      </c>
      <c r="AG10" s="28">
        <f t="shared" si="17"/>
        <v>133.41255860941527</v>
      </c>
      <c r="AH10" s="31">
        <f t="shared" si="18"/>
        <v>37.059044058170905</v>
      </c>
    </row>
    <row r="11" spans="1:38" x14ac:dyDescent="0.3">
      <c r="A11" s="4"/>
      <c r="B11" s="35"/>
      <c r="C11" s="35"/>
      <c r="D11" s="41"/>
      <c r="E11" s="41"/>
      <c r="F11" s="42"/>
      <c r="G11" s="43"/>
      <c r="H11" s="43"/>
      <c r="I11" s="41"/>
      <c r="J11" s="44"/>
      <c r="K11" s="6"/>
      <c r="L11" s="5"/>
      <c r="M11" s="6"/>
      <c r="N11" s="19">
        <v>7000</v>
      </c>
      <c r="O11" s="20">
        <v>53</v>
      </c>
      <c r="P11" s="21">
        <f t="shared" si="0"/>
        <v>40.28</v>
      </c>
      <c r="Q11" s="27">
        <f t="shared" si="1"/>
        <v>31.206481128742304</v>
      </c>
      <c r="R11" s="28">
        <f t="shared" si="2"/>
        <v>50.211228136146367</v>
      </c>
      <c r="S11" s="29">
        <f t="shared" si="3"/>
        <v>13.947563371151768</v>
      </c>
      <c r="T11" s="30">
        <f t="shared" si="4"/>
        <v>44.371715354930465</v>
      </c>
      <c r="U11" s="28">
        <f t="shared" si="5"/>
        <v>71.394090006083118</v>
      </c>
      <c r="V11" s="29">
        <f t="shared" si="6"/>
        <v>19.83169166835642</v>
      </c>
      <c r="W11" s="30">
        <f t="shared" si="7"/>
        <v>57.049348313482007</v>
      </c>
      <c r="X11" s="28">
        <f t="shared" si="8"/>
        <v>91.792401436392552</v>
      </c>
      <c r="Y11" s="29">
        <f t="shared" si="9"/>
        <v>25.497889287886821</v>
      </c>
      <c r="Z11" s="30">
        <f t="shared" si="10"/>
        <v>68.459217976178422</v>
      </c>
      <c r="AA11" s="28">
        <f t="shared" si="11"/>
        <v>110.15088172367108</v>
      </c>
      <c r="AB11" s="29">
        <f t="shared" si="12"/>
        <v>30.597467145464186</v>
      </c>
      <c r="AC11" s="30">
        <f t="shared" si="13"/>
        <v>78.782433385284705</v>
      </c>
      <c r="AD11" s="28">
        <f t="shared" si="14"/>
        <v>126.76093531692308</v>
      </c>
      <c r="AE11" s="29">
        <f t="shared" si="15"/>
        <v>35.211370921367525</v>
      </c>
      <c r="AF11" s="30">
        <f t="shared" si="16"/>
        <v>89.294632142841422</v>
      </c>
      <c r="AG11" s="28">
        <f t="shared" si="17"/>
        <v>143.67506311783185</v>
      </c>
      <c r="AH11" s="31">
        <f t="shared" si="18"/>
        <v>39.909739754953293</v>
      </c>
    </row>
    <row r="12" spans="1:38" x14ac:dyDescent="0.3">
      <c r="A12" s="4"/>
      <c r="B12" s="219" t="s">
        <v>30</v>
      </c>
      <c r="C12" s="219"/>
      <c r="D12" s="15">
        <v>36</v>
      </c>
      <c r="E12" s="15">
        <v>21</v>
      </c>
      <c r="F12" s="38">
        <f>D12/E12</f>
        <v>1.7142857142857142</v>
      </c>
      <c r="G12" s="20">
        <f>(($I$6*60*(E12/D12)*($E$5/$D$5)*$K$5*PI())/1000)*($E$6/$D$6)</f>
        <v>112.19071286670201</v>
      </c>
      <c r="H12" s="20">
        <f>G12/1.609</f>
        <v>69.726981272033569</v>
      </c>
      <c r="I12" s="15">
        <f>I6</f>
        <v>11000</v>
      </c>
      <c r="J12" s="39">
        <f>I12*(E12/D12)*(D14/E14)</f>
        <v>8555.5555555555547</v>
      </c>
      <c r="K12" s="40" t="s">
        <v>31</v>
      </c>
      <c r="L12" s="5"/>
      <c r="M12" s="6"/>
      <c r="N12" s="19">
        <v>7500</v>
      </c>
      <c r="O12" s="20">
        <v>58</v>
      </c>
      <c r="P12" s="21">
        <f t="shared" si="0"/>
        <v>44.08</v>
      </c>
      <c r="Q12" s="27">
        <f t="shared" si="1"/>
        <v>33.435515495081034</v>
      </c>
      <c r="R12" s="28">
        <f t="shared" si="2"/>
        <v>53.797744431585379</v>
      </c>
      <c r="S12" s="29">
        <f t="shared" si="3"/>
        <v>14.943817897662605</v>
      </c>
      <c r="T12" s="30">
        <f t="shared" si="4"/>
        <v>47.54112359456834</v>
      </c>
      <c r="U12" s="28">
        <f t="shared" si="5"/>
        <v>76.493667863660463</v>
      </c>
      <c r="V12" s="29">
        <f t="shared" si="6"/>
        <v>21.248241073239019</v>
      </c>
      <c r="W12" s="30">
        <f t="shared" si="7"/>
        <v>61.124301764445029</v>
      </c>
      <c r="X12" s="28">
        <f t="shared" si="8"/>
        <v>98.349001538992056</v>
      </c>
      <c r="Y12" s="29">
        <f t="shared" si="9"/>
        <v>27.31916709416446</v>
      </c>
      <c r="Z12" s="30">
        <f t="shared" si="10"/>
        <v>73.349162117334018</v>
      </c>
      <c r="AA12" s="28">
        <f t="shared" si="11"/>
        <v>118.01880184679044</v>
      </c>
      <c r="AB12" s="29">
        <f t="shared" si="12"/>
        <v>32.78300051299734</v>
      </c>
      <c r="AC12" s="30">
        <f t="shared" si="13"/>
        <v>84.409750055662172</v>
      </c>
      <c r="AD12" s="28">
        <f t="shared" si="14"/>
        <v>135.81528783956043</v>
      </c>
      <c r="AE12" s="29">
        <f t="shared" si="15"/>
        <v>37.726468844322341</v>
      </c>
      <c r="AF12" s="30">
        <f t="shared" si="16"/>
        <v>95.672820153044384</v>
      </c>
      <c r="AG12" s="28">
        <f t="shared" si="17"/>
        <v>153.93756762624841</v>
      </c>
      <c r="AH12" s="31">
        <f t="shared" si="18"/>
        <v>42.760435451735667</v>
      </c>
    </row>
    <row r="13" spans="1:38" x14ac:dyDescent="0.3">
      <c r="A13" s="4"/>
      <c r="B13" s="35"/>
      <c r="C13" s="35"/>
      <c r="D13" s="41"/>
      <c r="E13" s="41"/>
      <c r="F13" s="42"/>
      <c r="G13" s="43"/>
      <c r="H13" s="43"/>
      <c r="I13" s="45"/>
      <c r="J13" s="44"/>
      <c r="K13" s="6"/>
      <c r="L13" s="5"/>
      <c r="M13" s="6"/>
      <c r="N13" s="19">
        <v>8000</v>
      </c>
      <c r="O13" s="20">
        <v>60</v>
      </c>
      <c r="P13" s="21">
        <f t="shared" si="0"/>
        <v>45.6</v>
      </c>
      <c r="Q13" s="27">
        <f t="shared" si="1"/>
        <v>35.664549861419765</v>
      </c>
      <c r="R13" s="28">
        <f t="shared" si="2"/>
        <v>57.384260727024405</v>
      </c>
      <c r="S13" s="29">
        <f t="shared" si="3"/>
        <v>15.940072424173445</v>
      </c>
      <c r="T13" s="30">
        <f t="shared" si="4"/>
        <v>50.710531834206236</v>
      </c>
      <c r="U13" s="28">
        <f t="shared" si="5"/>
        <v>81.593245721237835</v>
      </c>
      <c r="V13" s="29">
        <f t="shared" si="6"/>
        <v>22.664790478121621</v>
      </c>
      <c r="W13" s="30">
        <f t="shared" si="7"/>
        <v>65.199255215408016</v>
      </c>
      <c r="X13" s="28">
        <f t="shared" si="8"/>
        <v>104.9056016415915</v>
      </c>
      <c r="Y13" s="29">
        <f t="shared" si="9"/>
        <v>29.140444900442084</v>
      </c>
      <c r="Z13" s="30">
        <f t="shared" si="10"/>
        <v>78.239106258489628</v>
      </c>
      <c r="AA13" s="28">
        <f t="shared" si="11"/>
        <v>125.8867219699098</v>
      </c>
      <c r="AB13" s="29">
        <f t="shared" si="12"/>
        <v>34.968533880530501</v>
      </c>
      <c r="AC13" s="30">
        <f t="shared" si="13"/>
        <v>90.037066726039654</v>
      </c>
      <c r="AD13" s="28">
        <f t="shared" si="14"/>
        <v>144.8696403621978</v>
      </c>
      <c r="AE13" s="29">
        <f t="shared" si="15"/>
        <v>40.241566767277163</v>
      </c>
      <c r="AF13" s="30">
        <f t="shared" si="16"/>
        <v>102.05100816324733</v>
      </c>
      <c r="AG13" s="28">
        <f t="shared" si="17"/>
        <v>164.20007213466496</v>
      </c>
      <c r="AH13" s="31">
        <f t="shared" si="18"/>
        <v>45.611131148518048</v>
      </c>
    </row>
    <row r="14" spans="1:38" x14ac:dyDescent="0.3">
      <c r="A14" s="4"/>
      <c r="B14" s="219" t="s">
        <v>32</v>
      </c>
      <c r="C14" s="219"/>
      <c r="D14" s="15">
        <v>32</v>
      </c>
      <c r="E14" s="15">
        <v>24</v>
      </c>
      <c r="F14" s="38">
        <f>D14/E14</f>
        <v>1.3333333333333333</v>
      </c>
      <c r="G14" s="20">
        <f>(($I$6*60*(E14/D14)*($E$5/$D$5)*$K$5*PI())/1000)*($E$6/$D$6)</f>
        <v>144.24520225718831</v>
      </c>
      <c r="H14" s="20">
        <f>G14/1.609</f>
        <v>89.648975921186022</v>
      </c>
      <c r="I14" s="15">
        <f>I6</f>
        <v>11000</v>
      </c>
      <c r="J14" s="39">
        <f>I14*(E14/D14)*(D16/E16)</f>
        <v>9166.6666666666679</v>
      </c>
      <c r="K14" s="40" t="s">
        <v>33</v>
      </c>
      <c r="L14" s="5"/>
      <c r="M14" s="6"/>
      <c r="N14" s="19">
        <v>8500</v>
      </c>
      <c r="O14" s="20">
        <v>62</v>
      </c>
      <c r="P14" s="21">
        <f t="shared" si="0"/>
        <v>47.12</v>
      </c>
      <c r="Q14" s="27">
        <f t="shared" si="1"/>
        <v>37.893584227758495</v>
      </c>
      <c r="R14" s="28">
        <f t="shared" si="2"/>
        <v>60.970777022463423</v>
      </c>
      <c r="S14" s="29">
        <f t="shared" si="3"/>
        <v>16.936326950684283</v>
      </c>
      <c r="T14" s="30">
        <f t="shared" si="4"/>
        <v>53.879940073844132</v>
      </c>
      <c r="U14" s="28">
        <f t="shared" si="5"/>
        <v>86.692823578815208</v>
      </c>
      <c r="V14" s="29">
        <f t="shared" si="6"/>
        <v>24.081339883004222</v>
      </c>
      <c r="W14" s="30">
        <f t="shared" si="7"/>
        <v>69.27420866637101</v>
      </c>
      <c r="X14" s="28">
        <f t="shared" si="8"/>
        <v>111.46220174419096</v>
      </c>
      <c r="Y14" s="29">
        <f t="shared" si="9"/>
        <v>30.961722706719712</v>
      </c>
      <c r="Z14" s="30">
        <f t="shared" si="10"/>
        <v>83.129050399645223</v>
      </c>
      <c r="AA14" s="28">
        <f t="shared" si="11"/>
        <v>133.75464209302916</v>
      </c>
      <c r="AB14" s="29">
        <f t="shared" si="12"/>
        <v>37.154067248063654</v>
      </c>
      <c r="AC14" s="30">
        <f t="shared" si="13"/>
        <v>95.664383396417136</v>
      </c>
      <c r="AD14" s="28">
        <f t="shared" si="14"/>
        <v>153.92399288483517</v>
      </c>
      <c r="AE14" s="29">
        <f t="shared" si="15"/>
        <v>42.756664690231993</v>
      </c>
      <c r="AF14" s="30">
        <f t="shared" si="16"/>
        <v>108.42919617345029</v>
      </c>
      <c r="AG14" s="28">
        <f t="shared" si="17"/>
        <v>174.46257664308152</v>
      </c>
      <c r="AH14" s="31">
        <f t="shared" si="18"/>
        <v>48.461826845300422</v>
      </c>
    </row>
    <row r="15" spans="1:38" x14ac:dyDescent="0.3">
      <c r="A15" s="4"/>
      <c r="B15" s="35"/>
      <c r="C15" s="35"/>
      <c r="D15" s="41"/>
      <c r="E15" s="41"/>
      <c r="F15" s="42"/>
      <c r="G15" s="43"/>
      <c r="H15" s="43"/>
      <c r="I15" s="41"/>
      <c r="J15" s="44"/>
      <c r="K15" s="6"/>
      <c r="L15" s="5"/>
      <c r="M15" s="6"/>
      <c r="N15" s="19">
        <v>9000</v>
      </c>
      <c r="O15" s="20">
        <v>63.5</v>
      </c>
      <c r="P15" s="21">
        <f t="shared" si="0"/>
        <v>48.26</v>
      </c>
      <c r="Q15" s="27">
        <f t="shared" si="1"/>
        <v>40.122618594097233</v>
      </c>
      <c r="R15" s="28">
        <f t="shared" si="2"/>
        <v>64.557293317902449</v>
      </c>
      <c r="S15" s="29">
        <f t="shared" si="3"/>
        <v>17.932581477195125</v>
      </c>
      <c r="T15" s="30">
        <f t="shared" si="4"/>
        <v>57.049348313482007</v>
      </c>
      <c r="U15" s="28">
        <f t="shared" si="5"/>
        <v>91.792401436392552</v>
      </c>
      <c r="V15" s="29">
        <f t="shared" si="6"/>
        <v>25.497889287886821</v>
      </c>
      <c r="W15" s="30">
        <f t="shared" si="7"/>
        <v>73.349162117334018</v>
      </c>
      <c r="X15" s="28">
        <f t="shared" si="8"/>
        <v>118.01880184679044</v>
      </c>
      <c r="Y15" s="29">
        <f t="shared" si="9"/>
        <v>32.78300051299734</v>
      </c>
      <c r="Z15" s="30">
        <f t="shared" si="10"/>
        <v>88.018994540800819</v>
      </c>
      <c r="AA15" s="28">
        <f t="shared" si="11"/>
        <v>141.62256221614851</v>
      </c>
      <c r="AB15" s="29">
        <f t="shared" si="12"/>
        <v>39.339600615596808</v>
      </c>
      <c r="AC15" s="30">
        <f t="shared" si="13"/>
        <v>101.2917000667946</v>
      </c>
      <c r="AD15" s="28">
        <f t="shared" si="14"/>
        <v>162.97834540747252</v>
      </c>
      <c r="AE15" s="29">
        <f t="shared" si="15"/>
        <v>45.271762613186809</v>
      </c>
      <c r="AF15" s="30">
        <f t="shared" si="16"/>
        <v>114.80738418365327</v>
      </c>
      <c r="AG15" s="28">
        <f t="shared" si="17"/>
        <v>184.7250811514981</v>
      </c>
      <c r="AH15" s="31">
        <f t="shared" si="18"/>
        <v>51.312522542082803</v>
      </c>
      <c r="AJ15" s="219" t="s">
        <v>34</v>
      </c>
      <c r="AK15" s="219"/>
      <c r="AL15" s="46">
        <v>0.5</v>
      </c>
    </row>
    <row r="16" spans="1:38" ht="16.2" x14ac:dyDescent="0.3">
      <c r="A16" s="4"/>
      <c r="B16" s="219" t="s">
        <v>35</v>
      </c>
      <c r="C16" s="219"/>
      <c r="D16" s="15">
        <v>30</v>
      </c>
      <c r="E16" s="15">
        <v>27</v>
      </c>
      <c r="F16" s="38">
        <f>D16/E16</f>
        <v>1.1111111111111112</v>
      </c>
      <c r="G16" s="20">
        <f>(($I$6*60*(E16/D16)*($E$5/$D$5)*$K$5*PI())/1000)*($E$6/$D$6)</f>
        <v>173.09424270862598</v>
      </c>
      <c r="H16" s="20">
        <f>G16/1.609</f>
        <v>107.57877110542323</v>
      </c>
      <c r="I16" s="15">
        <f>I6</f>
        <v>11000</v>
      </c>
      <c r="J16" s="39">
        <f>I16*(E16/D16)*(D18/E18)</f>
        <v>9558.6206896551721</v>
      </c>
      <c r="K16" s="40" t="s">
        <v>36</v>
      </c>
      <c r="L16" s="5"/>
      <c r="M16" s="6"/>
      <c r="N16" s="19">
        <v>9500</v>
      </c>
      <c r="O16" s="20">
        <v>62</v>
      </c>
      <c r="P16" s="21">
        <f t="shared" si="0"/>
        <v>47.12</v>
      </c>
      <c r="Q16" s="27">
        <f t="shared" si="1"/>
        <v>42.351652960435977</v>
      </c>
      <c r="R16" s="28">
        <f t="shared" si="2"/>
        <v>68.143809613341489</v>
      </c>
      <c r="S16" s="29">
        <f t="shared" si="3"/>
        <v>18.928836003705968</v>
      </c>
      <c r="T16" s="30">
        <f t="shared" si="4"/>
        <v>60.218756553119903</v>
      </c>
      <c r="U16" s="28">
        <f t="shared" si="5"/>
        <v>96.891979293969925</v>
      </c>
      <c r="V16" s="29">
        <f t="shared" si="6"/>
        <v>26.914438692769423</v>
      </c>
      <c r="W16" s="30">
        <f t="shared" si="7"/>
        <v>77.424115568297012</v>
      </c>
      <c r="X16" s="28">
        <f t="shared" si="8"/>
        <v>124.5754019493899</v>
      </c>
      <c r="Y16" s="29">
        <f t="shared" si="9"/>
        <v>34.604278319274968</v>
      </c>
      <c r="Z16" s="30">
        <f t="shared" si="10"/>
        <v>92.908938681956428</v>
      </c>
      <c r="AA16" s="28">
        <f t="shared" si="11"/>
        <v>149.49048233926788</v>
      </c>
      <c r="AB16" s="29">
        <f t="shared" si="12"/>
        <v>41.525133983129969</v>
      </c>
      <c r="AC16" s="30">
        <f t="shared" si="13"/>
        <v>106.9190167371721</v>
      </c>
      <c r="AD16" s="28">
        <f t="shared" si="14"/>
        <v>172.03269793010992</v>
      </c>
      <c r="AE16" s="29">
        <f t="shared" si="15"/>
        <v>47.786860536141646</v>
      </c>
      <c r="AF16" s="30">
        <f t="shared" si="16"/>
        <v>121.18557219385625</v>
      </c>
      <c r="AG16" s="28">
        <f t="shared" si="17"/>
        <v>194.98758565991469</v>
      </c>
      <c r="AH16" s="31">
        <f t="shared" si="18"/>
        <v>54.163218238865191</v>
      </c>
      <c r="AJ16" s="219" t="s">
        <v>37</v>
      </c>
      <c r="AK16" s="219"/>
      <c r="AL16" s="46">
        <v>0.38500000000000001</v>
      </c>
    </row>
    <row r="17" spans="1:64" x14ac:dyDescent="0.3">
      <c r="A17" s="4"/>
      <c r="B17" s="35"/>
      <c r="C17" s="35"/>
      <c r="D17" s="41"/>
      <c r="E17" s="41"/>
      <c r="F17" s="42"/>
      <c r="G17" s="43"/>
      <c r="H17" s="43"/>
      <c r="I17" s="41"/>
      <c r="J17" s="44"/>
      <c r="K17" s="6"/>
      <c r="L17" s="5"/>
      <c r="M17" s="6"/>
      <c r="N17" s="19">
        <v>10000</v>
      </c>
      <c r="O17" s="20">
        <v>58.5</v>
      </c>
      <c r="P17" s="21">
        <f t="shared" si="0"/>
        <v>44.46</v>
      </c>
      <c r="Q17" s="27">
        <f t="shared" si="1"/>
        <v>44.580687326774715</v>
      </c>
      <c r="R17" s="28">
        <f t="shared" si="2"/>
        <v>71.730325908780515</v>
      </c>
      <c r="S17" s="29">
        <f t="shared" si="3"/>
        <v>19.92509053021681</v>
      </c>
      <c r="T17" s="30">
        <f t="shared" si="4"/>
        <v>63.388164792757799</v>
      </c>
      <c r="U17" s="28">
        <f t="shared" si="5"/>
        <v>101.9915571515473</v>
      </c>
      <c r="V17" s="29">
        <f t="shared" si="6"/>
        <v>28.330988097652025</v>
      </c>
      <c r="W17" s="30">
        <f t="shared" si="7"/>
        <v>81.499069019260034</v>
      </c>
      <c r="X17" s="28">
        <f t="shared" si="8"/>
        <v>131.13200205198939</v>
      </c>
      <c r="Y17" s="29">
        <f t="shared" si="9"/>
        <v>36.42555612555261</v>
      </c>
      <c r="Z17" s="30">
        <f t="shared" si="10"/>
        <v>97.79888282311201</v>
      </c>
      <c r="AA17" s="28">
        <f t="shared" si="11"/>
        <v>157.35840246238723</v>
      </c>
      <c r="AB17" s="29">
        <f t="shared" si="12"/>
        <v>43.710667350663122</v>
      </c>
      <c r="AC17" s="30">
        <f t="shared" si="13"/>
        <v>112.54633340754955</v>
      </c>
      <c r="AD17" s="28">
        <f t="shared" si="14"/>
        <v>181.08705045274723</v>
      </c>
      <c r="AE17" s="29">
        <f t="shared" si="15"/>
        <v>50.301958459096454</v>
      </c>
      <c r="AF17" s="30">
        <f t="shared" si="16"/>
        <v>127.56376020405918</v>
      </c>
      <c r="AG17" s="28">
        <f t="shared" si="17"/>
        <v>205.25009016833121</v>
      </c>
      <c r="AH17" s="31">
        <f t="shared" si="18"/>
        <v>57.013913935647558</v>
      </c>
      <c r="AJ17" s="219" t="s">
        <v>38</v>
      </c>
      <c r="AK17" s="219"/>
      <c r="AL17" s="46">
        <v>238.3</v>
      </c>
    </row>
    <row r="18" spans="1:64" ht="16.2" x14ac:dyDescent="0.3">
      <c r="A18" s="4"/>
      <c r="B18" s="219" t="s">
        <v>39</v>
      </c>
      <c r="C18" s="219"/>
      <c r="D18" s="15">
        <v>28</v>
      </c>
      <c r="E18" s="15">
        <v>29</v>
      </c>
      <c r="F18" s="38">
        <f>D18/E18</f>
        <v>0.96551724137931039</v>
      </c>
      <c r="G18" s="20">
        <f>(($I$6*60*(E18/D18)*($E$5/$D$5)*$K$5*PI())/1000)*($E$6/$D$6)</f>
        <v>199.19575549802201</v>
      </c>
      <c r="H18" s="20">
        <f>G18/1.609</f>
        <v>123.80096674830455</v>
      </c>
      <c r="I18" s="15">
        <f>I6</f>
        <v>11000</v>
      </c>
      <c r="J18" s="39">
        <f>I18*(E18/D18)*(D20/E20)</f>
        <v>9705.0264550264546</v>
      </c>
      <c r="K18" s="47" t="s">
        <v>40</v>
      </c>
      <c r="L18" s="5"/>
      <c r="M18" s="6"/>
      <c r="N18" s="19">
        <v>10500</v>
      </c>
      <c r="O18" s="20">
        <v>52</v>
      </c>
      <c r="P18" s="21">
        <f t="shared" si="0"/>
        <v>39.520000000000003</v>
      </c>
      <c r="Q18" s="27">
        <f t="shared" si="1"/>
        <v>46.809721693113438</v>
      </c>
      <c r="R18" s="28">
        <f t="shared" si="2"/>
        <v>75.316842204219526</v>
      </c>
      <c r="S18" s="29">
        <f t="shared" si="3"/>
        <v>20.921345056727645</v>
      </c>
      <c r="T18" s="30">
        <f t="shared" si="4"/>
        <v>66.55757303239568</v>
      </c>
      <c r="U18" s="28">
        <f t="shared" si="5"/>
        <v>107.09113500912466</v>
      </c>
      <c r="V18" s="29">
        <f t="shared" si="6"/>
        <v>29.747537502534627</v>
      </c>
      <c r="W18" s="30">
        <f t="shared" si="7"/>
        <v>85.574022470223042</v>
      </c>
      <c r="X18" s="28">
        <f t="shared" si="8"/>
        <v>137.68860215458886</v>
      </c>
      <c r="Y18" s="29">
        <f t="shared" si="9"/>
        <v>38.246833931830238</v>
      </c>
      <c r="Z18" s="30">
        <f t="shared" si="10"/>
        <v>102.68882696426762</v>
      </c>
      <c r="AA18" s="28">
        <f t="shared" si="11"/>
        <v>165.22632258550661</v>
      </c>
      <c r="AB18" s="29">
        <f t="shared" si="12"/>
        <v>45.896200718196276</v>
      </c>
      <c r="AC18" s="30">
        <f t="shared" si="13"/>
        <v>118.17365007792708</v>
      </c>
      <c r="AD18" s="28">
        <f t="shared" si="14"/>
        <v>190.14140297538466</v>
      </c>
      <c r="AE18" s="29">
        <f t="shared" si="15"/>
        <v>52.817056382051291</v>
      </c>
      <c r="AF18" s="30">
        <f t="shared" si="16"/>
        <v>133.94194821426214</v>
      </c>
      <c r="AG18" s="28">
        <f t="shared" si="17"/>
        <v>215.5125946767478</v>
      </c>
      <c r="AH18" s="31">
        <f t="shared" si="18"/>
        <v>59.864609632429939</v>
      </c>
      <c r="AJ18" s="223" t="s">
        <v>41</v>
      </c>
      <c r="AK18" s="224"/>
      <c r="AL18" s="46">
        <v>1.167</v>
      </c>
    </row>
    <row r="19" spans="1:64" ht="15" thickBot="1" x14ac:dyDescent="0.35">
      <c r="A19" s="4"/>
      <c r="B19" s="35"/>
      <c r="C19" s="35"/>
      <c r="D19" s="41"/>
      <c r="E19" s="41"/>
      <c r="F19" s="42"/>
      <c r="G19" s="43"/>
      <c r="H19" s="43"/>
      <c r="I19" s="41"/>
      <c r="J19" s="44"/>
      <c r="K19" s="6"/>
      <c r="L19" s="5"/>
      <c r="M19" s="6"/>
      <c r="N19" s="48">
        <v>11000</v>
      </c>
      <c r="O19" s="49">
        <v>42</v>
      </c>
      <c r="P19" s="50">
        <f t="shared" si="0"/>
        <v>31.92</v>
      </c>
      <c r="Q19" s="51">
        <f t="shared" si="1"/>
        <v>49.038756059452176</v>
      </c>
      <c r="R19" s="52">
        <f t="shared" si="2"/>
        <v>78.903358499658552</v>
      </c>
      <c r="S19" s="53">
        <f t="shared" si="3"/>
        <v>21.917599583238488</v>
      </c>
      <c r="T19" s="54">
        <f t="shared" si="4"/>
        <v>69.726981272033569</v>
      </c>
      <c r="U19" s="52">
        <f t="shared" si="5"/>
        <v>112.19071286670201</v>
      </c>
      <c r="V19" s="53">
        <f t="shared" si="6"/>
        <v>31.164086907417225</v>
      </c>
      <c r="W19" s="54">
        <f t="shared" si="7"/>
        <v>89.648975921186022</v>
      </c>
      <c r="X19" s="52">
        <f t="shared" si="8"/>
        <v>144.24520225718831</v>
      </c>
      <c r="Y19" s="53">
        <f t="shared" si="9"/>
        <v>40.068111738107866</v>
      </c>
      <c r="Z19" s="54">
        <f t="shared" si="10"/>
        <v>107.57877110542323</v>
      </c>
      <c r="AA19" s="52">
        <f t="shared" si="11"/>
        <v>173.09424270862598</v>
      </c>
      <c r="AB19" s="53">
        <f t="shared" si="12"/>
        <v>48.081734085729437</v>
      </c>
      <c r="AC19" s="54">
        <f t="shared" si="13"/>
        <v>123.80096674830455</v>
      </c>
      <c r="AD19" s="52">
        <f t="shared" si="14"/>
        <v>199.19575549802201</v>
      </c>
      <c r="AE19" s="53">
        <f t="shared" si="15"/>
        <v>55.332154305006114</v>
      </c>
      <c r="AF19" s="54">
        <f t="shared" si="16"/>
        <v>140.32013622446507</v>
      </c>
      <c r="AG19" s="52">
        <f t="shared" si="17"/>
        <v>225.77509918516432</v>
      </c>
      <c r="AH19" s="55">
        <f t="shared" si="18"/>
        <v>62.715305329212313</v>
      </c>
      <c r="AJ19" s="221" t="s">
        <v>42</v>
      </c>
      <c r="AK19" s="221"/>
      <c r="AL19" s="191">
        <v>0</v>
      </c>
      <c r="AM19" s="192" t="s">
        <v>43</v>
      </c>
      <c r="AN19" s="193">
        <f>SIN(RADIANS(AL19))</f>
        <v>0</v>
      </c>
    </row>
    <row r="20" spans="1:64" ht="18.600000000000001" thickBot="1" x14ac:dyDescent="0.4">
      <c r="A20" s="4"/>
      <c r="B20" s="219" t="s">
        <v>44</v>
      </c>
      <c r="C20" s="219"/>
      <c r="D20" s="15">
        <v>23</v>
      </c>
      <c r="E20" s="15">
        <v>27</v>
      </c>
      <c r="F20" s="38">
        <f>D20/E20</f>
        <v>0.85185185185185186</v>
      </c>
      <c r="G20" s="20">
        <f>(($I$6*60*(E20/D20)*($E$5/$D$5)*$K$5*PI())/1000)*($E$6/$D$6)</f>
        <v>225.77509918516432</v>
      </c>
      <c r="H20" s="20">
        <f>G20/1.609</f>
        <v>140.32013622446507</v>
      </c>
      <c r="I20" s="15">
        <f>I6</f>
        <v>11000</v>
      </c>
      <c r="J20" s="44"/>
      <c r="K20" s="6"/>
      <c r="L20" s="5"/>
      <c r="M20" s="6"/>
      <c r="N20" s="208" t="s">
        <v>45</v>
      </c>
      <c r="O20" s="209"/>
      <c r="P20" s="209"/>
      <c r="Q20" s="209"/>
      <c r="R20" s="209"/>
      <c r="S20" s="209"/>
      <c r="T20" s="209"/>
      <c r="U20" s="209"/>
      <c r="V20" s="225"/>
      <c r="W20" s="226" t="s">
        <v>46</v>
      </c>
      <c r="X20" s="209"/>
      <c r="Y20" s="209"/>
      <c r="Z20" s="209"/>
      <c r="AA20" s="209"/>
      <c r="AB20" s="209"/>
      <c r="AC20" s="209"/>
      <c r="AD20" s="209"/>
      <c r="AE20" s="209"/>
      <c r="AF20" s="209"/>
      <c r="AG20" s="209"/>
      <c r="AH20" s="210"/>
      <c r="AI20" s="227" t="s">
        <v>217</v>
      </c>
      <c r="AJ20" s="228"/>
      <c r="AK20" s="228"/>
      <c r="AL20" s="228"/>
      <c r="AM20" s="228"/>
      <c r="AN20" s="228"/>
      <c r="AO20" s="228"/>
      <c r="AP20" s="228"/>
      <c r="AQ20" s="228"/>
      <c r="AR20" s="228"/>
      <c r="AS20" s="228"/>
      <c r="AT20" s="228"/>
      <c r="AU20" s="228"/>
      <c r="AV20" s="228"/>
      <c r="AW20" s="228"/>
      <c r="AX20" s="228"/>
      <c r="AY20" s="228"/>
      <c r="AZ20" s="228"/>
      <c r="BA20" s="228"/>
      <c r="BB20" s="228"/>
      <c r="BC20" s="228"/>
      <c r="BD20" s="228"/>
      <c r="BE20" s="228"/>
      <c r="BF20" s="229"/>
      <c r="BG20" s="200" t="s">
        <v>218</v>
      </c>
      <c r="BH20" s="201"/>
      <c r="BI20" s="201"/>
      <c r="BJ20" s="201"/>
      <c r="BK20" s="201"/>
      <c r="BL20" s="202"/>
    </row>
    <row r="21" spans="1:64" ht="16.8" thickTop="1" thickBot="1" x14ac:dyDescent="0.35">
      <c r="A21" s="4"/>
      <c r="B21" s="230"/>
      <c r="C21" s="230"/>
      <c r="D21" s="41"/>
      <c r="E21" s="41"/>
      <c r="F21" s="58"/>
      <c r="G21" s="41"/>
      <c r="H21" s="41"/>
      <c r="I21" s="41"/>
      <c r="J21" s="6"/>
      <c r="K21" s="6"/>
      <c r="L21" s="5"/>
      <c r="M21" s="6"/>
      <c r="N21" s="231" t="s">
        <v>3</v>
      </c>
      <c r="O21" s="232"/>
      <c r="P21" s="233"/>
      <c r="Q21" s="59" t="s">
        <v>4</v>
      </c>
      <c r="R21" s="60" t="s">
        <v>5</v>
      </c>
      <c r="S21" s="60" t="s">
        <v>6</v>
      </c>
      <c r="T21" s="60" t="s">
        <v>7</v>
      </c>
      <c r="U21" s="60" t="s">
        <v>8</v>
      </c>
      <c r="V21" s="61" t="s">
        <v>9</v>
      </c>
      <c r="W21" s="62"/>
      <c r="X21" s="63"/>
      <c r="Y21" s="63"/>
      <c r="Z21" s="64"/>
      <c r="AA21" s="63"/>
      <c r="AB21" s="63"/>
      <c r="AC21" s="64"/>
      <c r="AD21" s="63"/>
      <c r="AE21" s="63"/>
      <c r="AF21" s="64"/>
      <c r="AG21" s="65"/>
      <c r="AH21" s="66"/>
      <c r="AI21" s="234" t="s">
        <v>4</v>
      </c>
      <c r="AJ21" s="235"/>
      <c r="AK21" s="235"/>
      <c r="AL21" s="236"/>
      <c r="AM21" s="237" t="s">
        <v>5</v>
      </c>
      <c r="AN21" s="235"/>
      <c r="AO21" s="235"/>
      <c r="AP21" s="236"/>
      <c r="AQ21" s="237" t="s">
        <v>6</v>
      </c>
      <c r="AR21" s="235"/>
      <c r="AS21" s="235"/>
      <c r="AT21" s="236"/>
      <c r="AU21" s="237" t="s">
        <v>7</v>
      </c>
      <c r="AV21" s="235"/>
      <c r="AW21" s="235"/>
      <c r="AX21" s="236"/>
      <c r="AY21" s="237" t="s">
        <v>8</v>
      </c>
      <c r="AZ21" s="235"/>
      <c r="BA21" s="235"/>
      <c r="BB21" s="236"/>
      <c r="BC21" s="240" t="s">
        <v>9</v>
      </c>
      <c r="BD21" s="235"/>
      <c r="BE21" s="235"/>
      <c r="BF21" s="241"/>
      <c r="BG21" s="203"/>
      <c r="BH21" s="204"/>
      <c r="BI21" s="204"/>
      <c r="BJ21" s="204"/>
      <c r="BK21" s="204"/>
      <c r="BL21" s="205"/>
    </row>
    <row r="22" spans="1:64" ht="14.4" customHeight="1" x14ac:dyDescent="0.3">
      <c r="A22" s="242" t="s">
        <v>47</v>
      </c>
      <c r="B22" s="243"/>
      <c r="C22" s="243"/>
      <c r="D22" s="243"/>
      <c r="E22" s="243"/>
      <c r="F22" s="243"/>
      <c r="G22" s="243"/>
      <c r="H22" s="243"/>
      <c r="I22" s="243"/>
      <c r="J22" s="243"/>
      <c r="K22" s="243"/>
      <c r="L22" s="244"/>
      <c r="M22" s="6"/>
      <c r="N22" s="67" t="s">
        <v>10</v>
      </c>
      <c r="O22" s="11" t="s">
        <v>11</v>
      </c>
      <c r="P22" s="14" t="s">
        <v>12</v>
      </c>
      <c r="Q22" s="67" t="s">
        <v>48</v>
      </c>
      <c r="R22" s="68" t="s">
        <v>48</v>
      </c>
      <c r="S22" s="68" t="s">
        <v>48</v>
      </c>
      <c r="T22" s="68" t="s">
        <v>48</v>
      </c>
      <c r="U22" s="68" t="s">
        <v>48</v>
      </c>
      <c r="V22" s="69" t="s">
        <v>48</v>
      </c>
      <c r="W22" s="70"/>
      <c r="AG22" s="71"/>
      <c r="AH22" s="71"/>
      <c r="AI22" s="72" t="s">
        <v>49</v>
      </c>
      <c r="AJ22" s="73" t="s">
        <v>50</v>
      </c>
      <c r="AK22" s="73" t="s">
        <v>51</v>
      </c>
      <c r="AL22" s="74" t="s">
        <v>52</v>
      </c>
      <c r="AM22" s="75" t="s">
        <v>49</v>
      </c>
      <c r="AN22" s="73" t="s">
        <v>50</v>
      </c>
      <c r="AO22" s="73" t="s">
        <v>51</v>
      </c>
      <c r="AP22" s="74" t="s">
        <v>52</v>
      </c>
      <c r="AQ22" s="75" t="s">
        <v>49</v>
      </c>
      <c r="AR22" s="73" t="s">
        <v>50</v>
      </c>
      <c r="AS22" s="73" t="s">
        <v>51</v>
      </c>
      <c r="AT22" s="74" t="s">
        <v>52</v>
      </c>
      <c r="AU22" s="75" t="s">
        <v>49</v>
      </c>
      <c r="AV22" s="73" t="s">
        <v>50</v>
      </c>
      <c r="AW22" s="73" t="s">
        <v>51</v>
      </c>
      <c r="AX22" s="74" t="s">
        <v>52</v>
      </c>
      <c r="AY22" s="75" t="s">
        <v>49</v>
      </c>
      <c r="AZ22" s="73" t="s">
        <v>50</v>
      </c>
      <c r="BA22" s="73" t="s">
        <v>51</v>
      </c>
      <c r="BB22" s="74" t="s">
        <v>52</v>
      </c>
      <c r="BC22" s="76" t="s">
        <v>49</v>
      </c>
      <c r="BD22" s="73" t="s">
        <v>50</v>
      </c>
      <c r="BE22" s="73" t="s">
        <v>51</v>
      </c>
      <c r="BF22" s="77" t="s">
        <v>52</v>
      </c>
      <c r="BG22" s="186" t="s">
        <v>219</v>
      </c>
      <c r="BH22" s="185" t="s">
        <v>13</v>
      </c>
      <c r="BI22" s="180" t="s">
        <v>49</v>
      </c>
      <c r="BJ22" s="180" t="s">
        <v>50</v>
      </c>
      <c r="BK22" s="180" t="s">
        <v>51</v>
      </c>
      <c r="BL22" s="187" t="s">
        <v>52</v>
      </c>
    </row>
    <row r="23" spans="1:64" ht="14.4" customHeight="1" thickBot="1" x14ac:dyDescent="0.35">
      <c r="A23" s="245"/>
      <c r="B23" s="246"/>
      <c r="C23" s="246"/>
      <c r="D23" s="246"/>
      <c r="E23" s="246"/>
      <c r="F23" s="246"/>
      <c r="G23" s="246"/>
      <c r="H23" s="246"/>
      <c r="I23" s="246"/>
      <c r="J23" s="246"/>
      <c r="K23" s="246"/>
      <c r="L23" s="247"/>
      <c r="M23" s="6"/>
      <c r="N23" s="19">
        <f t="shared" ref="N23:O37" si="19">N5</f>
        <v>4000</v>
      </c>
      <c r="O23" s="20">
        <f t="shared" si="19"/>
        <v>9</v>
      </c>
      <c r="P23" s="78">
        <f>O23*0.76</f>
        <v>6.84</v>
      </c>
      <c r="Q23" s="79">
        <f t="shared" ref="Q23:Q37" si="20">(P23*1000)/S5</f>
        <v>858.21441935571136</v>
      </c>
      <c r="R23" s="80">
        <f t="shared" ref="R23:R37" si="21">(P23*1000)/V5</f>
        <v>603.57937185456615</v>
      </c>
      <c r="S23" s="80">
        <f t="shared" ref="S23:S37" si="22">(P23*1000)/Y5</f>
        <v>469.45062255355145</v>
      </c>
      <c r="T23" s="80">
        <f t="shared" ref="T23:T37" si="23">(P23*1000)/AB5</f>
        <v>391.20885212795952</v>
      </c>
      <c r="U23" s="80">
        <f t="shared" ref="U23:U37" si="24">(P23*1000)/AE5</f>
        <v>339.94700253877863</v>
      </c>
      <c r="V23" s="81">
        <f t="shared" ref="V23:V37" si="25">(P23*1000)/AH5</f>
        <v>299.92678663143562</v>
      </c>
      <c r="W23" s="70"/>
      <c r="X23" s="82"/>
      <c r="Y23" s="82"/>
      <c r="AA23" s="82"/>
      <c r="AB23" s="82"/>
      <c r="AD23" s="82"/>
      <c r="AE23" s="82"/>
      <c r="AG23" s="83"/>
      <c r="AH23" s="83"/>
      <c r="AI23" s="84">
        <f t="shared" ref="AI23:AI37" si="26">0.5*$AL$18*$AL$15*$AL$16*(S5^2)</f>
        <v>7.1349705271116655</v>
      </c>
      <c r="AJ23" s="85">
        <f t="shared" ref="AJ23:AJ37" si="27">0.02*9.81*$AL$17</f>
        <v>46.754460000000009</v>
      </c>
      <c r="AK23" s="85">
        <f t="shared" ref="AK23:AK37" si="28">$AL$17*9.81*$AN$19</f>
        <v>0</v>
      </c>
      <c r="AL23" s="86">
        <f>SUM(AI23:AK23)</f>
        <v>53.889430527111671</v>
      </c>
      <c r="AM23" s="87">
        <f t="shared" ref="AM23:AM37" si="29">0.5*$AL$18*$AL$15*$AL$16*(V5^2)</f>
        <v>14.424973372805596</v>
      </c>
      <c r="AN23" s="85">
        <f t="shared" ref="AN23:AN37" si="30">0.02*9.81*$AL$17</f>
        <v>46.754460000000009</v>
      </c>
      <c r="AO23" s="85">
        <f t="shared" ref="AO23:AO37" si="31">$AL$17*9.81*$AN$19</f>
        <v>0</v>
      </c>
      <c r="AP23" s="86">
        <f>SUM(AM23:AO23)</f>
        <v>61.179433372805605</v>
      </c>
      <c r="AQ23" s="87">
        <f t="shared" ref="AQ23:AQ37" si="32">0.5*$AL$18*$AL$15*$AL$16*(Y5^2)</f>
        <v>23.845364146882719</v>
      </c>
      <c r="AR23" s="85">
        <f t="shared" ref="AR23:AR37" si="33">0.02*9.81*$AL$17</f>
        <v>46.754460000000009</v>
      </c>
      <c r="AS23" s="85">
        <f t="shared" ref="AS23:AS37" si="34">$AL$17*9.81*$AN$19</f>
        <v>0</v>
      </c>
      <c r="AT23" s="86">
        <f>SUM(AQ23:AS23)</f>
        <v>70.599824146882725</v>
      </c>
      <c r="AU23" s="87">
        <f t="shared" ref="AU23:AU37" si="35">0.5*$AL$18*$AL$15*$AL$16*(AB5^2)</f>
        <v>34.337324371511116</v>
      </c>
      <c r="AV23" s="85">
        <f t="shared" ref="AV23:AV37" si="36">0.02*9.81*$AL$17</f>
        <v>46.754460000000009</v>
      </c>
      <c r="AW23" s="85">
        <f t="shared" ref="AW23:AW37" si="37">$AL$17*9.81*$AN$19</f>
        <v>0</v>
      </c>
      <c r="AX23" s="86">
        <f>SUM(AU23:AW23)</f>
        <v>81.091784371511125</v>
      </c>
      <c r="AY23" s="87">
        <f t="shared" ref="AY23:AY37" si="38">0.5*$AL$18*$AL$15*$AL$16*(AE5^2)</f>
        <v>45.473812352672034</v>
      </c>
      <c r="AZ23" s="85">
        <f t="shared" ref="AZ23:AZ37" si="39">0.02*9.81*$AL$17</f>
        <v>46.754460000000009</v>
      </c>
      <c r="BA23" s="85">
        <f t="shared" ref="BA23:BA37" si="40">$AL$17*9.81*$AN$19</f>
        <v>0</v>
      </c>
      <c r="BB23" s="86">
        <f>SUM(AY23:BA23)</f>
        <v>92.228272352672036</v>
      </c>
      <c r="BC23" s="88">
        <f t="shared" ref="BC23:BC37" si="41">0.5*$AL$18*$AL$15*$AL$16*(AH5^2)</f>
        <v>58.418888344725922</v>
      </c>
      <c r="BD23" s="85">
        <f t="shared" ref="BD23:BD37" si="42">0.02*9.81*$AL$17</f>
        <v>46.754460000000009</v>
      </c>
      <c r="BE23" s="85">
        <f t="shared" ref="BE23:BE37" si="43">$AL$17*9.81*$AN$19</f>
        <v>0</v>
      </c>
      <c r="BF23" s="89">
        <f>SUM(BC23:BE23)</f>
        <v>105.17334834472592</v>
      </c>
      <c r="BG23" s="84">
        <f>BH23/2.237</f>
        <v>4.4702726866338844</v>
      </c>
      <c r="BH23" s="177">
        <v>10</v>
      </c>
      <c r="BI23" s="20">
        <f>0.5*$AL$18*$AL$16*$AL$15*(BG23^2)</f>
        <v>2.2446034496436869</v>
      </c>
      <c r="BJ23" s="20">
        <f>$BD$33</f>
        <v>46.754460000000009</v>
      </c>
      <c r="BK23" s="20">
        <f>$BE$23</f>
        <v>0</v>
      </c>
      <c r="BL23" s="89">
        <f>SUM(BI23:BK23)</f>
        <v>48.999063449643693</v>
      </c>
    </row>
    <row r="24" spans="1:64" x14ac:dyDescent="0.3">
      <c r="A24" s="4"/>
      <c r="B24" s="6"/>
      <c r="C24" s="6"/>
      <c r="D24" s="90"/>
      <c r="E24" s="90"/>
      <c r="F24" s="90"/>
      <c r="G24" s="6"/>
      <c r="H24" s="6"/>
      <c r="I24" s="6"/>
      <c r="J24" s="6"/>
      <c r="K24" s="6"/>
      <c r="L24" s="5"/>
      <c r="M24" s="6"/>
      <c r="N24" s="19">
        <f t="shared" si="19"/>
        <v>4500</v>
      </c>
      <c r="O24" s="20">
        <f t="shared" si="19"/>
        <v>32.5</v>
      </c>
      <c r="P24" s="78">
        <f t="shared" ref="P24:P37" si="44">O24*0.76</f>
        <v>24.7</v>
      </c>
      <c r="Q24" s="79">
        <f t="shared" si="20"/>
        <v>2754.7623337343825</v>
      </c>
      <c r="R24" s="80">
        <f t="shared" si="21"/>
        <v>1937.4152676813237</v>
      </c>
      <c r="S24" s="80">
        <f t="shared" si="22"/>
        <v>1506.8785415299185</v>
      </c>
      <c r="T24" s="80">
        <f t="shared" si="23"/>
        <v>1255.7321179415987</v>
      </c>
      <c r="U24" s="80">
        <f t="shared" si="24"/>
        <v>1091.187909383734</v>
      </c>
      <c r="V24" s="81">
        <f t="shared" si="25"/>
        <v>962.72795708855881</v>
      </c>
      <c r="W24" s="70"/>
      <c r="X24" s="82"/>
      <c r="Y24" s="82"/>
      <c r="AA24" s="82"/>
      <c r="AB24" s="82"/>
      <c r="AD24" s="82"/>
      <c r="AE24" s="82"/>
      <c r="AG24" s="83"/>
      <c r="AH24" s="83"/>
      <c r="AI24" s="84">
        <f t="shared" si="26"/>
        <v>9.0301970733756995</v>
      </c>
      <c r="AJ24" s="85">
        <f t="shared" si="27"/>
        <v>46.754460000000009</v>
      </c>
      <c r="AK24" s="85">
        <f t="shared" si="28"/>
        <v>0</v>
      </c>
      <c r="AL24" s="86">
        <f t="shared" ref="AL24:AL37" si="45">SUM(AI24:AK24)</f>
        <v>55.784657073375712</v>
      </c>
      <c r="AM24" s="87">
        <f t="shared" si="29"/>
        <v>18.256606924957079</v>
      </c>
      <c r="AN24" s="85">
        <f t="shared" si="30"/>
        <v>46.754460000000009</v>
      </c>
      <c r="AO24" s="85">
        <f t="shared" si="31"/>
        <v>0</v>
      </c>
      <c r="AP24" s="86">
        <f t="shared" ref="AP24:AP37" si="46">SUM(AM24:AO24)</f>
        <v>65.011066924957092</v>
      </c>
      <c r="AQ24" s="87">
        <f t="shared" si="32"/>
        <v>30.179288998398434</v>
      </c>
      <c r="AR24" s="85">
        <f t="shared" si="33"/>
        <v>46.754460000000009</v>
      </c>
      <c r="AS24" s="85">
        <f t="shared" si="34"/>
        <v>0</v>
      </c>
      <c r="AT24" s="86">
        <f t="shared" ref="AT24:AT37" si="47">SUM(AQ24:AS24)</f>
        <v>76.933748998398443</v>
      </c>
      <c r="AU24" s="87">
        <f t="shared" si="35"/>
        <v>43.458176157693742</v>
      </c>
      <c r="AV24" s="85">
        <f t="shared" si="36"/>
        <v>46.754460000000009</v>
      </c>
      <c r="AW24" s="85">
        <f t="shared" si="37"/>
        <v>0</v>
      </c>
      <c r="AX24" s="86">
        <f t="shared" ref="AX24:AX37" si="48">SUM(AU24:AW24)</f>
        <v>90.212636157693751</v>
      </c>
      <c r="AY24" s="87">
        <f t="shared" si="38"/>
        <v>57.552793758850541</v>
      </c>
      <c r="AZ24" s="85">
        <f t="shared" si="39"/>
        <v>46.754460000000009</v>
      </c>
      <c r="BA24" s="85">
        <f t="shared" si="40"/>
        <v>0</v>
      </c>
      <c r="BB24" s="86">
        <f t="shared" ref="BB24:BB37" si="49">SUM(AY24:BA24)</f>
        <v>104.30725375885055</v>
      </c>
      <c r="BC24" s="88">
        <f t="shared" si="41"/>
        <v>73.936405561293739</v>
      </c>
      <c r="BD24" s="85">
        <f t="shared" si="42"/>
        <v>46.754460000000009</v>
      </c>
      <c r="BE24" s="85">
        <f t="shared" si="43"/>
        <v>0</v>
      </c>
      <c r="BF24" s="89">
        <f t="shared" ref="BF24:BF37" si="50">SUM(BC24:BE24)</f>
        <v>120.69086556129375</v>
      </c>
      <c r="BG24" s="84">
        <f t="shared" ref="BG24:BG51" si="51">BH24/2.237</f>
        <v>6.7054090299508271</v>
      </c>
      <c r="BH24" s="177">
        <v>15</v>
      </c>
      <c r="BI24" s="20">
        <f t="shared" ref="BI24:BI51" si="52">0.5*$AL$18*$AL$16*$AL$15*(BG24^2)</f>
        <v>5.0503577616982955</v>
      </c>
      <c r="BJ24" s="20">
        <f t="shared" ref="BJ24:BJ51" si="53">$BD$33</f>
        <v>46.754460000000009</v>
      </c>
      <c r="BK24" s="20">
        <f t="shared" ref="BK24:BK51" si="54">$BE$23</f>
        <v>0</v>
      </c>
      <c r="BL24" s="89">
        <f t="shared" ref="BL24:BL51" si="55">SUM(BI24:BK24)</f>
        <v>51.804817761698303</v>
      </c>
    </row>
    <row r="25" spans="1:64" x14ac:dyDescent="0.3">
      <c r="A25" s="4"/>
      <c r="B25" s="248" t="s">
        <v>53</v>
      </c>
      <c r="C25" s="248" t="s">
        <v>54</v>
      </c>
      <c r="D25" s="248" t="s">
        <v>55</v>
      </c>
      <c r="E25" s="248" t="s">
        <v>56</v>
      </c>
      <c r="F25" s="248" t="s">
        <v>57</v>
      </c>
      <c r="G25" s="248"/>
      <c r="H25" s="249" t="s">
        <v>198</v>
      </c>
      <c r="I25" s="6"/>
      <c r="J25" s="6"/>
      <c r="K25" s="6"/>
      <c r="L25" s="5"/>
      <c r="M25" s="6"/>
      <c r="N25" s="19">
        <f t="shared" si="19"/>
        <v>5000</v>
      </c>
      <c r="O25" s="20">
        <f t="shared" si="19"/>
        <v>33</v>
      </c>
      <c r="P25" s="78">
        <f t="shared" si="44"/>
        <v>25.080000000000002</v>
      </c>
      <c r="Q25" s="79">
        <f t="shared" si="20"/>
        <v>2517.4289634434199</v>
      </c>
      <c r="R25" s="80">
        <f t="shared" si="21"/>
        <v>1770.4994907733944</v>
      </c>
      <c r="S25" s="80">
        <f t="shared" si="22"/>
        <v>1377.0551594904175</v>
      </c>
      <c r="T25" s="80">
        <f t="shared" si="23"/>
        <v>1147.5459662420149</v>
      </c>
      <c r="U25" s="80">
        <f t="shared" si="24"/>
        <v>997.17787411375082</v>
      </c>
      <c r="V25" s="81">
        <f t="shared" si="25"/>
        <v>879.78524078554472</v>
      </c>
      <c r="W25" s="70"/>
      <c r="X25" s="82"/>
      <c r="Y25" s="82"/>
      <c r="AA25" s="82"/>
      <c r="AB25" s="82"/>
      <c r="AD25" s="82"/>
      <c r="AE25" s="82"/>
      <c r="AG25" s="83"/>
      <c r="AH25" s="83"/>
      <c r="AI25" s="84">
        <f t="shared" si="26"/>
        <v>11.14839144861198</v>
      </c>
      <c r="AJ25" s="85">
        <f t="shared" si="27"/>
        <v>46.754460000000009</v>
      </c>
      <c r="AK25" s="85">
        <f t="shared" si="28"/>
        <v>0</v>
      </c>
      <c r="AL25" s="86">
        <f t="shared" si="45"/>
        <v>57.90285144861199</v>
      </c>
      <c r="AM25" s="87">
        <f t="shared" si="29"/>
        <v>22.53902089500874</v>
      </c>
      <c r="AN25" s="85">
        <f t="shared" si="30"/>
        <v>46.754460000000009</v>
      </c>
      <c r="AO25" s="85">
        <f t="shared" si="31"/>
        <v>0</v>
      </c>
      <c r="AP25" s="86">
        <f t="shared" si="46"/>
        <v>69.293480895008742</v>
      </c>
      <c r="AQ25" s="87">
        <f t="shared" si="32"/>
        <v>37.258381479504258</v>
      </c>
      <c r="AR25" s="85">
        <f t="shared" si="33"/>
        <v>46.754460000000009</v>
      </c>
      <c r="AS25" s="85">
        <f t="shared" si="34"/>
        <v>0</v>
      </c>
      <c r="AT25" s="86">
        <f t="shared" si="47"/>
        <v>84.01284147950426</v>
      </c>
      <c r="AU25" s="87">
        <f t="shared" si="35"/>
        <v>53.652069330486107</v>
      </c>
      <c r="AV25" s="85">
        <f t="shared" si="36"/>
        <v>46.754460000000009</v>
      </c>
      <c r="AW25" s="85">
        <f t="shared" si="37"/>
        <v>0</v>
      </c>
      <c r="AX25" s="86">
        <f t="shared" si="48"/>
        <v>100.40652933048611</v>
      </c>
      <c r="AY25" s="87">
        <f t="shared" si="38"/>
        <v>71.052831801050061</v>
      </c>
      <c r="AZ25" s="85">
        <f t="shared" si="39"/>
        <v>46.754460000000009</v>
      </c>
      <c r="BA25" s="85">
        <f t="shared" si="40"/>
        <v>0</v>
      </c>
      <c r="BB25" s="86">
        <f t="shared" si="49"/>
        <v>117.80729180105007</v>
      </c>
      <c r="BC25" s="88">
        <f t="shared" si="41"/>
        <v>91.279513038634235</v>
      </c>
      <c r="BD25" s="85">
        <f t="shared" si="42"/>
        <v>46.754460000000009</v>
      </c>
      <c r="BE25" s="85">
        <f t="shared" si="43"/>
        <v>0</v>
      </c>
      <c r="BF25" s="89">
        <f t="shared" si="50"/>
        <v>138.03397303863426</v>
      </c>
      <c r="BG25" s="84">
        <f t="shared" si="51"/>
        <v>8.9405453732677689</v>
      </c>
      <c r="BH25" s="177">
        <v>20</v>
      </c>
      <c r="BI25" s="20">
        <f t="shared" si="52"/>
        <v>8.9784137985747474</v>
      </c>
      <c r="BJ25" s="20">
        <f t="shared" si="53"/>
        <v>46.754460000000009</v>
      </c>
      <c r="BK25" s="20">
        <f t="shared" si="54"/>
        <v>0</v>
      </c>
      <c r="BL25" s="89">
        <f t="shared" si="55"/>
        <v>55.732873798574758</v>
      </c>
    </row>
    <row r="26" spans="1:64" x14ac:dyDescent="0.3">
      <c r="A26" s="4"/>
      <c r="B26" s="248"/>
      <c r="C26" s="248"/>
      <c r="D26" s="248"/>
      <c r="E26" s="248"/>
      <c r="F26" s="248"/>
      <c r="G26" s="248"/>
      <c r="H26" s="249"/>
      <c r="I26" s="6"/>
      <c r="J26" s="6"/>
      <c r="K26" s="6"/>
      <c r="L26" s="5"/>
      <c r="M26" s="6"/>
      <c r="N26" s="19">
        <f t="shared" si="19"/>
        <v>5500</v>
      </c>
      <c r="O26" s="20">
        <f t="shared" si="19"/>
        <v>37</v>
      </c>
      <c r="P26" s="78">
        <f t="shared" si="44"/>
        <v>28.12</v>
      </c>
      <c r="Q26" s="79">
        <f t="shared" si="20"/>
        <v>2565.9744255483897</v>
      </c>
      <c r="R26" s="80">
        <f t="shared" si="21"/>
        <v>1804.6413542318344</v>
      </c>
      <c r="S26" s="80">
        <f t="shared" si="22"/>
        <v>1403.6099421803153</v>
      </c>
      <c r="T26" s="80">
        <f t="shared" si="23"/>
        <v>1169.6749518169295</v>
      </c>
      <c r="U26" s="80">
        <f t="shared" si="24"/>
        <v>1016.4071995098833</v>
      </c>
      <c r="V26" s="81">
        <f t="shared" si="25"/>
        <v>896.75079639297928</v>
      </c>
      <c r="W26" s="70"/>
      <c r="X26" s="82"/>
      <c r="Y26" s="82"/>
      <c r="AA26" s="82"/>
      <c r="AB26" s="82"/>
      <c r="AD26" s="82"/>
      <c r="AE26" s="82"/>
      <c r="AG26" s="83"/>
      <c r="AH26" s="83"/>
      <c r="AI26" s="84">
        <f t="shared" si="26"/>
        <v>13.489553652820492</v>
      </c>
      <c r="AJ26" s="85">
        <f t="shared" si="27"/>
        <v>46.754460000000009</v>
      </c>
      <c r="AK26" s="85">
        <f t="shared" si="28"/>
        <v>0</v>
      </c>
      <c r="AL26" s="86">
        <f t="shared" si="45"/>
        <v>60.244013652820499</v>
      </c>
      <c r="AM26" s="87">
        <f t="shared" si="29"/>
        <v>27.272215282960573</v>
      </c>
      <c r="AN26" s="85">
        <f t="shared" si="30"/>
        <v>46.754460000000009</v>
      </c>
      <c r="AO26" s="85">
        <f t="shared" si="31"/>
        <v>0</v>
      </c>
      <c r="AP26" s="86">
        <f t="shared" si="46"/>
        <v>74.026675282960582</v>
      </c>
      <c r="AQ26" s="87">
        <f t="shared" si="32"/>
        <v>45.08264159020014</v>
      </c>
      <c r="AR26" s="85">
        <f t="shared" si="33"/>
        <v>46.754460000000009</v>
      </c>
      <c r="AS26" s="85">
        <f t="shared" si="34"/>
        <v>0</v>
      </c>
      <c r="AT26" s="86">
        <f t="shared" si="47"/>
        <v>91.837101590200149</v>
      </c>
      <c r="AU26" s="87">
        <f t="shared" si="35"/>
        <v>64.919003889888202</v>
      </c>
      <c r="AV26" s="85">
        <f t="shared" si="36"/>
        <v>46.754460000000009</v>
      </c>
      <c r="AW26" s="85">
        <f t="shared" si="37"/>
        <v>0</v>
      </c>
      <c r="AX26" s="86">
        <f t="shared" si="48"/>
        <v>111.67346388988821</v>
      </c>
      <c r="AY26" s="87">
        <f t="shared" si="38"/>
        <v>85.973926479270602</v>
      </c>
      <c r="AZ26" s="85">
        <f t="shared" si="39"/>
        <v>46.754460000000009</v>
      </c>
      <c r="BA26" s="85">
        <f t="shared" si="40"/>
        <v>0</v>
      </c>
      <c r="BB26" s="86">
        <f t="shared" si="49"/>
        <v>132.72838647927063</v>
      </c>
      <c r="BC26" s="88">
        <f t="shared" si="41"/>
        <v>110.44821077674742</v>
      </c>
      <c r="BD26" s="85">
        <f t="shared" si="42"/>
        <v>46.754460000000009</v>
      </c>
      <c r="BE26" s="85">
        <f t="shared" si="43"/>
        <v>0</v>
      </c>
      <c r="BF26" s="89">
        <f t="shared" si="50"/>
        <v>157.20267077674742</v>
      </c>
      <c r="BG26" s="84">
        <f t="shared" si="51"/>
        <v>11.175681716584711</v>
      </c>
      <c r="BH26" s="177">
        <v>25</v>
      </c>
      <c r="BI26" s="20">
        <f t="shared" si="52"/>
        <v>14.028771560273041</v>
      </c>
      <c r="BJ26" s="20">
        <f t="shared" si="53"/>
        <v>46.754460000000009</v>
      </c>
      <c r="BK26" s="20">
        <f t="shared" si="54"/>
        <v>0</v>
      </c>
      <c r="BL26" s="89">
        <f t="shared" si="55"/>
        <v>60.783231560273052</v>
      </c>
    </row>
    <row r="27" spans="1:64" x14ac:dyDescent="0.3">
      <c r="A27" s="4"/>
      <c r="B27" s="46">
        <f>5/8</f>
        <v>0.625</v>
      </c>
      <c r="C27" s="46">
        <v>15</v>
      </c>
      <c r="D27" s="46">
        <v>46</v>
      </c>
      <c r="E27" s="46">
        <v>114</v>
      </c>
      <c r="F27" s="220">
        <v>0.1</v>
      </c>
      <c r="G27" s="220"/>
      <c r="H27" s="46">
        <f>0.5*(E27-0.5*(C27+D27))*25.4*B27</f>
        <v>662.78125</v>
      </c>
      <c r="I27" s="6"/>
      <c r="J27" s="6"/>
      <c r="K27" s="6"/>
      <c r="L27" s="5"/>
      <c r="M27" s="6"/>
      <c r="N27" s="19">
        <f t="shared" si="19"/>
        <v>6000</v>
      </c>
      <c r="O27" s="20">
        <f t="shared" si="19"/>
        <v>42.5</v>
      </c>
      <c r="P27" s="78">
        <f t="shared" si="44"/>
        <v>32.299999999999997</v>
      </c>
      <c r="Q27" s="79">
        <f t="shared" si="20"/>
        <v>2701.786135008721</v>
      </c>
      <c r="R27" s="80">
        <f t="shared" si="21"/>
        <v>1900.1572817643751</v>
      </c>
      <c r="S27" s="80">
        <f t="shared" si="22"/>
        <v>1477.9001080389583</v>
      </c>
      <c r="T27" s="80">
        <f t="shared" si="23"/>
        <v>1231.5834233657984</v>
      </c>
      <c r="U27" s="80">
        <f t="shared" si="24"/>
        <v>1070.2035265109694</v>
      </c>
      <c r="V27" s="81">
        <f t="shared" si="25"/>
        <v>944.2139579137787</v>
      </c>
      <c r="W27" s="70"/>
      <c r="X27" s="82"/>
      <c r="Y27" s="82"/>
      <c r="AA27" s="82"/>
      <c r="AB27" s="82"/>
      <c r="AD27" s="82"/>
      <c r="AE27" s="82"/>
      <c r="AG27" s="83"/>
      <c r="AH27" s="83"/>
      <c r="AI27" s="84">
        <f t="shared" si="26"/>
        <v>16.053683686001243</v>
      </c>
      <c r="AJ27" s="85">
        <f t="shared" si="27"/>
        <v>46.754460000000009</v>
      </c>
      <c r="AK27" s="85">
        <f t="shared" si="28"/>
        <v>0</v>
      </c>
      <c r="AL27" s="86">
        <f t="shared" si="45"/>
        <v>62.808143686001252</v>
      </c>
      <c r="AM27" s="87">
        <f t="shared" si="29"/>
        <v>32.456190088812576</v>
      </c>
      <c r="AN27" s="85">
        <f t="shared" si="30"/>
        <v>46.754460000000009</v>
      </c>
      <c r="AO27" s="85">
        <f t="shared" si="31"/>
        <v>0</v>
      </c>
      <c r="AP27" s="86">
        <f t="shared" si="46"/>
        <v>79.210650088812585</v>
      </c>
      <c r="AQ27" s="87">
        <f t="shared" si="32"/>
        <v>53.652069330486107</v>
      </c>
      <c r="AR27" s="85">
        <f t="shared" si="33"/>
        <v>46.754460000000009</v>
      </c>
      <c r="AS27" s="85">
        <f t="shared" si="34"/>
        <v>0</v>
      </c>
      <c r="AT27" s="86">
        <f t="shared" si="47"/>
        <v>100.40652933048611</v>
      </c>
      <c r="AU27" s="87">
        <f t="shared" si="35"/>
        <v>77.258979835900007</v>
      </c>
      <c r="AV27" s="85">
        <f t="shared" si="36"/>
        <v>46.754460000000009</v>
      </c>
      <c r="AW27" s="85">
        <f t="shared" si="37"/>
        <v>0</v>
      </c>
      <c r="AX27" s="86">
        <f t="shared" si="48"/>
        <v>124.01343983590002</v>
      </c>
      <c r="AY27" s="87">
        <f t="shared" si="38"/>
        <v>102.31607779351212</v>
      </c>
      <c r="AZ27" s="85">
        <f t="shared" si="39"/>
        <v>46.754460000000009</v>
      </c>
      <c r="BA27" s="85">
        <f t="shared" si="40"/>
        <v>0</v>
      </c>
      <c r="BB27" s="86">
        <f t="shared" si="49"/>
        <v>149.07053779351213</v>
      </c>
      <c r="BC27" s="88">
        <f t="shared" si="41"/>
        <v>131.44249877563334</v>
      </c>
      <c r="BD27" s="85">
        <f t="shared" si="42"/>
        <v>46.754460000000009</v>
      </c>
      <c r="BE27" s="85">
        <f t="shared" si="43"/>
        <v>0</v>
      </c>
      <c r="BF27" s="89">
        <f t="shared" si="50"/>
        <v>178.19695877563333</v>
      </c>
      <c r="BG27" s="84">
        <f t="shared" si="51"/>
        <v>13.410818059901654</v>
      </c>
      <c r="BH27" s="177">
        <v>30</v>
      </c>
      <c r="BI27" s="20">
        <f t="shared" si="52"/>
        <v>20.201431046793182</v>
      </c>
      <c r="BJ27" s="20">
        <f t="shared" si="53"/>
        <v>46.754460000000009</v>
      </c>
      <c r="BK27" s="20">
        <f t="shared" si="54"/>
        <v>0</v>
      </c>
      <c r="BL27" s="89">
        <f t="shared" si="55"/>
        <v>66.955891046793198</v>
      </c>
    </row>
    <row r="28" spans="1:64" x14ac:dyDescent="0.3">
      <c r="A28" s="4"/>
      <c r="B28" s="6"/>
      <c r="C28" s="6"/>
      <c r="D28" s="6"/>
      <c r="E28" s="6"/>
      <c r="F28" s="6"/>
      <c r="G28" s="6"/>
      <c r="H28" s="6"/>
      <c r="I28" s="6"/>
      <c r="J28" s="6"/>
      <c r="K28" s="6"/>
      <c r="L28" s="5"/>
      <c r="M28" s="6"/>
      <c r="N28" s="19">
        <f t="shared" si="19"/>
        <v>6500</v>
      </c>
      <c r="O28" s="20">
        <f t="shared" si="19"/>
        <v>48</v>
      </c>
      <c r="P28" s="78">
        <f t="shared" si="44"/>
        <v>36.480000000000004</v>
      </c>
      <c r="Q28" s="79">
        <f t="shared" si="20"/>
        <v>2816.70373532131</v>
      </c>
      <c r="R28" s="80">
        <f t="shared" si="21"/>
        <v>1980.978451214987</v>
      </c>
      <c r="S28" s="80">
        <f t="shared" si="22"/>
        <v>1540.7610176116561</v>
      </c>
      <c r="T28" s="80">
        <f t="shared" si="23"/>
        <v>1283.9675146763802</v>
      </c>
      <c r="U28" s="80">
        <f t="shared" si="24"/>
        <v>1115.7234955118888</v>
      </c>
      <c r="V28" s="81">
        <f t="shared" si="25"/>
        <v>984.37509458522504</v>
      </c>
      <c r="W28" s="70"/>
      <c r="X28" s="82"/>
      <c r="Y28" s="82"/>
      <c r="AA28" s="82"/>
      <c r="AB28" s="82"/>
      <c r="AD28" s="82"/>
      <c r="AE28" s="82"/>
      <c r="AG28" s="83"/>
      <c r="AH28" s="83"/>
      <c r="AI28" s="84">
        <f t="shared" si="26"/>
        <v>18.840781548154236</v>
      </c>
      <c r="AJ28" s="85">
        <f t="shared" si="27"/>
        <v>46.754460000000009</v>
      </c>
      <c r="AK28" s="85">
        <f t="shared" si="28"/>
        <v>0</v>
      </c>
      <c r="AL28" s="86">
        <f t="shared" si="45"/>
        <v>65.595241548154249</v>
      </c>
      <c r="AM28" s="87">
        <f t="shared" si="29"/>
        <v>38.090945312564763</v>
      </c>
      <c r="AN28" s="85">
        <f t="shared" si="30"/>
        <v>46.754460000000009</v>
      </c>
      <c r="AO28" s="85">
        <f t="shared" si="31"/>
        <v>0</v>
      </c>
      <c r="AP28" s="86">
        <f t="shared" si="46"/>
        <v>84.845405312564765</v>
      </c>
      <c r="AQ28" s="87">
        <f t="shared" si="32"/>
        <v>62.966664700362202</v>
      </c>
      <c r="AR28" s="85">
        <f t="shared" si="33"/>
        <v>46.754460000000009</v>
      </c>
      <c r="AS28" s="85">
        <f t="shared" si="34"/>
        <v>0</v>
      </c>
      <c r="AT28" s="86">
        <f t="shared" si="47"/>
        <v>109.72112470036221</v>
      </c>
      <c r="AU28" s="87">
        <f t="shared" si="35"/>
        <v>90.671997168521543</v>
      </c>
      <c r="AV28" s="85">
        <f t="shared" si="36"/>
        <v>46.754460000000009</v>
      </c>
      <c r="AW28" s="85">
        <f t="shared" si="37"/>
        <v>0</v>
      </c>
      <c r="AX28" s="86">
        <f t="shared" si="48"/>
        <v>137.42645716852155</v>
      </c>
      <c r="AY28" s="87">
        <f t="shared" si="38"/>
        <v>120.07928574377465</v>
      </c>
      <c r="AZ28" s="85">
        <f t="shared" si="39"/>
        <v>46.754460000000009</v>
      </c>
      <c r="BA28" s="85">
        <f t="shared" si="40"/>
        <v>0</v>
      </c>
      <c r="BB28" s="86">
        <f t="shared" si="49"/>
        <v>166.83374574377467</v>
      </c>
      <c r="BC28" s="88">
        <f t="shared" si="41"/>
        <v>154.26237703529179</v>
      </c>
      <c r="BD28" s="85">
        <f t="shared" si="42"/>
        <v>46.754460000000009</v>
      </c>
      <c r="BE28" s="85">
        <f t="shared" si="43"/>
        <v>0</v>
      </c>
      <c r="BF28" s="89">
        <f t="shared" si="50"/>
        <v>201.01683703529181</v>
      </c>
      <c r="BG28" s="84">
        <f t="shared" si="51"/>
        <v>15.645954403218596</v>
      </c>
      <c r="BH28" s="177">
        <v>35</v>
      </c>
      <c r="BI28" s="20">
        <f t="shared" si="52"/>
        <v>27.496392258135167</v>
      </c>
      <c r="BJ28" s="20">
        <f t="shared" si="53"/>
        <v>46.754460000000009</v>
      </c>
      <c r="BK28" s="20">
        <f t="shared" si="54"/>
        <v>0</v>
      </c>
      <c r="BL28" s="89">
        <f t="shared" si="55"/>
        <v>74.250852258135183</v>
      </c>
    </row>
    <row r="29" spans="1:64" x14ac:dyDescent="0.3">
      <c r="A29" s="4"/>
      <c r="B29" s="6"/>
      <c r="C29" s="6"/>
      <c r="D29" s="6"/>
      <c r="E29" s="6"/>
      <c r="F29" s="6"/>
      <c r="G29" s="6"/>
      <c r="H29" s="6"/>
      <c r="I29" s="6"/>
      <c r="J29" s="6"/>
      <c r="K29" s="6"/>
      <c r="L29" s="5"/>
      <c r="M29" s="6"/>
      <c r="N29" s="19">
        <f t="shared" si="19"/>
        <v>7000</v>
      </c>
      <c r="O29" s="20">
        <f t="shared" si="19"/>
        <v>53</v>
      </c>
      <c r="P29" s="78">
        <f t="shared" si="44"/>
        <v>40.28</v>
      </c>
      <c r="Q29" s="79">
        <f t="shared" si="20"/>
        <v>2887.9596333874724</v>
      </c>
      <c r="R29" s="80">
        <f t="shared" si="21"/>
        <v>2031.0924894153652</v>
      </c>
      <c r="S29" s="80">
        <f t="shared" si="22"/>
        <v>1579.7386028786177</v>
      </c>
      <c r="T29" s="80">
        <f t="shared" si="23"/>
        <v>1316.4488357321814</v>
      </c>
      <c r="U29" s="80">
        <f t="shared" si="24"/>
        <v>1143.9486434638263</v>
      </c>
      <c r="V29" s="81">
        <f t="shared" si="25"/>
        <v>1009.2774407280056</v>
      </c>
      <c r="W29" s="70"/>
      <c r="X29" s="82"/>
      <c r="Y29" s="82"/>
      <c r="AA29" s="82"/>
      <c r="AB29" s="82"/>
      <c r="AD29" s="82"/>
      <c r="AE29" s="82"/>
      <c r="AG29" s="83"/>
      <c r="AH29" s="83"/>
      <c r="AI29" s="84">
        <f t="shared" si="26"/>
        <v>21.850847239279485</v>
      </c>
      <c r="AJ29" s="85">
        <f t="shared" si="27"/>
        <v>46.754460000000009</v>
      </c>
      <c r="AK29" s="85">
        <f t="shared" si="28"/>
        <v>0</v>
      </c>
      <c r="AL29" s="86">
        <f t="shared" si="45"/>
        <v>68.605307239279497</v>
      </c>
      <c r="AM29" s="87">
        <f t="shared" si="29"/>
        <v>44.176480954217148</v>
      </c>
      <c r="AN29" s="85">
        <f t="shared" si="30"/>
        <v>46.754460000000009</v>
      </c>
      <c r="AO29" s="85">
        <f t="shared" si="31"/>
        <v>0</v>
      </c>
      <c r="AP29" s="86">
        <f t="shared" si="46"/>
        <v>90.930940954217164</v>
      </c>
      <c r="AQ29" s="87">
        <f t="shared" si="32"/>
        <v>73.026427699828318</v>
      </c>
      <c r="AR29" s="85">
        <f t="shared" si="33"/>
        <v>46.754460000000009</v>
      </c>
      <c r="AS29" s="85">
        <f t="shared" si="34"/>
        <v>0</v>
      </c>
      <c r="AT29" s="86">
        <f t="shared" si="47"/>
        <v>119.78088769982833</v>
      </c>
      <c r="AU29" s="87">
        <f t="shared" si="35"/>
        <v>105.15805588775278</v>
      </c>
      <c r="AV29" s="85">
        <f t="shared" si="36"/>
        <v>46.754460000000009</v>
      </c>
      <c r="AW29" s="85">
        <f t="shared" si="37"/>
        <v>0</v>
      </c>
      <c r="AX29" s="86">
        <f t="shared" si="48"/>
        <v>151.91251588775279</v>
      </c>
      <c r="AY29" s="87">
        <f t="shared" si="38"/>
        <v>139.26355033005814</v>
      </c>
      <c r="AZ29" s="85">
        <f t="shared" si="39"/>
        <v>46.754460000000009</v>
      </c>
      <c r="BA29" s="85">
        <f t="shared" si="40"/>
        <v>0</v>
      </c>
      <c r="BB29" s="86">
        <f t="shared" si="49"/>
        <v>186.01801033005813</v>
      </c>
      <c r="BC29" s="88">
        <f t="shared" si="41"/>
        <v>178.90784555572313</v>
      </c>
      <c r="BD29" s="85">
        <f t="shared" si="42"/>
        <v>46.754460000000009</v>
      </c>
      <c r="BE29" s="85">
        <f t="shared" si="43"/>
        <v>0</v>
      </c>
      <c r="BF29" s="89">
        <f t="shared" si="50"/>
        <v>225.66230555572315</v>
      </c>
      <c r="BG29" s="84">
        <f t="shared" si="51"/>
        <v>17.881090746535538</v>
      </c>
      <c r="BH29" s="177">
        <v>40</v>
      </c>
      <c r="BI29" s="20">
        <f t="shared" si="52"/>
        <v>35.91365519429899</v>
      </c>
      <c r="BJ29" s="20">
        <f t="shared" si="53"/>
        <v>46.754460000000009</v>
      </c>
      <c r="BK29" s="20">
        <f t="shared" si="54"/>
        <v>0</v>
      </c>
      <c r="BL29" s="89">
        <f t="shared" si="55"/>
        <v>82.668115194298991</v>
      </c>
    </row>
    <row r="30" spans="1:64" x14ac:dyDescent="0.3">
      <c r="A30" s="4"/>
      <c r="B30" s="6"/>
      <c r="C30" s="6"/>
      <c r="D30" s="6"/>
      <c r="E30" s="6"/>
      <c r="F30" s="6"/>
      <c r="G30" s="6"/>
      <c r="H30" s="6"/>
      <c r="I30" s="6"/>
      <c r="J30" s="6"/>
      <c r="K30" s="6"/>
      <c r="L30" s="5"/>
      <c r="M30" s="6"/>
      <c r="N30" s="19">
        <f t="shared" si="19"/>
        <v>7500</v>
      </c>
      <c r="O30" s="20">
        <f t="shared" si="19"/>
        <v>58</v>
      </c>
      <c r="P30" s="78">
        <f t="shared" si="44"/>
        <v>44.08</v>
      </c>
      <c r="Q30" s="79">
        <f t="shared" si="20"/>
        <v>2949.7147450448156</v>
      </c>
      <c r="R30" s="80">
        <f t="shared" si="21"/>
        <v>2074.5246558556942</v>
      </c>
      <c r="S30" s="80">
        <f t="shared" si="22"/>
        <v>1613.5191767766505</v>
      </c>
      <c r="T30" s="80">
        <f t="shared" si="23"/>
        <v>1344.5993139805425</v>
      </c>
      <c r="U30" s="80">
        <f t="shared" si="24"/>
        <v>1168.4104383555059</v>
      </c>
      <c r="V30" s="81">
        <f t="shared" si="25"/>
        <v>1030.8594740517492</v>
      </c>
      <c r="W30" s="70"/>
      <c r="X30" s="82"/>
      <c r="Y30" s="82"/>
      <c r="AA30" s="82"/>
      <c r="AB30" s="82"/>
      <c r="AD30" s="82"/>
      <c r="AE30" s="82"/>
      <c r="AG30" s="83"/>
      <c r="AH30" s="83"/>
      <c r="AI30" s="84">
        <f t="shared" si="26"/>
        <v>25.083880759376949</v>
      </c>
      <c r="AJ30" s="85">
        <f t="shared" si="27"/>
        <v>46.754460000000009</v>
      </c>
      <c r="AK30" s="85">
        <f t="shared" si="28"/>
        <v>0</v>
      </c>
      <c r="AL30" s="86">
        <f t="shared" si="45"/>
        <v>71.838340759376962</v>
      </c>
      <c r="AM30" s="87">
        <f t="shared" si="29"/>
        <v>50.712797013769666</v>
      </c>
      <c r="AN30" s="85">
        <f t="shared" si="30"/>
        <v>46.754460000000009</v>
      </c>
      <c r="AO30" s="85">
        <f t="shared" si="31"/>
        <v>0</v>
      </c>
      <c r="AP30" s="86">
        <f t="shared" si="46"/>
        <v>97.467257013769682</v>
      </c>
      <c r="AQ30" s="87">
        <f t="shared" si="32"/>
        <v>83.83135832888459</v>
      </c>
      <c r="AR30" s="85">
        <f t="shared" si="33"/>
        <v>46.754460000000009</v>
      </c>
      <c r="AS30" s="85">
        <f t="shared" si="34"/>
        <v>0</v>
      </c>
      <c r="AT30" s="86">
        <f t="shared" si="47"/>
        <v>130.58581832888461</v>
      </c>
      <c r="AU30" s="87">
        <f t="shared" si="35"/>
        <v>120.71715599359374</v>
      </c>
      <c r="AV30" s="85">
        <f t="shared" si="36"/>
        <v>46.754460000000009</v>
      </c>
      <c r="AW30" s="85">
        <f t="shared" si="37"/>
        <v>0</v>
      </c>
      <c r="AX30" s="86">
        <f t="shared" si="48"/>
        <v>167.47161599359373</v>
      </c>
      <c r="AY30" s="87">
        <f t="shared" si="38"/>
        <v>159.86887155236261</v>
      </c>
      <c r="AZ30" s="85">
        <f t="shared" si="39"/>
        <v>46.754460000000009</v>
      </c>
      <c r="BA30" s="85">
        <f t="shared" si="40"/>
        <v>0</v>
      </c>
      <c r="BB30" s="86">
        <f t="shared" si="49"/>
        <v>206.62333155236263</v>
      </c>
      <c r="BC30" s="88">
        <f t="shared" si="41"/>
        <v>205.37890433692701</v>
      </c>
      <c r="BD30" s="85">
        <f t="shared" si="42"/>
        <v>46.754460000000009</v>
      </c>
      <c r="BE30" s="85">
        <f t="shared" si="43"/>
        <v>0</v>
      </c>
      <c r="BF30" s="89">
        <f t="shared" si="50"/>
        <v>252.133364336927</v>
      </c>
      <c r="BG30" s="84">
        <f t="shared" si="51"/>
        <v>20.11622708985248</v>
      </c>
      <c r="BH30" s="177">
        <v>45</v>
      </c>
      <c r="BI30" s="20">
        <f t="shared" si="52"/>
        <v>45.453219855284658</v>
      </c>
      <c r="BJ30" s="20">
        <f t="shared" si="53"/>
        <v>46.754460000000009</v>
      </c>
      <c r="BK30" s="20">
        <f t="shared" si="54"/>
        <v>0</v>
      </c>
      <c r="BL30" s="89">
        <f t="shared" si="55"/>
        <v>92.207679855284667</v>
      </c>
    </row>
    <row r="31" spans="1:64" x14ac:dyDescent="0.3">
      <c r="A31" s="4"/>
      <c r="B31" s="6"/>
      <c r="C31" s="6"/>
      <c r="D31" s="6"/>
      <c r="E31" s="6"/>
      <c r="F31" s="6"/>
      <c r="G31" s="6"/>
      <c r="H31" s="6"/>
      <c r="I31" s="6"/>
      <c r="J31" s="6"/>
      <c r="K31" s="6"/>
      <c r="L31" s="5"/>
      <c r="M31" s="6"/>
      <c r="N31" s="19">
        <f t="shared" si="19"/>
        <v>8000</v>
      </c>
      <c r="O31" s="20">
        <f t="shared" si="19"/>
        <v>60</v>
      </c>
      <c r="P31" s="78">
        <f t="shared" si="44"/>
        <v>45.6</v>
      </c>
      <c r="Q31" s="79">
        <f t="shared" si="20"/>
        <v>2860.7147311857047</v>
      </c>
      <c r="R31" s="80">
        <f t="shared" si="21"/>
        <v>2011.9312395152206</v>
      </c>
      <c r="S31" s="80">
        <f t="shared" si="22"/>
        <v>1564.8354085118381</v>
      </c>
      <c r="T31" s="80">
        <f t="shared" si="23"/>
        <v>1304.0295070931984</v>
      </c>
      <c r="U31" s="80">
        <f t="shared" si="24"/>
        <v>1133.1566751292621</v>
      </c>
      <c r="V31" s="81">
        <f t="shared" si="25"/>
        <v>999.7559554381188</v>
      </c>
      <c r="W31" s="70"/>
      <c r="X31" s="82"/>
      <c r="Y31" s="82"/>
      <c r="AA31" s="82"/>
      <c r="AB31" s="82"/>
      <c r="AD31" s="82"/>
      <c r="AE31" s="82"/>
      <c r="AG31" s="83"/>
      <c r="AH31" s="83"/>
      <c r="AI31" s="84">
        <f t="shared" si="26"/>
        <v>28.539882108446662</v>
      </c>
      <c r="AJ31" s="85">
        <f t="shared" si="27"/>
        <v>46.754460000000009</v>
      </c>
      <c r="AK31" s="85">
        <f t="shared" si="28"/>
        <v>0</v>
      </c>
      <c r="AL31" s="86">
        <f t="shared" si="45"/>
        <v>75.294342108446671</v>
      </c>
      <c r="AM31" s="87">
        <f t="shared" si="29"/>
        <v>57.699893491222383</v>
      </c>
      <c r="AN31" s="85">
        <f t="shared" si="30"/>
        <v>46.754460000000009</v>
      </c>
      <c r="AO31" s="85">
        <f t="shared" si="31"/>
        <v>0</v>
      </c>
      <c r="AP31" s="86">
        <f t="shared" si="46"/>
        <v>104.45435349122239</v>
      </c>
      <c r="AQ31" s="87">
        <f t="shared" si="32"/>
        <v>95.381456587530877</v>
      </c>
      <c r="AR31" s="85">
        <f t="shared" si="33"/>
        <v>46.754460000000009</v>
      </c>
      <c r="AS31" s="85">
        <f t="shared" si="34"/>
        <v>0</v>
      </c>
      <c r="AT31" s="86">
        <f t="shared" si="47"/>
        <v>142.13591658753089</v>
      </c>
      <c r="AU31" s="87">
        <f t="shared" si="35"/>
        <v>137.34929748604446</v>
      </c>
      <c r="AV31" s="85">
        <f t="shared" si="36"/>
        <v>46.754460000000009</v>
      </c>
      <c r="AW31" s="85">
        <f t="shared" si="37"/>
        <v>0</v>
      </c>
      <c r="AX31" s="86">
        <f t="shared" si="48"/>
        <v>184.10375748604446</v>
      </c>
      <c r="AY31" s="87">
        <f t="shared" si="38"/>
        <v>181.89524941068814</v>
      </c>
      <c r="AZ31" s="85">
        <f t="shared" si="39"/>
        <v>46.754460000000009</v>
      </c>
      <c r="BA31" s="85">
        <f t="shared" si="40"/>
        <v>0</v>
      </c>
      <c r="BB31" s="86">
        <f t="shared" si="49"/>
        <v>228.64970941068816</v>
      </c>
      <c r="BC31" s="88">
        <f t="shared" si="41"/>
        <v>233.67555337890369</v>
      </c>
      <c r="BD31" s="85">
        <f t="shared" si="42"/>
        <v>46.754460000000009</v>
      </c>
      <c r="BE31" s="85">
        <f t="shared" si="43"/>
        <v>0</v>
      </c>
      <c r="BF31" s="89">
        <f t="shared" si="50"/>
        <v>280.43001337890371</v>
      </c>
      <c r="BG31" s="84">
        <f t="shared" si="51"/>
        <v>22.351363433169421</v>
      </c>
      <c r="BH31" s="177">
        <v>50</v>
      </c>
      <c r="BI31" s="20">
        <f t="shared" si="52"/>
        <v>56.115086241092165</v>
      </c>
      <c r="BJ31" s="20">
        <f t="shared" si="53"/>
        <v>46.754460000000009</v>
      </c>
      <c r="BK31" s="20">
        <f t="shared" si="54"/>
        <v>0</v>
      </c>
      <c r="BL31" s="89">
        <f t="shared" si="55"/>
        <v>102.86954624109217</v>
      </c>
    </row>
    <row r="32" spans="1:64" x14ac:dyDescent="0.3">
      <c r="A32" s="4"/>
      <c r="B32" s="6"/>
      <c r="C32" s="6"/>
      <c r="D32" s="6"/>
      <c r="E32" s="6"/>
      <c r="F32" s="6"/>
      <c r="G32" s="6"/>
      <c r="H32" s="6"/>
      <c r="I32" s="6"/>
      <c r="J32" s="6"/>
      <c r="K32" s="6"/>
      <c r="L32" s="5"/>
      <c r="M32" s="6"/>
      <c r="N32" s="19">
        <f t="shared" si="19"/>
        <v>8500</v>
      </c>
      <c r="O32" s="20">
        <f t="shared" si="19"/>
        <v>62</v>
      </c>
      <c r="P32" s="78">
        <f t="shared" si="44"/>
        <v>47.12</v>
      </c>
      <c r="Q32" s="79">
        <f t="shared" si="20"/>
        <v>2782.185307192372</v>
      </c>
      <c r="R32" s="80">
        <f t="shared" si="21"/>
        <v>1956.7017545089204</v>
      </c>
      <c r="S32" s="80">
        <f t="shared" si="22"/>
        <v>1521.8791423958271</v>
      </c>
      <c r="T32" s="80">
        <f t="shared" si="23"/>
        <v>1268.2326186631892</v>
      </c>
      <c r="U32" s="80">
        <f t="shared" si="24"/>
        <v>1102.0504134590469</v>
      </c>
      <c r="V32" s="81">
        <f t="shared" si="25"/>
        <v>972.31167430844494</v>
      </c>
      <c r="W32" s="70"/>
      <c r="X32" s="82"/>
      <c r="Y32" s="82"/>
      <c r="AA32" s="82"/>
      <c r="AB32" s="82"/>
      <c r="AD32" s="82"/>
      <c r="AE32" s="82"/>
      <c r="AG32" s="83"/>
      <c r="AH32" s="83"/>
      <c r="AI32" s="84">
        <f t="shared" si="26"/>
        <v>32.218851286488608</v>
      </c>
      <c r="AJ32" s="85">
        <f t="shared" si="27"/>
        <v>46.754460000000009</v>
      </c>
      <c r="AK32" s="85">
        <f t="shared" si="28"/>
        <v>0</v>
      </c>
      <c r="AL32" s="86">
        <f t="shared" si="45"/>
        <v>78.97331128648861</v>
      </c>
      <c r="AM32" s="87">
        <f t="shared" si="29"/>
        <v>65.137770386575269</v>
      </c>
      <c r="AN32" s="85">
        <f t="shared" si="30"/>
        <v>46.754460000000009</v>
      </c>
      <c r="AO32" s="85">
        <f t="shared" si="31"/>
        <v>0</v>
      </c>
      <c r="AP32" s="86">
        <f t="shared" si="46"/>
        <v>111.89223038657528</v>
      </c>
      <c r="AQ32" s="87">
        <f t="shared" si="32"/>
        <v>107.67672247576726</v>
      </c>
      <c r="AR32" s="85">
        <f t="shared" si="33"/>
        <v>46.754460000000009</v>
      </c>
      <c r="AS32" s="85">
        <f t="shared" si="34"/>
        <v>0</v>
      </c>
      <c r="AT32" s="86">
        <f t="shared" si="47"/>
        <v>154.43118247576729</v>
      </c>
      <c r="AU32" s="87">
        <f t="shared" si="35"/>
        <v>155.05448036510487</v>
      </c>
      <c r="AV32" s="85">
        <f t="shared" si="36"/>
        <v>46.754460000000009</v>
      </c>
      <c r="AW32" s="85">
        <f t="shared" si="37"/>
        <v>0</v>
      </c>
      <c r="AX32" s="86">
        <f t="shared" si="48"/>
        <v>201.80894036510489</v>
      </c>
      <c r="AY32" s="87">
        <f t="shared" si="38"/>
        <v>205.3426839050347</v>
      </c>
      <c r="AZ32" s="85">
        <f t="shared" si="39"/>
        <v>46.754460000000009</v>
      </c>
      <c r="BA32" s="85">
        <f t="shared" si="40"/>
        <v>0</v>
      </c>
      <c r="BB32" s="86">
        <f t="shared" si="49"/>
        <v>252.09714390503473</v>
      </c>
      <c r="BC32" s="88">
        <f t="shared" si="41"/>
        <v>263.79779268165288</v>
      </c>
      <c r="BD32" s="85">
        <f t="shared" si="42"/>
        <v>46.754460000000009</v>
      </c>
      <c r="BE32" s="85">
        <f t="shared" si="43"/>
        <v>0</v>
      </c>
      <c r="BF32" s="89">
        <f t="shared" si="50"/>
        <v>310.55225268165287</v>
      </c>
      <c r="BG32" s="84">
        <f t="shared" si="51"/>
        <v>24.586499776486363</v>
      </c>
      <c r="BH32" s="177">
        <v>55</v>
      </c>
      <c r="BI32" s="20">
        <f t="shared" si="52"/>
        <v>67.899254351721524</v>
      </c>
      <c r="BJ32" s="20">
        <f t="shared" si="53"/>
        <v>46.754460000000009</v>
      </c>
      <c r="BK32" s="20">
        <f t="shared" si="54"/>
        <v>0</v>
      </c>
      <c r="BL32" s="89">
        <f t="shared" si="55"/>
        <v>114.65371435172153</v>
      </c>
    </row>
    <row r="33" spans="1:64" x14ac:dyDescent="0.3">
      <c r="A33" s="4"/>
      <c r="B33" s="6"/>
      <c r="C33" s="6"/>
      <c r="D33" s="6"/>
      <c r="E33" s="6"/>
      <c r="F33" s="6"/>
      <c r="G33" s="6"/>
      <c r="H33" s="6"/>
      <c r="I33" s="6"/>
      <c r="J33" s="6"/>
      <c r="K33" s="6"/>
      <c r="L33" s="5"/>
      <c r="M33" s="6"/>
      <c r="N33" s="19">
        <f t="shared" si="19"/>
        <v>9000</v>
      </c>
      <c r="O33" s="20">
        <f t="shared" si="19"/>
        <v>63.5</v>
      </c>
      <c r="P33" s="78">
        <f t="shared" si="44"/>
        <v>48.26</v>
      </c>
      <c r="Q33" s="79">
        <f t="shared" si="20"/>
        <v>2691.190895263589</v>
      </c>
      <c r="R33" s="80">
        <f t="shared" si="21"/>
        <v>1892.7056845809855</v>
      </c>
      <c r="S33" s="80">
        <f t="shared" si="22"/>
        <v>1472.1044213407665</v>
      </c>
      <c r="T33" s="80">
        <f t="shared" si="23"/>
        <v>1226.7536844506387</v>
      </c>
      <c r="U33" s="80">
        <f t="shared" si="24"/>
        <v>1066.006649936417</v>
      </c>
      <c r="V33" s="81">
        <f t="shared" si="25"/>
        <v>940.51115807882286</v>
      </c>
      <c r="W33" s="70"/>
      <c r="X33" s="82"/>
      <c r="Y33" s="82"/>
      <c r="AA33" s="82"/>
      <c r="AB33" s="82"/>
      <c r="AD33" s="82"/>
      <c r="AE33" s="82"/>
      <c r="AG33" s="83"/>
      <c r="AH33" s="83"/>
      <c r="AI33" s="84">
        <f t="shared" si="26"/>
        <v>36.120788293502798</v>
      </c>
      <c r="AJ33" s="85">
        <f t="shared" si="27"/>
        <v>46.754460000000009</v>
      </c>
      <c r="AK33" s="85">
        <f t="shared" si="28"/>
        <v>0</v>
      </c>
      <c r="AL33" s="86">
        <f t="shared" si="45"/>
        <v>82.875248293502807</v>
      </c>
      <c r="AM33" s="87">
        <f t="shared" si="29"/>
        <v>73.026427699828318</v>
      </c>
      <c r="AN33" s="85">
        <f t="shared" si="30"/>
        <v>46.754460000000009</v>
      </c>
      <c r="AO33" s="85">
        <f t="shared" si="31"/>
        <v>0</v>
      </c>
      <c r="AP33" s="86">
        <f t="shared" si="46"/>
        <v>119.78088769982833</v>
      </c>
      <c r="AQ33" s="87">
        <f t="shared" si="32"/>
        <v>120.71715599359374</v>
      </c>
      <c r="AR33" s="85">
        <f t="shared" si="33"/>
        <v>46.754460000000009</v>
      </c>
      <c r="AS33" s="85">
        <f t="shared" si="34"/>
        <v>0</v>
      </c>
      <c r="AT33" s="86">
        <f t="shared" si="47"/>
        <v>167.47161599359373</v>
      </c>
      <c r="AU33" s="87">
        <f t="shared" si="35"/>
        <v>173.83270463077497</v>
      </c>
      <c r="AV33" s="85">
        <f t="shared" si="36"/>
        <v>46.754460000000009</v>
      </c>
      <c r="AW33" s="85">
        <f t="shared" si="37"/>
        <v>0</v>
      </c>
      <c r="AX33" s="86">
        <f t="shared" si="48"/>
        <v>220.58716463077496</v>
      </c>
      <c r="AY33" s="87">
        <f t="shared" si="38"/>
        <v>230.21117503540216</v>
      </c>
      <c r="AZ33" s="85">
        <f t="shared" si="39"/>
        <v>46.754460000000009</v>
      </c>
      <c r="BA33" s="85">
        <f t="shared" si="40"/>
        <v>0</v>
      </c>
      <c r="BB33" s="86">
        <f t="shared" si="49"/>
        <v>276.96563503540216</v>
      </c>
      <c r="BC33" s="88">
        <f t="shared" si="41"/>
        <v>295.74562224517496</v>
      </c>
      <c r="BD33" s="85">
        <f t="shared" si="42"/>
        <v>46.754460000000009</v>
      </c>
      <c r="BE33" s="85">
        <f t="shared" si="43"/>
        <v>0</v>
      </c>
      <c r="BF33" s="89">
        <f t="shared" si="50"/>
        <v>342.50008224517495</v>
      </c>
      <c r="BG33" s="84">
        <f t="shared" si="51"/>
        <v>26.821636119803308</v>
      </c>
      <c r="BH33" s="177">
        <v>60</v>
      </c>
      <c r="BI33" s="20">
        <f t="shared" si="52"/>
        <v>80.805724187172729</v>
      </c>
      <c r="BJ33" s="20">
        <f t="shared" si="53"/>
        <v>46.754460000000009</v>
      </c>
      <c r="BK33" s="20">
        <f t="shared" si="54"/>
        <v>0</v>
      </c>
      <c r="BL33" s="89">
        <f t="shared" si="55"/>
        <v>127.56018418717274</v>
      </c>
    </row>
    <row r="34" spans="1:64" x14ac:dyDescent="0.3">
      <c r="A34" s="4"/>
      <c r="B34" s="6"/>
      <c r="C34" s="6"/>
      <c r="D34" s="6"/>
      <c r="E34" s="6"/>
      <c r="F34" s="6"/>
      <c r="G34" s="6"/>
      <c r="H34" s="6"/>
      <c r="I34" s="6"/>
      <c r="J34" s="6"/>
      <c r="K34" s="6"/>
      <c r="L34" s="5"/>
      <c r="M34" s="6"/>
      <c r="N34" s="19">
        <f t="shared" si="19"/>
        <v>9500</v>
      </c>
      <c r="O34" s="20">
        <f t="shared" si="19"/>
        <v>62</v>
      </c>
      <c r="P34" s="78">
        <f t="shared" si="44"/>
        <v>47.12</v>
      </c>
      <c r="Q34" s="79">
        <f t="shared" si="20"/>
        <v>2489.3236959089636</v>
      </c>
      <c r="R34" s="80">
        <f t="shared" si="21"/>
        <v>1750.7331487711394</v>
      </c>
      <c r="S34" s="80">
        <f t="shared" si="22"/>
        <v>1361.6813379331086</v>
      </c>
      <c r="T34" s="80">
        <f t="shared" si="23"/>
        <v>1134.7344482775902</v>
      </c>
      <c r="U34" s="80">
        <f t="shared" si="24"/>
        <v>986.04510677914709</v>
      </c>
      <c r="V34" s="81">
        <f t="shared" si="25"/>
        <v>869.96307701281899</v>
      </c>
      <c r="W34" s="70"/>
      <c r="X34" s="82"/>
      <c r="Y34" s="82"/>
      <c r="AA34" s="82"/>
      <c r="AB34" s="82"/>
      <c r="AD34" s="82"/>
      <c r="AE34" s="82"/>
      <c r="AG34" s="83"/>
      <c r="AH34" s="83"/>
      <c r="AI34" s="84">
        <f t="shared" si="26"/>
        <v>40.24569312948924</v>
      </c>
      <c r="AJ34" s="85">
        <f t="shared" si="27"/>
        <v>46.754460000000009</v>
      </c>
      <c r="AK34" s="85">
        <f t="shared" si="28"/>
        <v>0</v>
      </c>
      <c r="AL34" s="86">
        <f t="shared" si="45"/>
        <v>87.000153129489249</v>
      </c>
      <c r="AM34" s="87">
        <f t="shared" si="29"/>
        <v>81.365865430981557</v>
      </c>
      <c r="AN34" s="85">
        <f t="shared" si="30"/>
        <v>46.754460000000009</v>
      </c>
      <c r="AO34" s="85">
        <f t="shared" si="31"/>
        <v>0</v>
      </c>
      <c r="AP34" s="86">
        <f t="shared" si="46"/>
        <v>128.12032543098155</v>
      </c>
      <c r="AQ34" s="87">
        <f t="shared" si="32"/>
        <v>134.50275714101028</v>
      </c>
      <c r="AR34" s="85">
        <f t="shared" si="33"/>
        <v>46.754460000000009</v>
      </c>
      <c r="AS34" s="85">
        <f t="shared" si="34"/>
        <v>0</v>
      </c>
      <c r="AT34" s="86">
        <f t="shared" si="47"/>
        <v>181.2572171410103</v>
      </c>
      <c r="AU34" s="87">
        <f t="shared" si="35"/>
        <v>193.68397028305489</v>
      </c>
      <c r="AV34" s="85">
        <f t="shared" si="36"/>
        <v>46.754460000000009</v>
      </c>
      <c r="AW34" s="85">
        <f t="shared" si="37"/>
        <v>0</v>
      </c>
      <c r="AX34" s="86">
        <f t="shared" si="48"/>
        <v>240.43843028305491</v>
      </c>
      <c r="AY34" s="87">
        <f t="shared" si="38"/>
        <v>256.50072280179086</v>
      </c>
      <c r="AZ34" s="85">
        <f t="shared" si="39"/>
        <v>46.754460000000009</v>
      </c>
      <c r="BA34" s="85">
        <f t="shared" si="40"/>
        <v>0</v>
      </c>
      <c r="BB34" s="86">
        <f t="shared" si="49"/>
        <v>303.25518280179085</v>
      </c>
      <c r="BC34" s="88">
        <f t="shared" si="41"/>
        <v>329.51904206946972</v>
      </c>
      <c r="BD34" s="85">
        <f t="shared" si="42"/>
        <v>46.754460000000009</v>
      </c>
      <c r="BE34" s="85">
        <f t="shared" si="43"/>
        <v>0</v>
      </c>
      <c r="BF34" s="89">
        <f t="shared" si="50"/>
        <v>376.27350206946971</v>
      </c>
      <c r="BG34" s="84">
        <f t="shared" si="51"/>
        <v>29.05677246312025</v>
      </c>
      <c r="BH34" s="177">
        <v>65</v>
      </c>
      <c r="BI34" s="20">
        <f t="shared" si="52"/>
        <v>94.834495747445771</v>
      </c>
      <c r="BJ34" s="20">
        <f t="shared" si="53"/>
        <v>46.754460000000009</v>
      </c>
      <c r="BK34" s="20">
        <f t="shared" si="54"/>
        <v>0</v>
      </c>
      <c r="BL34" s="89">
        <f t="shared" si="55"/>
        <v>141.58895574744577</v>
      </c>
    </row>
    <row r="35" spans="1:64" x14ac:dyDescent="0.3">
      <c r="A35" s="4"/>
      <c r="B35" s="6"/>
      <c r="C35" s="6"/>
      <c r="D35" s="6"/>
      <c r="E35" s="6"/>
      <c r="F35" s="6"/>
      <c r="G35" s="6"/>
      <c r="H35" s="6"/>
      <c r="I35" s="6"/>
      <c r="J35" s="6"/>
      <c r="K35" s="6"/>
      <c r="L35" s="5"/>
      <c r="M35" s="6"/>
      <c r="N35" s="19">
        <f t="shared" si="19"/>
        <v>10000</v>
      </c>
      <c r="O35" s="20">
        <f t="shared" si="19"/>
        <v>58.5</v>
      </c>
      <c r="P35" s="78">
        <f t="shared" si="44"/>
        <v>44.46</v>
      </c>
      <c r="Q35" s="79">
        <f t="shared" si="20"/>
        <v>2231.3574903248491</v>
      </c>
      <c r="R35" s="80">
        <f t="shared" si="21"/>
        <v>1569.306366821872</v>
      </c>
      <c r="S35" s="80">
        <f t="shared" si="22"/>
        <v>1220.5716186392335</v>
      </c>
      <c r="T35" s="80">
        <f t="shared" si="23"/>
        <v>1017.1430155326949</v>
      </c>
      <c r="U35" s="80">
        <f t="shared" si="24"/>
        <v>883.86220660082449</v>
      </c>
      <c r="V35" s="81">
        <f t="shared" si="25"/>
        <v>779.80964524173271</v>
      </c>
      <c r="W35" s="70"/>
      <c r="X35" s="82"/>
      <c r="Y35" s="82"/>
      <c r="AA35" s="82"/>
      <c r="AB35" s="82"/>
      <c r="AD35" s="82"/>
      <c r="AE35" s="82"/>
      <c r="AG35" s="83"/>
      <c r="AH35" s="83"/>
      <c r="AI35" s="84">
        <f t="shared" si="26"/>
        <v>44.593565794447919</v>
      </c>
      <c r="AJ35" s="85">
        <f t="shared" si="27"/>
        <v>46.754460000000009</v>
      </c>
      <c r="AK35" s="85">
        <f t="shared" si="28"/>
        <v>0</v>
      </c>
      <c r="AL35" s="86">
        <f t="shared" si="45"/>
        <v>91.348025794447921</v>
      </c>
      <c r="AM35" s="87">
        <f t="shared" si="29"/>
        <v>90.156083580034959</v>
      </c>
      <c r="AN35" s="85">
        <f t="shared" si="30"/>
        <v>46.754460000000009</v>
      </c>
      <c r="AO35" s="85">
        <f t="shared" si="31"/>
        <v>0</v>
      </c>
      <c r="AP35" s="86">
        <f t="shared" si="46"/>
        <v>136.91054358003498</v>
      </c>
      <c r="AQ35" s="87">
        <f t="shared" si="32"/>
        <v>149.03352591801703</v>
      </c>
      <c r="AR35" s="85">
        <f t="shared" si="33"/>
        <v>46.754460000000009</v>
      </c>
      <c r="AS35" s="85">
        <f t="shared" si="34"/>
        <v>0</v>
      </c>
      <c r="AT35" s="86">
        <f t="shared" si="47"/>
        <v>195.78798591801706</v>
      </c>
      <c r="AU35" s="87">
        <f t="shared" si="35"/>
        <v>214.60827732194443</v>
      </c>
      <c r="AV35" s="85">
        <f t="shared" si="36"/>
        <v>46.754460000000009</v>
      </c>
      <c r="AW35" s="85">
        <f t="shared" si="37"/>
        <v>0</v>
      </c>
      <c r="AX35" s="86">
        <f t="shared" si="48"/>
        <v>261.36273732194445</v>
      </c>
      <c r="AY35" s="87">
        <f t="shared" si="38"/>
        <v>284.21132720420024</v>
      </c>
      <c r="AZ35" s="85">
        <f t="shared" si="39"/>
        <v>46.754460000000009</v>
      </c>
      <c r="BA35" s="85">
        <f t="shared" si="40"/>
        <v>0</v>
      </c>
      <c r="BB35" s="86">
        <f t="shared" si="49"/>
        <v>330.96578720420024</v>
      </c>
      <c r="BC35" s="88">
        <f t="shared" si="41"/>
        <v>365.11805215453694</v>
      </c>
      <c r="BD35" s="85">
        <f t="shared" si="42"/>
        <v>46.754460000000009</v>
      </c>
      <c r="BE35" s="85">
        <f t="shared" si="43"/>
        <v>0</v>
      </c>
      <c r="BF35" s="89">
        <f t="shared" si="50"/>
        <v>411.87251215453693</v>
      </c>
      <c r="BG35" s="84">
        <f t="shared" si="51"/>
        <v>31.291908806437192</v>
      </c>
      <c r="BH35" s="177">
        <v>70</v>
      </c>
      <c r="BI35" s="20">
        <f t="shared" si="52"/>
        <v>109.98556903254067</v>
      </c>
      <c r="BJ35" s="20">
        <f t="shared" si="53"/>
        <v>46.754460000000009</v>
      </c>
      <c r="BK35" s="20">
        <f t="shared" si="54"/>
        <v>0</v>
      </c>
      <c r="BL35" s="89">
        <f t="shared" si="55"/>
        <v>156.74002903254069</v>
      </c>
    </row>
    <row r="36" spans="1:64" x14ac:dyDescent="0.3">
      <c r="A36" s="4"/>
      <c r="B36" s="6"/>
      <c r="C36" s="6"/>
      <c r="D36" s="6"/>
      <c r="E36" s="6"/>
      <c r="F36" s="6"/>
      <c r="G36" s="6"/>
      <c r="H36" s="6"/>
      <c r="I36" s="6"/>
      <c r="J36" s="6"/>
      <c r="K36" s="6"/>
      <c r="L36" s="5"/>
      <c r="M36" s="6"/>
      <c r="N36" s="19">
        <f t="shared" si="19"/>
        <v>10500</v>
      </c>
      <c r="O36" s="20">
        <f t="shared" si="19"/>
        <v>52</v>
      </c>
      <c r="P36" s="78">
        <f t="shared" si="44"/>
        <v>39.520000000000003</v>
      </c>
      <c r="Q36" s="79">
        <f t="shared" si="20"/>
        <v>1888.9798859892908</v>
      </c>
      <c r="R36" s="80">
        <f t="shared" si="21"/>
        <v>1328.5133264100505</v>
      </c>
      <c r="S36" s="80">
        <f t="shared" si="22"/>
        <v>1033.2881427633724</v>
      </c>
      <c r="T36" s="80">
        <f t="shared" si="23"/>
        <v>861.07345230281055</v>
      </c>
      <c r="U36" s="80">
        <f t="shared" si="24"/>
        <v>748.24313786313166</v>
      </c>
      <c r="V36" s="81">
        <f t="shared" si="25"/>
        <v>660.15631343215455</v>
      </c>
      <c r="W36" s="70"/>
      <c r="X36" s="82"/>
      <c r="Y36" s="82"/>
      <c r="AA36" s="82"/>
      <c r="AB36" s="82"/>
      <c r="AD36" s="82"/>
      <c r="AE36" s="82"/>
      <c r="AG36" s="83"/>
      <c r="AH36" s="83"/>
      <c r="AI36" s="84">
        <f t="shared" si="26"/>
        <v>49.164406288378814</v>
      </c>
      <c r="AJ36" s="85">
        <f t="shared" si="27"/>
        <v>46.754460000000009</v>
      </c>
      <c r="AK36" s="85">
        <f t="shared" si="28"/>
        <v>0</v>
      </c>
      <c r="AL36" s="86">
        <f t="shared" si="45"/>
        <v>95.918866288378823</v>
      </c>
      <c r="AM36" s="87">
        <f t="shared" si="29"/>
        <v>99.397082146988552</v>
      </c>
      <c r="AN36" s="85">
        <f t="shared" si="30"/>
        <v>46.754460000000009</v>
      </c>
      <c r="AO36" s="85">
        <f t="shared" si="31"/>
        <v>0</v>
      </c>
      <c r="AP36" s="86">
        <f t="shared" si="46"/>
        <v>146.15154214698856</v>
      </c>
      <c r="AQ36" s="87">
        <f t="shared" si="32"/>
        <v>164.30946232461378</v>
      </c>
      <c r="AR36" s="85">
        <f t="shared" si="33"/>
        <v>46.754460000000009</v>
      </c>
      <c r="AS36" s="85">
        <f t="shared" si="34"/>
        <v>0</v>
      </c>
      <c r="AT36" s="86">
        <f t="shared" si="47"/>
        <v>211.06392232461377</v>
      </c>
      <c r="AU36" s="87">
        <f t="shared" si="35"/>
        <v>236.6056257474437</v>
      </c>
      <c r="AV36" s="85">
        <f t="shared" si="36"/>
        <v>46.754460000000009</v>
      </c>
      <c r="AW36" s="85">
        <f t="shared" si="37"/>
        <v>0</v>
      </c>
      <c r="AX36" s="86">
        <f t="shared" si="48"/>
        <v>283.36008574744369</v>
      </c>
      <c r="AY36" s="87">
        <f t="shared" si="38"/>
        <v>313.3429882426309</v>
      </c>
      <c r="AZ36" s="85">
        <f t="shared" si="39"/>
        <v>46.754460000000009</v>
      </c>
      <c r="BA36" s="85">
        <f t="shared" si="40"/>
        <v>0</v>
      </c>
      <c r="BB36" s="86">
        <f t="shared" si="49"/>
        <v>360.09744824263089</v>
      </c>
      <c r="BC36" s="88">
        <f t="shared" si="41"/>
        <v>402.54265250037707</v>
      </c>
      <c r="BD36" s="85">
        <f t="shared" si="42"/>
        <v>46.754460000000009</v>
      </c>
      <c r="BE36" s="85">
        <f t="shared" si="43"/>
        <v>0</v>
      </c>
      <c r="BF36" s="89">
        <f t="shared" si="50"/>
        <v>449.29711250037707</v>
      </c>
      <c r="BG36" s="84">
        <f t="shared" si="51"/>
        <v>33.52704514975413</v>
      </c>
      <c r="BH36" s="177">
        <v>75</v>
      </c>
      <c r="BI36" s="20">
        <f t="shared" si="52"/>
        <v>126.25894404245736</v>
      </c>
      <c r="BJ36" s="20">
        <f t="shared" si="53"/>
        <v>46.754460000000009</v>
      </c>
      <c r="BK36" s="20">
        <f t="shared" si="54"/>
        <v>0</v>
      </c>
      <c r="BL36" s="89">
        <f t="shared" si="55"/>
        <v>173.01340404245735</v>
      </c>
    </row>
    <row r="37" spans="1:64" ht="15" thickBot="1" x14ac:dyDescent="0.35">
      <c r="A37" s="4"/>
      <c r="B37" s="6"/>
      <c r="C37" s="6"/>
      <c r="D37" s="6"/>
      <c r="E37" s="6"/>
      <c r="F37" s="6"/>
      <c r="G37" s="6"/>
      <c r="H37" s="6"/>
      <c r="I37" s="6"/>
      <c r="J37" s="6"/>
      <c r="K37" s="6"/>
      <c r="L37" s="5"/>
      <c r="M37" s="6"/>
      <c r="N37" s="19">
        <f t="shared" si="19"/>
        <v>11000</v>
      </c>
      <c r="O37" s="20">
        <f t="shared" si="19"/>
        <v>42</v>
      </c>
      <c r="P37" s="91">
        <f t="shared" si="44"/>
        <v>31.92</v>
      </c>
      <c r="Q37" s="92">
        <f t="shared" si="20"/>
        <v>1456.363863149086</v>
      </c>
      <c r="R37" s="93">
        <f t="shared" si="21"/>
        <v>1024.2559037532033</v>
      </c>
      <c r="S37" s="93">
        <f t="shared" si="22"/>
        <v>796.64348069693574</v>
      </c>
      <c r="T37" s="93">
        <f t="shared" si="23"/>
        <v>663.86956724744653</v>
      </c>
      <c r="U37" s="93">
        <f t="shared" si="24"/>
        <v>576.87976188398784</v>
      </c>
      <c r="V37" s="81">
        <f t="shared" si="25"/>
        <v>508.96666822304229</v>
      </c>
      <c r="W37" s="94"/>
      <c r="X37" s="95"/>
      <c r="Y37" s="95"/>
      <c r="Z37" s="96"/>
      <c r="AA37" s="95"/>
      <c r="AB37" s="95"/>
      <c r="AC37" s="96"/>
      <c r="AD37" s="95"/>
      <c r="AE37" s="95"/>
      <c r="AF37" s="96"/>
      <c r="AG37" s="97"/>
      <c r="AH37" s="97"/>
      <c r="AI37" s="84">
        <f t="shared" si="26"/>
        <v>53.958214611281967</v>
      </c>
      <c r="AJ37" s="85">
        <f t="shared" si="27"/>
        <v>46.754460000000009</v>
      </c>
      <c r="AK37" s="85">
        <f t="shared" si="28"/>
        <v>0</v>
      </c>
      <c r="AL37" s="86">
        <f t="shared" si="45"/>
        <v>100.71267461128198</v>
      </c>
      <c r="AM37" s="87">
        <f t="shared" si="29"/>
        <v>109.08886113184229</v>
      </c>
      <c r="AN37" s="85">
        <f t="shared" si="30"/>
        <v>46.754460000000009</v>
      </c>
      <c r="AO37" s="85">
        <f t="shared" si="31"/>
        <v>0</v>
      </c>
      <c r="AP37" s="86">
        <f t="shared" si="46"/>
        <v>155.84332113184229</v>
      </c>
      <c r="AQ37" s="87">
        <f t="shared" si="32"/>
        <v>180.33056636080056</v>
      </c>
      <c r="AR37" s="85">
        <f t="shared" si="33"/>
        <v>46.754460000000009</v>
      </c>
      <c r="AS37" s="85">
        <f t="shared" si="34"/>
        <v>0</v>
      </c>
      <c r="AT37" s="86">
        <f t="shared" si="47"/>
        <v>227.08502636080055</v>
      </c>
      <c r="AU37" s="87">
        <f t="shared" si="35"/>
        <v>259.67601555955281</v>
      </c>
      <c r="AV37" s="85">
        <f t="shared" si="36"/>
        <v>46.754460000000009</v>
      </c>
      <c r="AW37" s="85">
        <f t="shared" si="37"/>
        <v>0</v>
      </c>
      <c r="AX37" s="86">
        <f t="shared" si="48"/>
        <v>306.4304755595528</v>
      </c>
      <c r="AY37" s="87">
        <f t="shared" si="38"/>
        <v>343.89570591708241</v>
      </c>
      <c r="AZ37" s="85">
        <f t="shared" si="39"/>
        <v>46.754460000000009</v>
      </c>
      <c r="BA37" s="85">
        <f t="shared" si="40"/>
        <v>0</v>
      </c>
      <c r="BB37" s="86">
        <f t="shared" si="49"/>
        <v>390.6501659170824</v>
      </c>
      <c r="BC37" s="88">
        <f t="shared" si="41"/>
        <v>441.79284310698966</v>
      </c>
      <c r="BD37" s="85">
        <f t="shared" si="42"/>
        <v>46.754460000000009</v>
      </c>
      <c r="BE37" s="85">
        <f t="shared" si="43"/>
        <v>0</v>
      </c>
      <c r="BF37" s="89">
        <f t="shared" si="50"/>
        <v>488.54730310698966</v>
      </c>
      <c r="BG37" s="84">
        <f t="shared" si="51"/>
        <v>35.762181493071076</v>
      </c>
      <c r="BH37" s="177">
        <v>80</v>
      </c>
      <c r="BI37" s="20">
        <f t="shared" si="52"/>
        <v>143.65462077719596</v>
      </c>
      <c r="BJ37" s="20">
        <f t="shared" si="53"/>
        <v>46.754460000000009</v>
      </c>
      <c r="BK37" s="20">
        <f t="shared" si="54"/>
        <v>0</v>
      </c>
      <c r="BL37" s="89">
        <f t="shared" si="55"/>
        <v>190.40908077719598</v>
      </c>
    </row>
    <row r="38" spans="1:64" x14ac:dyDescent="0.3">
      <c r="A38" s="4"/>
      <c r="B38" s="6"/>
      <c r="C38" s="6"/>
      <c r="D38" s="6"/>
      <c r="E38" s="6"/>
      <c r="F38" s="6"/>
      <c r="G38" s="6"/>
      <c r="H38" s="6"/>
      <c r="I38" s="6"/>
      <c r="J38" s="6"/>
      <c r="K38" s="6"/>
      <c r="L38" s="5"/>
      <c r="M38" s="6"/>
      <c r="N38" s="6"/>
      <c r="O38" s="6"/>
      <c r="P38" s="6"/>
      <c r="Q38" s="98"/>
      <c r="R38" s="98"/>
      <c r="S38" s="98"/>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5"/>
      <c r="BG38" s="84">
        <f t="shared" si="51"/>
        <v>37.997317836388021</v>
      </c>
      <c r="BH38" s="177">
        <v>85</v>
      </c>
      <c r="BI38" s="20">
        <f t="shared" si="52"/>
        <v>162.17259923675638</v>
      </c>
      <c r="BJ38" s="20">
        <f t="shared" si="53"/>
        <v>46.754460000000009</v>
      </c>
      <c r="BK38" s="20">
        <f t="shared" si="54"/>
        <v>0</v>
      </c>
      <c r="BL38" s="89">
        <f t="shared" si="55"/>
        <v>208.92705923675641</v>
      </c>
    </row>
    <row r="39" spans="1:64" x14ac:dyDescent="0.3">
      <c r="A39" s="4"/>
      <c r="B39" s="6"/>
      <c r="C39" s="6"/>
      <c r="D39" s="6"/>
      <c r="E39" s="6"/>
      <c r="F39" s="6"/>
      <c r="G39" s="6"/>
      <c r="H39" s="6"/>
      <c r="I39" s="6"/>
      <c r="J39" s="6"/>
      <c r="K39" s="6"/>
      <c r="L39" s="5"/>
      <c r="M39" s="6"/>
      <c r="N39" s="222" t="s">
        <v>58</v>
      </c>
      <c r="O39" s="222"/>
      <c r="P39" s="222"/>
      <c r="Q39" s="250" t="s">
        <v>59</v>
      </c>
      <c r="R39" s="250"/>
      <c r="S39" s="250"/>
      <c r="T39" s="250"/>
      <c r="U39" s="251">
        <f>V37</f>
        <v>508.96666822304229</v>
      </c>
      <c r="V39" s="252"/>
      <c r="W39" s="253" t="s">
        <v>60</v>
      </c>
      <c r="X39" s="253"/>
      <c r="Y39" s="253"/>
      <c r="Z39" s="253"/>
      <c r="AA39" s="253"/>
      <c r="AB39" s="238">
        <f>BF37</f>
        <v>488.54730310698966</v>
      </c>
      <c r="AC39" s="239"/>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5"/>
      <c r="BG39" s="84">
        <f t="shared" si="51"/>
        <v>40.232454179704959</v>
      </c>
      <c r="BH39" s="177">
        <v>90</v>
      </c>
      <c r="BI39" s="20">
        <f t="shared" si="52"/>
        <v>181.81287942113863</v>
      </c>
      <c r="BJ39" s="20">
        <f t="shared" si="53"/>
        <v>46.754460000000009</v>
      </c>
      <c r="BK39" s="20">
        <f t="shared" si="54"/>
        <v>0</v>
      </c>
      <c r="BL39" s="89">
        <f t="shared" si="55"/>
        <v>228.56733942113863</v>
      </c>
    </row>
    <row r="40" spans="1:64" x14ac:dyDescent="0.3">
      <c r="A40" s="4"/>
      <c r="B40" s="6"/>
      <c r="C40" s="6"/>
      <c r="D40" s="6"/>
      <c r="E40" s="6"/>
      <c r="F40" s="6"/>
      <c r="G40" s="6"/>
      <c r="H40" s="6"/>
      <c r="I40" s="6"/>
      <c r="J40" s="6"/>
      <c r="K40" s="6"/>
      <c r="L40" s="5"/>
      <c r="M40" s="6"/>
      <c r="N40" s="253" t="s">
        <v>61</v>
      </c>
      <c r="O40" s="253"/>
      <c r="P40" s="253"/>
      <c r="Q40" s="220" t="str">
        <f>IF(U39&gt;AB39,"The Maximum Speed is Limited By Gear Ratios. The Driving Force is Greater Than The Forces Resisting Motion, at Max RPM in Top Gear","The Maximum Speed is Limited By Power. The Forces Resisting Motion are Greater Than the Power at Max RPM in Top Gear")</f>
        <v>The Maximum Speed is Limited By Gear Ratios. The Driving Force is Greater Than The Forces Resisting Motion, at Max RPM in Top Gear</v>
      </c>
      <c r="R40" s="220"/>
      <c r="S40" s="220"/>
      <c r="T40" s="220"/>
      <c r="U40" s="220"/>
      <c r="V40" s="220"/>
      <c r="W40" s="220"/>
      <c r="X40" s="220"/>
      <c r="Y40" s="220"/>
      <c r="Z40" s="220"/>
      <c r="AA40" s="220"/>
      <c r="AB40" s="220"/>
      <c r="AC40" s="220"/>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5"/>
      <c r="BG40" s="84">
        <f t="shared" si="51"/>
        <v>42.467590523021904</v>
      </c>
      <c r="BH40" s="177">
        <v>95</v>
      </c>
      <c r="BI40" s="20">
        <f t="shared" si="52"/>
        <v>202.57546133034276</v>
      </c>
      <c r="BJ40" s="20">
        <f t="shared" si="53"/>
        <v>46.754460000000009</v>
      </c>
      <c r="BK40" s="20">
        <f t="shared" si="54"/>
        <v>0</v>
      </c>
      <c r="BL40" s="89">
        <f t="shared" si="55"/>
        <v>249.32992133034276</v>
      </c>
    </row>
    <row r="41" spans="1:64" ht="15" thickBot="1" x14ac:dyDescent="0.35">
      <c r="A41" s="99"/>
      <c r="B41" s="99"/>
      <c r="C41" s="99"/>
      <c r="D41" s="99"/>
      <c r="E41" s="99"/>
      <c r="F41" s="99"/>
      <c r="G41" s="99"/>
      <c r="H41" s="99"/>
      <c r="I41" s="99"/>
      <c r="J41" s="99"/>
      <c r="K41" s="99"/>
      <c r="L41" s="100"/>
      <c r="M41" s="101"/>
      <c r="N41" s="99"/>
      <c r="O41" s="99"/>
      <c r="P41" s="99"/>
      <c r="Q41" s="99"/>
      <c r="R41" s="99"/>
      <c r="S41" s="99"/>
      <c r="T41" s="99"/>
      <c r="U41" s="99"/>
      <c r="V41" s="99"/>
      <c r="W41" s="99"/>
      <c r="X41" s="99"/>
      <c r="Y41" s="99"/>
      <c r="Z41" s="99"/>
      <c r="AA41" s="99"/>
      <c r="AB41" s="99"/>
      <c r="AC41" s="99"/>
      <c r="AD41" s="99"/>
      <c r="AE41" s="99"/>
      <c r="AF41" s="99"/>
      <c r="AG41" s="99"/>
      <c r="AH41" s="99"/>
      <c r="AI41" s="99"/>
      <c r="AJ41" s="99"/>
      <c r="AK41" s="99"/>
      <c r="AL41" s="99"/>
      <c r="AM41" s="99"/>
      <c r="AN41" s="99"/>
      <c r="AO41" s="99"/>
      <c r="AP41" s="99"/>
      <c r="AQ41" s="99"/>
      <c r="AR41" s="99"/>
      <c r="AS41" s="99"/>
      <c r="AT41" s="99"/>
      <c r="AU41" s="99"/>
      <c r="AV41" s="99"/>
      <c r="AW41" s="99"/>
      <c r="AX41" s="99"/>
      <c r="AY41" s="99"/>
      <c r="AZ41" s="99"/>
      <c r="BA41" s="99"/>
      <c r="BB41" s="99"/>
      <c r="BC41" s="99"/>
      <c r="BD41" s="99"/>
      <c r="BE41" s="99"/>
      <c r="BF41" s="100"/>
      <c r="BG41" s="84">
        <f t="shared" si="51"/>
        <v>44.702726866338843</v>
      </c>
      <c r="BH41" s="177">
        <v>100</v>
      </c>
      <c r="BI41" s="20">
        <f t="shared" si="52"/>
        <v>224.46034496436866</v>
      </c>
      <c r="BJ41" s="20">
        <f t="shared" si="53"/>
        <v>46.754460000000009</v>
      </c>
      <c r="BK41" s="20">
        <f t="shared" si="54"/>
        <v>0</v>
      </c>
      <c r="BL41" s="89">
        <f t="shared" si="55"/>
        <v>271.21480496436868</v>
      </c>
    </row>
    <row r="42" spans="1:64" ht="15" thickBot="1" x14ac:dyDescent="0.35">
      <c r="W42" s="254"/>
      <c r="X42" s="254"/>
      <c r="Y42" s="254"/>
      <c r="Z42" s="254"/>
      <c r="AA42" s="254"/>
      <c r="AB42" s="254"/>
      <c r="BG42" s="84">
        <f t="shared" si="51"/>
        <v>46.937863209655788</v>
      </c>
      <c r="BH42" s="177">
        <v>105</v>
      </c>
      <c r="BI42" s="20">
        <f t="shared" si="52"/>
        <v>247.46753032321652</v>
      </c>
      <c r="BJ42" s="20">
        <f t="shared" si="53"/>
        <v>46.754460000000009</v>
      </c>
      <c r="BK42" s="20">
        <f t="shared" si="54"/>
        <v>0</v>
      </c>
      <c r="BL42" s="89">
        <f t="shared" si="55"/>
        <v>294.22199032321652</v>
      </c>
    </row>
    <row r="43" spans="1:64" x14ac:dyDescent="0.3">
      <c r="A43" s="242" t="s">
        <v>62</v>
      </c>
      <c r="B43" s="243"/>
      <c r="C43" s="243"/>
      <c r="D43" s="243"/>
      <c r="E43" s="243"/>
      <c r="F43" s="243"/>
      <c r="G43" s="243"/>
      <c r="H43" s="243"/>
      <c r="I43" s="243"/>
      <c r="J43" s="243"/>
      <c r="K43" s="243"/>
      <c r="L43" s="244"/>
      <c r="U43" s="102"/>
      <c r="V43" s="102"/>
      <c r="W43" s="103"/>
      <c r="X43" s="103"/>
      <c r="Y43" s="103"/>
      <c r="Z43" s="103"/>
      <c r="AA43" s="103"/>
      <c r="AB43" s="103"/>
      <c r="BG43" s="84">
        <f t="shared" si="51"/>
        <v>49.172999552972726</v>
      </c>
      <c r="BH43" s="177">
        <v>110</v>
      </c>
      <c r="BI43" s="20">
        <f t="shared" si="52"/>
        <v>271.5970174068861</v>
      </c>
      <c r="BJ43" s="20">
        <f t="shared" si="53"/>
        <v>46.754460000000009</v>
      </c>
      <c r="BK43" s="20">
        <f t="shared" si="54"/>
        <v>0</v>
      </c>
      <c r="BL43" s="89">
        <f t="shared" si="55"/>
        <v>318.35147740688609</v>
      </c>
    </row>
    <row r="44" spans="1:64" x14ac:dyDescent="0.3">
      <c r="A44" s="255"/>
      <c r="B44" s="256"/>
      <c r="C44" s="256"/>
      <c r="D44" s="256"/>
      <c r="E44" s="256"/>
      <c r="F44" s="256"/>
      <c r="G44" s="256"/>
      <c r="H44" s="256"/>
      <c r="I44" s="256"/>
      <c r="J44" s="256"/>
      <c r="K44" s="256"/>
      <c r="L44" s="257"/>
      <c r="U44" s="104"/>
      <c r="V44" s="104"/>
      <c r="W44" s="105"/>
      <c r="X44" s="105"/>
      <c r="Y44" s="105"/>
      <c r="Z44" s="105"/>
      <c r="AA44" s="105"/>
      <c r="AB44" s="105"/>
      <c r="BG44" s="84">
        <f t="shared" si="51"/>
        <v>51.408135896289672</v>
      </c>
      <c r="BH44" s="177">
        <v>115</v>
      </c>
      <c r="BI44" s="20">
        <f t="shared" si="52"/>
        <v>296.84880621537758</v>
      </c>
      <c r="BJ44" s="20">
        <f t="shared" si="53"/>
        <v>46.754460000000009</v>
      </c>
      <c r="BK44" s="20">
        <f t="shared" si="54"/>
        <v>0</v>
      </c>
      <c r="BL44" s="89">
        <f t="shared" si="55"/>
        <v>343.60326621537757</v>
      </c>
    </row>
    <row r="45" spans="1:64" x14ac:dyDescent="0.3">
      <c r="A45" s="106"/>
      <c r="B45" s="44"/>
      <c r="C45" s="44"/>
      <c r="D45" s="44"/>
      <c r="E45" s="44"/>
      <c r="F45" s="44"/>
      <c r="G45" s="44"/>
      <c r="H45" s="44"/>
      <c r="I45" s="44"/>
      <c r="J45" s="44"/>
      <c r="K45" s="44"/>
      <c r="L45" s="107"/>
      <c r="W45" s="105"/>
      <c r="X45" s="105"/>
      <c r="Y45" s="105"/>
      <c r="Z45" s="105"/>
      <c r="AA45" s="105"/>
      <c r="AB45" s="105"/>
      <c r="BG45" s="84">
        <f t="shared" si="51"/>
        <v>53.643272239606617</v>
      </c>
      <c r="BH45" s="177">
        <v>120</v>
      </c>
      <c r="BI45" s="20">
        <f t="shared" si="52"/>
        <v>323.22289674869091</v>
      </c>
      <c r="BJ45" s="20">
        <f t="shared" si="53"/>
        <v>46.754460000000009</v>
      </c>
      <c r="BK45" s="20">
        <f t="shared" si="54"/>
        <v>0</v>
      </c>
      <c r="BL45" s="89">
        <f t="shared" si="55"/>
        <v>369.97735674869091</v>
      </c>
    </row>
    <row r="46" spans="1:64" x14ac:dyDescent="0.3">
      <c r="A46" s="4"/>
      <c r="B46" s="219" t="s">
        <v>16</v>
      </c>
      <c r="C46" s="219"/>
      <c r="D46" s="46">
        <v>88</v>
      </c>
      <c r="E46" s="46">
        <v>42</v>
      </c>
      <c r="F46" s="16">
        <f>D46/E46</f>
        <v>2.0952380952380953</v>
      </c>
      <c r="G46" s="219" t="s">
        <v>17</v>
      </c>
      <c r="H46" s="219"/>
      <c r="I46" s="220" t="s">
        <v>63</v>
      </c>
      <c r="J46" s="220"/>
      <c r="K46" s="108">
        <v>0.63</v>
      </c>
      <c r="L46" s="18" t="s">
        <v>19</v>
      </c>
      <c r="W46" s="82"/>
      <c r="X46" s="82"/>
      <c r="Y46" s="82"/>
      <c r="Z46" s="82"/>
      <c r="AA46" s="82"/>
      <c r="AB46" s="82"/>
      <c r="BG46" s="84">
        <f t="shared" si="51"/>
        <v>55.878408582923555</v>
      </c>
      <c r="BH46" s="177">
        <v>125</v>
      </c>
      <c r="BI46" s="20">
        <f t="shared" si="52"/>
        <v>350.71928900682605</v>
      </c>
      <c r="BJ46" s="20">
        <f t="shared" si="53"/>
        <v>46.754460000000009</v>
      </c>
      <c r="BK46" s="20">
        <f t="shared" si="54"/>
        <v>0</v>
      </c>
      <c r="BL46" s="89">
        <f t="shared" si="55"/>
        <v>397.47374900682604</v>
      </c>
    </row>
    <row r="47" spans="1:64" x14ac:dyDescent="0.3">
      <c r="A47" s="4"/>
      <c r="B47" s="219" t="s">
        <v>20</v>
      </c>
      <c r="C47" s="219"/>
      <c r="D47" s="46">
        <v>46</v>
      </c>
      <c r="E47" s="46">
        <v>15</v>
      </c>
      <c r="F47" s="16">
        <f>D47/E47</f>
        <v>3.0666666666666669</v>
      </c>
      <c r="G47" s="219" t="s">
        <v>10</v>
      </c>
      <c r="H47" s="219"/>
      <c r="I47" s="220">
        <v>11000</v>
      </c>
      <c r="J47" s="220"/>
      <c r="K47" s="6"/>
      <c r="L47" s="5"/>
      <c r="V47" s="254"/>
      <c r="W47" s="254"/>
      <c r="X47" s="254"/>
      <c r="Y47" s="254"/>
      <c r="Z47" s="254"/>
      <c r="AA47" s="254"/>
      <c r="AB47" s="254"/>
      <c r="BG47" s="84">
        <f t="shared" si="51"/>
        <v>58.1135449262405</v>
      </c>
      <c r="BH47" s="177">
        <v>130</v>
      </c>
      <c r="BI47" s="20">
        <f t="shared" si="52"/>
        <v>379.33798298978309</v>
      </c>
      <c r="BJ47" s="20">
        <f t="shared" si="53"/>
        <v>46.754460000000009</v>
      </c>
      <c r="BK47" s="20">
        <f t="shared" si="54"/>
        <v>0</v>
      </c>
      <c r="BL47" s="89">
        <f t="shared" si="55"/>
        <v>426.09244298978308</v>
      </c>
    </row>
    <row r="48" spans="1:64" x14ac:dyDescent="0.3">
      <c r="A48" s="4"/>
      <c r="B48" s="35"/>
      <c r="C48" s="35"/>
      <c r="D48" s="6"/>
      <c r="E48" s="6"/>
      <c r="F48" s="6"/>
      <c r="G48" s="6"/>
      <c r="H48" s="6"/>
      <c r="I48" s="6"/>
      <c r="J48" s="6"/>
      <c r="K48" s="6"/>
      <c r="L48" s="5"/>
      <c r="W48" s="103"/>
      <c r="X48" s="103"/>
      <c r="Y48" s="103"/>
      <c r="Z48" s="103"/>
      <c r="AA48" s="103"/>
      <c r="AB48" s="103"/>
      <c r="BG48" s="84">
        <f t="shared" si="51"/>
        <v>60.348681269557439</v>
      </c>
      <c r="BH48" s="177">
        <v>135</v>
      </c>
      <c r="BI48" s="20">
        <f t="shared" si="52"/>
        <v>409.07897869756192</v>
      </c>
      <c r="BJ48" s="20">
        <f t="shared" si="53"/>
        <v>46.754460000000009</v>
      </c>
      <c r="BK48" s="20">
        <f t="shared" si="54"/>
        <v>0</v>
      </c>
      <c r="BL48" s="89">
        <f t="shared" si="55"/>
        <v>455.83343869756192</v>
      </c>
    </row>
    <row r="49" spans="1:64" x14ac:dyDescent="0.3">
      <c r="A49" s="4"/>
      <c r="B49" s="222" t="s">
        <v>23</v>
      </c>
      <c r="C49" s="222"/>
      <c r="D49" s="36" t="s">
        <v>24</v>
      </c>
      <c r="E49" s="36" t="s">
        <v>25</v>
      </c>
      <c r="F49" s="36" t="s">
        <v>26</v>
      </c>
      <c r="G49" s="36" t="s">
        <v>14</v>
      </c>
      <c r="H49" s="36" t="s">
        <v>13</v>
      </c>
      <c r="I49" s="36" t="s">
        <v>10</v>
      </c>
      <c r="J49" s="36" t="s">
        <v>27</v>
      </c>
      <c r="K49" s="37"/>
      <c r="L49" s="5"/>
      <c r="W49" s="82"/>
      <c r="X49" s="82"/>
      <c r="Y49" s="82"/>
      <c r="Z49" s="82"/>
      <c r="AA49" s="82"/>
      <c r="AB49" s="82"/>
      <c r="BG49" s="84">
        <f t="shared" si="51"/>
        <v>62.583817612874384</v>
      </c>
      <c r="BH49" s="177">
        <v>140</v>
      </c>
      <c r="BI49" s="20">
        <f t="shared" si="52"/>
        <v>439.94227613016267</v>
      </c>
      <c r="BJ49" s="20">
        <f t="shared" si="53"/>
        <v>46.754460000000009</v>
      </c>
      <c r="BK49" s="20">
        <f t="shared" si="54"/>
        <v>0</v>
      </c>
      <c r="BL49" s="89">
        <f t="shared" si="55"/>
        <v>486.69673613016266</v>
      </c>
    </row>
    <row r="50" spans="1:64" x14ac:dyDescent="0.3">
      <c r="A50" s="4"/>
      <c r="B50" s="219" t="s">
        <v>28</v>
      </c>
      <c r="C50" s="219"/>
      <c r="D50" s="15">
        <v>39</v>
      </c>
      <c r="E50" s="15">
        <v>16</v>
      </c>
      <c r="F50" s="38">
        <f>D50/E50</f>
        <v>2.4375</v>
      </c>
      <c r="G50" s="20">
        <f>(($I$6*60*(E50/D50)*($E$5/$D$5)*$K$5*PI())/1000)*($E$6/$D$6)</f>
        <v>78.903358499658552</v>
      </c>
      <c r="H50" s="20">
        <f>G50/1.609</f>
        <v>49.038756059452176</v>
      </c>
      <c r="I50" s="15">
        <f>I47</f>
        <v>11000</v>
      </c>
      <c r="J50" s="39">
        <f>I50*(E50/D50)*(D52/E52)</f>
        <v>7736.2637362637361</v>
      </c>
      <c r="K50" s="40" t="s">
        <v>29</v>
      </c>
      <c r="L50" s="5"/>
      <c r="BG50" s="84">
        <f t="shared" si="51"/>
        <v>64.818953956191322</v>
      </c>
      <c r="BH50" s="177">
        <v>145</v>
      </c>
      <c r="BI50" s="20">
        <f t="shared" si="52"/>
        <v>471.9278752875851</v>
      </c>
      <c r="BJ50" s="20">
        <f t="shared" si="53"/>
        <v>46.754460000000009</v>
      </c>
      <c r="BK50" s="20">
        <f t="shared" si="54"/>
        <v>0</v>
      </c>
      <c r="BL50" s="89">
        <f t="shared" si="55"/>
        <v>518.68233528758515</v>
      </c>
    </row>
    <row r="51" spans="1:64" ht="15" thickBot="1" x14ac:dyDescent="0.35">
      <c r="A51" s="4"/>
      <c r="B51" s="35"/>
      <c r="C51" s="35"/>
      <c r="D51" s="41"/>
      <c r="E51" s="41"/>
      <c r="F51" s="42"/>
      <c r="G51" s="43"/>
      <c r="H51" s="43"/>
      <c r="I51" s="41"/>
      <c r="J51" s="44"/>
      <c r="K51" s="6"/>
      <c r="L51" s="5"/>
      <c r="BG51" s="188">
        <f t="shared" si="51"/>
        <v>67.05409029950826</v>
      </c>
      <c r="BH51" s="189">
        <v>150</v>
      </c>
      <c r="BI51" s="49">
        <f t="shared" si="52"/>
        <v>505.03577616982943</v>
      </c>
      <c r="BJ51" s="49">
        <f t="shared" si="53"/>
        <v>46.754460000000009</v>
      </c>
      <c r="BK51" s="49">
        <f t="shared" si="54"/>
        <v>0</v>
      </c>
      <c r="BL51" s="190">
        <f t="shared" si="55"/>
        <v>551.79023616982943</v>
      </c>
    </row>
    <row r="52" spans="1:64" x14ac:dyDescent="0.3">
      <c r="A52" s="4"/>
      <c r="B52" s="219" t="s">
        <v>30</v>
      </c>
      <c r="C52" s="219"/>
      <c r="D52" s="15">
        <v>36</v>
      </c>
      <c r="E52" s="15">
        <v>21</v>
      </c>
      <c r="F52" s="38">
        <f>D52/E52</f>
        <v>1.7142857142857142</v>
      </c>
      <c r="G52" s="20">
        <f>(($I$6*60*(E52/D52)*($E$5/$D$5)*$K$5*PI())/1000)*($E$6/$D$6)</f>
        <v>112.19071286670201</v>
      </c>
      <c r="H52" s="20">
        <f>G52/1.609</f>
        <v>69.726981272033569</v>
      </c>
      <c r="I52" s="15">
        <f>I47</f>
        <v>11000</v>
      </c>
      <c r="J52" s="39">
        <f>I52*(E52/D52)*(D54/E54)</f>
        <v>8555.5555555555547</v>
      </c>
      <c r="K52" s="40" t="s">
        <v>31</v>
      </c>
      <c r="L52" s="5"/>
    </row>
    <row r="53" spans="1:64" x14ac:dyDescent="0.3">
      <c r="A53" s="4"/>
      <c r="B53" s="35"/>
      <c r="C53" s="35"/>
      <c r="D53" s="41"/>
      <c r="E53" s="41"/>
      <c r="F53" s="42"/>
      <c r="G53" s="43"/>
      <c r="H53" s="43"/>
      <c r="I53" s="45"/>
      <c r="J53" s="44"/>
      <c r="K53" s="6"/>
      <c r="L53" s="5"/>
    </row>
    <row r="54" spans="1:64" x14ac:dyDescent="0.3">
      <c r="A54" s="4"/>
      <c r="B54" s="219" t="s">
        <v>32</v>
      </c>
      <c r="C54" s="219"/>
      <c r="D54" s="15">
        <v>32</v>
      </c>
      <c r="E54" s="15">
        <v>24</v>
      </c>
      <c r="F54" s="38">
        <f>D54/E54</f>
        <v>1.3333333333333333</v>
      </c>
      <c r="G54" s="20">
        <f>(($I$6*60*(E54/D54)*($E$5/$D$5)*$K$5*PI())/1000)*($E$6/$D$6)</f>
        <v>144.24520225718831</v>
      </c>
      <c r="H54" s="20">
        <f>G54/1.609</f>
        <v>89.648975921186022</v>
      </c>
      <c r="I54" s="15">
        <f>I47</f>
        <v>11000</v>
      </c>
      <c r="J54" s="39">
        <f>I54*(E54/D54)*(D56/E56)</f>
        <v>9166.6666666666679</v>
      </c>
      <c r="K54" s="40" t="s">
        <v>33</v>
      </c>
      <c r="L54" s="5"/>
    </row>
    <row r="55" spans="1:64" x14ac:dyDescent="0.3">
      <c r="A55" s="4"/>
      <c r="B55" s="35"/>
      <c r="C55" s="35"/>
      <c r="D55" s="41"/>
      <c r="E55" s="41"/>
      <c r="F55" s="42"/>
      <c r="G55" s="43"/>
      <c r="H55" s="43"/>
      <c r="I55" s="41"/>
      <c r="J55" s="44"/>
      <c r="K55" s="6"/>
      <c r="L55" s="5"/>
    </row>
    <row r="56" spans="1:64" x14ac:dyDescent="0.3">
      <c r="A56" s="4"/>
      <c r="B56" s="219" t="s">
        <v>35</v>
      </c>
      <c r="C56" s="219"/>
      <c r="D56" s="15">
        <v>30</v>
      </c>
      <c r="E56" s="15">
        <v>27</v>
      </c>
      <c r="F56" s="38">
        <f>D56/E56</f>
        <v>1.1111111111111112</v>
      </c>
      <c r="G56" s="20">
        <f>(($I$6*60*(E56/D56)*($E$5/$D$5)*$K$5*PI())/1000)*($E$6/$D$6)</f>
        <v>173.09424270862598</v>
      </c>
      <c r="H56" s="20">
        <f>G56/1.609</f>
        <v>107.57877110542323</v>
      </c>
      <c r="I56" s="15">
        <f>I47</f>
        <v>11000</v>
      </c>
      <c r="J56" s="39">
        <f>I56*(E56/D56)*(D58/E58)</f>
        <v>9558.6206896551721</v>
      </c>
      <c r="K56" s="40" t="s">
        <v>36</v>
      </c>
      <c r="L56" s="5"/>
    </row>
    <row r="57" spans="1:64" x14ac:dyDescent="0.3">
      <c r="A57" s="4"/>
      <c r="B57" s="35"/>
      <c r="C57" s="35"/>
      <c r="D57" s="41"/>
      <c r="E57" s="41"/>
      <c r="F57" s="42"/>
      <c r="G57" s="43"/>
      <c r="H57" s="43"/>
      <c r="I57" s="41"/>
      <c r="J57" s="44"/>
      <c r="K57" s="6"/>
      <c r="L57" s="5"/>
    </row>
    <row r="58" spans="1:64" x14ac:dyDescent="0.3">
      <c r="A58" s="4"/>
      <c r="B58" s="219" t="s">
        <v>39</v>
      </c>
      <c r="C58" s="219"/>
      <c r="D58" s="15">
        <v>28</v>
      </c>
      <c r="E58" s="15">
        <v>29</v>
      </c>
      <c r="F58" s="38">
        <f>D58/E58</f>
        <v>0.96551724137931039</v>
      </c>
      <c r="G58" s="20">
        <f>(($I$6*60*(E58/D58)*($E$5/$D$5)*$K$5*PI())/1000)*($E$6/$D$6)</f>
        <v>199.19575549802201</v>
      </c>
      <c r="H58" s="20">
        <f>G58/1.609</f>
        <v>123.80096674830455</v>
      </c>
      <c r="I58" s="15">
        <f>I47</f>
        <v>11000</v>
      </c>
      <c r="J58" s="39">
        <f>I58*(D58/E58)*(D60/E60)</f>
        <v>9047.2541507024271</v>
      </c>
      <c r="K58" s="47" t="s">
        <v>40</v>
      </c>
      <c r="L58" s="5"/>
    </row>
    <row r="59" spans="1:64" x14ac:dyDescent="0.3">
      <c r="A59" s="4"/>
      <c r="B59" s="35"/>
      <c r="C59" s="35"/>
      <c r="D59" s="41"/>
      <c r="E59" s="41"/>
      <c r="F59" s="42"/>
      <c r="G59" s="43"/>
      <c r="H59" s="43"/>
      <c r="I59" s="41"/>
      <c r="J59" s="44"/>
      <c r="K59" s="6"/>
      <c r="L59" s="5"/>
    </row>
    <row r="60" spans="1:64" x14ac:dyDescent="0.3">
      <c r="A60" s="4"/>
      <c r="B60" s="219" t="s">
        <v>44</v>
      </c>
      <c r="C60" s="219"/>
      <c r="D60" s="15">
        <v>23</v>
      </c>
      <c r="E60" s="15">
        <v>27</v>
      </c>
      <c r="F60" s="38">
        <f>D60/E60</f>
        <v>0.85185185185185186</v>
      </c>
      <c r="G60" s="20">
        <f>(($I$6*60*(E60/D60)*($E$5/$D$5)*$K$5*PI())/1000)*($E$6/$D$6)</f>
        <v>225.77509918516432</v>
      </c>
      <c r="H60" s="20">
        <f>G60/1.609</f>
        <v>140.32013622446507</v>
      </c>
      <c r="I60" s="15">
        <f>I47</f>
        <v>11000</v>
      </c>
      <c r="J60" s="44"/>
      <c r="K60" s="6"/>
      <c r="L60" s="5"/>
    </row>
    <row r="61" spans="1:64" ht="15" thickBot="1" x14ac:dyDescent="0.35">
      <c r="A61" s="101"/>
      <c r="B61" s="258"/>
      <c r="C61" s="258"/>
      <c r="D61" s="109"/>
      <c r="E61" s="109"/>
      <c r="F61" s="110"/>
      <c r="G61" s="109"/>
      <c r="H61" s="109"/>
      <c r="I61" s="109"/>
      <c r="J61" s="99"/>
      <c r="K61" s="99"/>
      <c r="L61" s="100"/>
    </row>
  </sheetData>
  <mergeCells count="74">
    <mergeCell ref="B61:C61"/>
    <mergeCell ref="B47:C47"/>
    <mergeCell ref="G47:H47"/>
    <mergeCell ref="I47:J47"/>
    <mergeCell ref="V47:AB47"/>
    <mergeCell ref="B49:C49"/>
    <mergeCell ref="B50:C50"/>
    <mergeCell ref="B52:C52"/>
    <mergeCell ref="B54:C54"/>
    <mergeCell ref="B56:C56"/>
    <mergeCell ref="B58:C58"/>
    <mergeCell ref="B60:C60"/>
    <mergeCell ref="N40:P40"/>
    <mergeCell ref="Q40:AC40"/>
    <mergeCell ref="W42:AB42"/>
    <mergeCell ref="A43:L44"/>
    <mergeCell ref="B46:C46"/>
    <mergeCell ref="G46:H46"/>
    <mergeCell ref="I46:J46"/>
    <mergeCell ref="AB39:AC39"/>
    <mergeCell ref="AY21:BB21"/>
    <mergeCell ref="BC21:BF21"/>
    <mergeCell ref="A22:L23"/>
    <mergeCell ref="B25:B26"/>
    <mergeCell ref="C25:C26"/>
    <mergeCell ref="D25:D26"/>
    <mergeCell ref="E25:E26"/>
    <mergeCell ref="F25:G26"/>
    <mergeCell ref="H25:H26"/>
    <mergeCell ref="F27:G27"/>
    <mergeCell ref="N39:P39"/>
    <mergeCell ref="Q39:T39"/>
    <mergeCell ref="U39:V39"/>
    <mergeCell ref="W39:AA39"/>
    <mergeCell ref="B20:C20"/>
    <mergeCell ref="N20:V20"/>
    <mergeCell ref="W20:AH20"/>
    <mergeCell ref="AI20:BF20"/>
    <mergeCell ref="B21:C21"/>
    <mergeCell ref="N21:P21"/>
    <mergeCell ref="AI21:AL21"/>
    <mergeCell ref="AM21:AP21"/>
    <mergeCell ref="AQ21:AT21"/>
    <mergeCell ref="AU21:AX21"/>
    <mergeCell ref="G6:H6"/>
    <mergeCell ref="I6:J6"/>
    <mergeCell ref="AJ19:AK19"/>
    <mergeCell ref="B7:C7"/>
    <mergeCell ref="B9:C9"/>
    <mergeCell ref="B10:C10"/>
    <mergeCell ref="B12:C12"/>
    <mergeCell ref="B14:C14"/>
    <mergeCell ref="AJ15:AK15"/>
    <mergeCell ref="B16:C16"/>
    <mergeCell ref="AJ16:AK16"/>
    <mergeCell ref="AJ17:AK17"/>
    <mergeCell ref="B18:C18"/>
    <mergeCell ref="AJ18:AK18"/>
    <mergeCell ref="BG20:BL21"/>
    <mergeCell ref="N1:AH1"/>
    <mergeCell ref="B2:D3"/>
    <mergeCell ref="E2:K3"/>
    <mergeCell ref="N2:AH2"/>
    <mergeCell ref="N3:P3"/>
    <mergeCell ref="Q3:S3"/>
    <mergeCell ref="T3:V3"/>
    <mergeCell ref="W3:Y3"/>
    <mergeCell ref="Z3:AB3"/>
    <mergeCell ref="AC3:AE3"/>
    <mergeCell ref="AF3:AH3"/>
    <mergeCell ref="B5:C5"/>
    <mergeCell ref="G5:H5"/>
    <mergeCell ref="I5:J5"/>
    <mergeCell ref="B6:C6"/>
  </mergeCells>
  <conditionalFormatting sqref="J10">
    <cfRule type="cellIs" dxfId="25" priority="11" operator="between">
      <formula>$D$7</formula>
      <formula>$E$7</formula>
    </cfRule>
  </conditionalFormatting>
  <conditionalFormatting sqref="J12">
    <cfRule type="cellIs" dxfId="24" priority="10" operator="between">
      <formula>$D$7</formula>
      <formula>$E$7</formula>
    </cfRule>
  </conditionalFormatting>
  <conditionalFormatting sqref="J14">
    <cfRule type="cellIs" dxfId="23" priority="9" operator="between">
      <formula>$D$7</formula>
      <formula>$E$7</formula>
    </cfRule>
  </conditionalFormatting>
  <conditionalFormatting sqref="J16">
    <cfRule type="cellIs" dxfId="22" priority="8" operator="between">
      <formula>$D$7</formula>
      <formula>$E$7</formula>
    </cfRule>
  </conditionalFormatting>
  <conditionalFormatting sqref="J18">
    <cfRule type="cellIs" dxfId="21" priority="7" operator="between">
      <formula>$D$7</formula>
      <formula>$E$7</formula>
    </cfRule>
  </conditionalFormatting>
  <conditionalFormatting sqref="V23:V37">
    <cfRule type="cellIs" dxfId="20" priority="4" operator="lessThan">
      <formula>$BF$37</formula>
    </cfRule>
    <cfRule type="cellIs" dxfId="19" priority="6" operator="greaterThan">
      <formula>$BF$37</formula>
    </cfRule>
  </conditionalFormatting>
  <conditionalFormatting sqref="V24:V37">
    <cfRule type="cellIs" dxfId="18" priority="5" operator="greaterThan">
      <formula>$BF$37</formula>
    </cfRule>
  </conditionalFormatting>
  <conditionalFormatting sqref="U39">
    <cfRule type="cellIs" dxfId="17" priority="1" operator="lessThan">
      <formula>$BF$37</formula>
    </cfRule>
    <cfRule type="cellIs" dxfId="16" priority="3" operator="greaterThan">
      <formula>$BF$37</formula>
    </cfRule>
  </conditionalFormatting>
  <conditionalFormatting sqref="U39">
    <cfRule type="cellIs" dxfId="15" priority="2" operator="greaterThan">
      <formula>$BF$37</formula>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44F24-00B5-40DC-A501-834D3180247A}">
  <dimension ref="A1:AX366"/>
  <sheetViews>
    <sheetView zoomScale="117" zoomScaleNormal="117" workbookViewId="0">
      <selection activeCell="H54" sqref="H54"/>
    </sheetView>
  </sheetViews>
  <sheetFormatPr defaultRowHeight="14.4" x14ac:dyDescent="0.3"/>
  <cols>
    <col min="1" max="1" width="8.88671875" style="111"/>
    <col min="2" max="2" width="31.6640625" customWidth="1"/>
    <col min="4" max="4" width="11.33203125" bestFit="1" customWidth="1"/>
    <col min="5" max="5" width="13.109375" customWidth="1"/>
    <col min="9" max="9" width="9.109375" customWidth="1"/>
    <col min="12" max="12" width="8.88671875" style="111"/>
    <col min="28" max="28" width="11.109375" customWidth="1"/>
    <col min="29" max="29" width="10" customWidth="1"/>
  </cols>
  <sheetData>
    <row r="1" spans="2:49" s="111" customFormat="1" ht="15" thickBot="1" x14ac:dyDescent="0.35"/>
    <row r="2" spans="2:49" ht="21" x14ac:dyDescent="0.4">
      <c r="B2" s="259" t="s">
        <v>66</v>
      </c>
      <c r="C2" s="260"/>
      <c r="D2" s="260"/>
      <c r="E2" s="260"/>
      <c r="F2" s="260"/>
      <c r="G2" s="260"/>
      <c r="H2" s="260"/>
      <c r="I2" s="260"/>
      <c r="J2" s="260"/>
      <c r="K2" s="261"/>
      <c r="L2" s="112"/>
      <c r="M2" s="262"/>
      <c r="N2" s="262"/>
      <c r="O2" s="262"/>
      <c r="P2" s="262"/>
      <c r="Q2" s="262"/>
      <c r="R2" s="262"/>
      <c r="S2" s="262"/>
      <c r="T2" s="262"/>
      <c r="U2" s="262"/>
    </row>
    <row r="3" spans="2:49" ht="15.6" x14ac:dyDescent="0.3">
      <c r="B3" s="263" t="s">
        <v>67</v>
      </c>
      <c r="C3" s="264"/>
      <c r="D3" s="264"/>
      <c r="E3" s="264"/>
      <c r="F3" s="264"/>
      <c r="G3" s="264"/>
      <c r="H3" s="264"/>
      <c r="I3" s="264"/>
      <c r="J3" s="264"/>
      <c r="K3" s="265"/>
      <c r="L3" s="113"/>
      <c r="M3" s="264" t="s">
        <v>68</v>
      </c>
      <c r="N3" s="264"/>
      <c r="O3" s="264"/>
      <c r="P3" s="264"/>
      <c r="Q3" s="264"/>
      <c r="R3" s="264"/>
      <c r="S3" s="264"/>
      <c r="T3" s="264"/>
      <c r="U3" s="264"/>
      <c r="V3" s="264"/>
      <c r="W3" s="264"/>
      <c r="X3" s="264"/>
      <c r="Y3" s="264"/>
    </row>
    <row r="4" spans="2:49" ht="18" customHeight="1" x14ac:dyDescent="0.35">
      <c r="B4" s="114"/>
      <c r="C4" s="102"/>
      <c r="D4" s="115"/>
      <c r="E4" s="115"/>
      <c r="F4" s="115"/>
      <c r="G4" s="115"/>
      <c r="H4" s="115"/>
      <c r="I4" s="266" t="s">
        <v>69</v>
      </c>
      <c r="J4" s="266"/>
      <c r="K4" s="116"/>
      <c r="L4" s="117"/>
      <c r="AT4" s="198" t="s">
        <v>70</v>
      </c>
      <c r="AU4" s="198"/>
    </row>
    <row r="5" spans="2:49" ht="15.6" x14ac:dyDescent="0.3">
      <c r="B5" s="118" t="s">
        <v>71</v>
      </c>
      <c r="C5" s="104">
        <v>1.407</v>
      </c>
      <c r="E5" s="268" t="s">
        <v>72</v>
      </c>
      <c r="F5" s="268"/>
      <c r="G5">
        <v>0.68500000000000005</v>
      </c>
      <c r="I5" s="267"/>
      <c r="J5" s="267"/>
      <c r="K5" s="71"/>
      <c r="P5" s="254" t="s">
        <v>73</v>
      </c>
      <c r="Q5" s="254"/>
      <c r="R5" s="254" t="s">
        <v>74</v>
      </c>
      <c r="S5" s="254"/>
      <c r="T5" s="254" t="s">
        <v>75</v>
      </c>
      <c r="U5" s="254"/>
      <c r="V5" s="254" t="s">
        <v>76</v>
      </c>
      <c r="W5" s="254"/>
      <c r="X5" s="254" t="s">
        <v>77</v>
      </c>
      <c r="Y5" s="254"/>
      <c r="Z5" s="254" t="s">
        <v>78</v>
      </c>
      <c r="AA5" s="254"/>
      <c r="AB5" s="254" t="s">
        <v>79</v>
      </c>
      <c r="AC5" s="254"/>
      <c r="AD5" s="254" t="s">
        <v>80</v>
      </c>
      <c r="AE5" s="254"/>
      <c r="AF5" s="254" t="s">
        <v>81</v>
      </c>
      <c r="AG5" s="254"/>
      <c r="AH5" s="254" t="s">
        <v>82</v>
      </c>
      <c r="AI5" s="254"/>
      <c r="AJ5" s="254" t="s">
        <v>83</v>
      </c>
      <c r="AK5" s="254"/>
      <c r="AL5" s="254" t="s">
        <v>84</v>
      </c>
      <c r="AM5" s="254"/>
      <c r="AN5" s="254" t="s">
        <v>85</v>
      </c>
      <c r="AO5" s="254"/>
      <c r="AP5" s="254" t="s">
        <v>86</v>
      </c>
      <c r="AQ5" s="254"/>
      <c r="AR5" s="254" t="s">
        <v>87</v>
      </c>
      <c r="AS5" s="254"/>
      <c r="AT5" s="254" t="s">
        <v>88</v>
      </c>
      <c r="AU5" s="254"/>
      <c r="AV5" s="254" t="s">
        <v>89</v>
      </c>
      <c r="AW5" s="254"/>
    </row>
    <row r="6" spans="2:49" ht="15.6" x14ac:dyDescent="0.3">
      <c r="B6" s="118" t="s">
        <v>90</v>
      </c>
      <c r="C6" s="119">
        <v>0.28399999999999997</v>
      </c>
      <c r="E6" s="267" t="s">
        <v>91</v>
      </c>
      <c r="F6" s="267"/>
      <c r="G6">
        <v>0.89800000000000002</v>
      </c>
      <c r="K6" s="71"/>
      <c r="N6" s="120" t="s">
        <v>92</v>
      </c>
      <c r="O6" s="121" t="s">
        <v>93</v>
      </c>
      <c r="P6" s="121" t="s">
        <v>94</v>
      </c>
      <c r="Q6" s="121" t="s">
        <v>95</v>
      </c>
      <c r="R6" s="121" t="s">
        <v>94</v>
      </c>
      <c r="S6" s="121" t="s">
        <v>95</v>
      </c>
      <c r="T6" s="121" t="s">
        <v>94</v>
      </c>
      <c r="U6" s="121" t="s">
        <v>95</v>
      </c>
      <c r="V6" s="121" t="s">
        <v>94</v>
      </c>
      <c r="W6" s="121" t="s">
        <v>95</v>
      </c>
      <c r="X6" s="121" t="s">
        <v>94</v>
      </c>
      <c r="Y6" s="121" t="s">
        <v>95</v>
      </c>
      <c r="Z6" s="121" t="s">
        <v>94</v>
      </c>
      <c r="AA6" s="121" t="s">
        <v>95</v>
      </c>
      <c r="AB6" s="121" t="s">
        <v>94</v>
      </c>
      <c r="AC6" s="121" t="s">
        <v>95</v>
      </c>
      <c r="AD6" s="121" t="s">
        <v>94</v>
      </c>
      <c r="AE6" s="121" t="s">
        <v>95</v>
      </c>
      <c r="AF6" s="121" t="s">
        <v>94</v>
      </c>
      <c r="AG6" s="121" t="s">
        <v>95</v>
      </c>
      <c r="AH6" s="121" t="s">
        <v>94</v>
      </c>
      <c r="AI6" s="121" t="s">
        <v>95</v>
      </c>
      <c r="AJ6" s="121" t="s">
        <v>94</v>
      </c>
      <c r="AK6" s="121" t="s">
        <v>95</v>
      </c>
      <c r="AL6" s="121" t="s">
        <v>94</v>
      </c>
      <c r="AM6" s="121" t="s">
        <v>95</v>
      </c>
      <c r="AN6" s="121" t="s">
        <v>94</v>
      </c>
      <c r="AO6" s="121" t="s">
        <v>95</v>
      </c>
      <c r="AP6" s="121" t="s">
        <v>94</v>
      </c>
      <c r="AQ6" s="121" t="s">
        <v>95</v>
      </c>
      <c r="AR6" s="121" t="s">
        <v>94</v>
      </c>
      <c r="AS6" s="121" t="s">
        <v>95</v>
      </c>
      <c r="AT6" s="121" t="s">
        <v>94</v>
      </c>
      <c r="AU6" s="121" t="s">
        <v>95</v>
      </c>
      <c r="AV6" s="121" t="s">
        <v>94</v>
      </c>
      <c r="AW6" s="121" t="s">
        <v>95</v>
      </c>
    </row>
    <row r="7" spans="2:49" ht="15.6" x14ac:dyDescent="0.3">
      <c r="B7" s="118" t="s">
        <v>96</v>
      </c>
      <c r="C7" s="119">
        <v>0.29799999999999999</v>
      </c>
      <c r="E7" s="267" t="s">
        <v>97</v>
      </c>
      <c r="F7" s="267"/>
      <c r="G7">
        <v>0.70899999999999996</v>
      </c>
      <c r="K7" s="71"/>
      <c r="N7">
        <v>1</v>
      </c>
      <c r="O7">
        <f t="shared" ref="O7:O70" si="0">RADIANS(N7)</f>
        <v>1.7453292519943295E-2</v>
      </c>
      <c r="P7">
        <f t="shared" ref="P7:P70" si="1">$C$7*COS(O7)+$C$5</f>
        <v>1.7049546131566047</v>
      </c>
      <c r="Q7">
        <f t="shared" ref="Q7:Q70" si="2">$C$7*SIN(O7)+$C$9</f>
        <v>0.30320081711831048</v>
      </c>
      <c r="R7">
        <f>C5</f>
        <v>1.407</v>
      </c>
      <c r="S7" s="122">
        <f>C9</f>
        <v>0.29799999999999999</v>
      </c>
      <c r="T7">
        <f t="shared" ref="T7:T70" si="3">$C$6*COS(O7)</f>
        <v>0.28395674542441507</v>
      </c>
      <c r="U7">
        <f t="shared" ref="U7:U70" si="4">$C$6*SIN(O7)+$C$6</f>
        <v>0.28895648342818847</v>
      </c>
      <c r="V7">
        <v>0</v>
      </c>
      <c r="W7">
        <f>C6</f>
        <v>0.28399999999999997</v>
      </c>
      <c r="X7">
        <f t="shared" ref="X7:X70" si="5">$C$12*COS(O7)+$C$5</f>
        <v>1.5119840079914211</v>
      </c>
      <c r="Y7">
        <f t="shared" ref="Y7:Y70" si="6">$C$12*SIN(O7)+$C$9</f>
        <v>0.29983250267591477</v>
      </c>
      <c r="Z7">
        <f>$C$13*COS(O7)+($R$7-$C$15)</f>
        <v>0.77799512624500455</v>
      </c>
      <c r="AA7">
        <f t="shared" ref="AA7:AA70" si="7">$C$13*SIN(O7)+$C$14</f>
        <v>0.40155847700599312</v>
      </c>
      <c r="AB7">
        <f>R7-C15</f>
        <v>0.746</v>
      </c>
      <c r="AC7">
        <f>C14</f>
        <v>0.40100000000000002</v>
      </c>
      <c r="AD7">
        <f>R7-C15</f>
        <v>0.746</v>
      </c>
      <c r="AE7">
        <f>C14+C13</f>
        <v>0.43300000000000005</v>
      </c>
      <c r="AF7">
        <f>R7-C15</f>
        <v>0.746</v>
      </c>
      <c r="AG7">
        <f>C14-C13</f>
        <v>0.36899999999999999</v>
      </c>
      <c r="AH7" s="122">
        <f>C61</f>
        <v>0.65109135399673745</v>
      </c>
      <c r="AI7" s="122">
        <f>F61</f>
        <v>0.50997329838492833</v>
      </c>
      <c r="AJ7" s="122">
        <f>C68</f>
        <v>0.72800293747377254</v>
      </c>
      <c r="AK7" s="122">
        <f>F68</f>
        <v>0.65054312526663516</v>
      </c>
      <c r="AL7">
        <v>0</v>
      </c>
      <c r="AM7">
        <f>W7</f>
        <v>0.28399999999999997</v>
      </c>
      <c r="AN7">
        <f>AB7</f>
        <v>0.746</v>
      </c>
      <c r="AO7">
        <f>G13</f>
        <v>0.78</v>
      </c>
      <c r="AP7">
        <f>AB7+G14</f>
        <v>0.84599999999999997</v>
      </c>
      <c r="AQ7">
        <f>G15</f>
        <v>0.38800000000000001</v>
      </c>
      <c r="AR7">
        <f>R7</f>
        <v>1.407</v>
      </c>
      <c r="AS7">
        <v>0</v>
      </c>
      <c r="AT7">
        <f>AR7</f>
        <v>1.407</v>
      </c>
      <c r="AU7">
        <f>0</f>
        <v>0</v>
      </c>
      <c r="AV7">
        <f>AT7</f>
        <v>1.407</v>
      </c>
      <c r="AW7">
        <v>0</v>
      </c>
    </row>
    <row r="8" spans="2:49" ht="15.6" x14ac:dyDescent="0.3">
      <c r="B8" s="118" t="s">
        <v>98</v>
      </c>
      <c r="C8" s="123">
        <f>AVERAGE(C6:C7)</f>
        <v>0.29099999999999998</v>
      </c>
      <c r="E8" s="267" t="s">
        <v>99</v>
      </c>
      <c r="F8" s="267"/>
      <c r="G8" s="122">
        <v>2.98E-2</v>
      </c>
      <c r="K8" s="71"/>
      <c r="N8">
        <v>2</v>
      </c>
      <c r="O8">
        <f t="shared" si="0"/>
        <v>3.4906585039886591E-2</v>
      </c>
      <c r="P8">
        <f t="shared" si="1"/>
        <v>1.7048184664516906</v>
      </c>
      <c r="Q8">
        <f t="shared" si="2"/>
        <v>0.30840005001734527</v>
      </c>
      <c r="T8">
        <f t="shared" si="3"/>
        <v>0.28382699487342317</v>
      </c>
      <c r="U8">
        <f t="shared" si="4"/>
        <v>0.29391145706351024</v>
      </c>
      <c r="X8">
        <f t="shared" si="5"/>
        <v>1.5119360368370052</v>
      </c>
      <c r="Y8">
        <f t="shared" si="6"/>
        <v>0.30166444715376262</v>
      </c>
      <c r="Z8">
        <f t="shared" ref="Z8:Z71" si="8">$C$13*COS(O8)+($R$7-$C$15)</f>
        <v>0.77798050646461103</v>
      </c>
      <c r="AA8">
        <f t="shared" si="7"/>
        <v>0.40211678389448008</v>
      </c>
      <c r="AD8">
        <f>R7</f>
        <v>1.407</v>
      </c>
      <c r="AE8" s="122">
        <f>SUM(C9+C12)</f>
        <v>0.40299999999999997</v>
      </c>
      <c r="AF8">
        <f>C5</f>
        <v>1.407</v>
      </c>
      <c r="AG8" s="122">
        <f>C9-C12</f>
        <v>0.193</v>
      </c>
      <c r="AL8">
        <f>TAN(RADIANS(G10)*(AM8-C6))</f>
        <v>0.28470052496483056</v>
      </c>
      <c r="AM8">
        <f>G6</f>
        <v>0.89800000000000002</v>
      </c>
      <c r="AN8">
        <f>R7</f>
        <v>1.407</v>
      </c>
      <c r="AO8">
        <f>G13</f>
        <v>0.78</v>
      </c>
      <c r="AP8">
        <f>R7</f>
        <v>1.407</v>
      </c>
      <c r="AQ8" s="122">
        <f>S7</f>
        <v>0.29799999999999999</v>
      </c>
      <c r="AR8">
        <f>AR7-AS8</f>
        <v>0.60699999999999998</v>
      </c>
      <c r="AS8">
        <v>0.8</v>
      </c>
      <c r="AT8">
        <f>V7</f>
        <v>0</v>
      </c>
      <c r="AU8" s="122">
        <f>AK7</f>
        <v>0.65054312526663516</v>
      </c>
      <c r="AV8" s="124">
        <v>0.49390000000000001</v>
      </c>
      <c r="AW8" s="124">
        <v>0.44446999999999998</v>
      </c>
    </row>
    <row r="9" spans="2:49" x14ac:dyDescent="0.3">
      <c r="B9" s="118" t="s">
        <v>100</v>
      </c>
      <c r="C9" s="123">
        <f>C7</f>
        <v>0.29799999999999999</v>
      </c>
      <c r="E9" s="267" t="s">
        <v>101</v>
      </c>
      <c r="F9" s="267"/>
      <c r="G9">
        <v>0.34399999999999997</v>
      </c>
      <c r="H9" s="267" t="s">
        <v>102</v>
      </c>
      <c r="I9" s="267"/>
      <c r="J9" s="267"/>
      <c r="K9" s="125">
        <f>G9/G7</f>
        <v>0.48519040902679827</v>
      </c>
      <c r="N9">
        <v>3</v>
      </c>
      <c r="O9">
        <f t="shared" si="0"/>
        <v>5.235987755982989E-2</v>
      </c>
      <c r="P9">
        <f t="shared" si="1"/>
        <v>1.7045916013568629</v>
      </c>
      <c r="Q9">
        <f t="shared" si="2"/>
        <v>0.31359611496039724</v>
      </c>
      <c r="T9">
        <f t="shared" si="3"/>
        <v>0.28361078787029892</v>
      </c>
      <c r="U9">
        <f t="shared" si="4"/>
        <v>0.29886341157299601</v>
      </c>
      <c r="X9">
        <f t="shared" si="5"/>
        <v>1.5118561011492302</v>
      </c>
      <c r="Y9">
        <f t="shared" si="6"/>
        <v>0.30349527540550908</v>
      </c>
      <c r="Z9">
        <f t="shared" si="8"/>
        <v>0.77795614511214639</v>
      </c>
      <c r="AA9">
        <f t="shared" si="7"/>
        <v>0.4026747505997742</v>
      </c>
    </row>
    <row r="10" spans="2:49" x14ac:dyDescent="0.3">
      <c r="B10" s="126"/>
      <c r="E10" s="267" t="s">
        <v>103</v>
      </c>
      <c r="F10" s="267"/>
      <c r="G10" s="127">
        <f>DEGREES(ATAN(K9))</f>
        <v>25.882216668299481</v>
      </c>
      <c r="H10" s="104" t="s">
        <v>104</v>
      </c>
      <c r="I10" s="128">
        <f>SIN(RADIANS(G10))</f>
        <v>0.43652256466709854</v>
      </c>
      <c r="J10" s="104" t="s">
        <v>105</v>
      </c>
      <c r="K10" s="129">
        <f>COS(RADIANS(G10))</f>
        <v>0.89969330915399093</v>
      </c>
      <c r="N10">
        <v>4</v>
      </c>
      <c r="O10">
        <f t="shared" si="0"/>
        <v>6.9813170079773182E-2</v>
      </c>
      <c r="P10">
        <f t="shared" si="1"/>
        <v>1.7042740869774275</v>
      </c>
      <c r="Q10">
        <f t="shared" si="2"/>
        <v>0.31878742917574932</v>
      </c>
      <c r="T10">
        <f t="shared" si="3"/>
        <v>0.28330819027379006</v>
      </c>
      <c r="U10">
        <f t="shared" si="4"/>
        <v>0.30381083854333157</v>
      </c>
      <c r="X10">
        <f t="shared" si="5"/>
        <v>1.5117442252772815</v>
      </c>
      <c r="Y10">
        <f t="shared" si="6"/>
        <v>0.30532442974313312</v>
      </c>
      <c r="Z10">
        <f t="shared" si="8"/>
        <v>0.77792204960831435</v>
      </c>
      <c r="AA10">
        <f t="shared" si="7"/>
        <v>0.40323220715981201</v>
      </c>
      <c r="AT10">
        <f>ATAN(RADIANS(AU8/R7))</f>
        <v>8.0695614848623441E-3</v>
      </c>
      <c r="AV10">
        <f>ATAN(RADIANS(AW8/(R7-AV8)))</f>
        <v>8.4955407904921555E-3</v>
      </c>
    </row>
    <row r="11" spans="2:49" x14ac:dyDescent="0.3">
      <c r="B11" s="278" t="s">
        <v>106</v>
      </c>
      <c r="C11" s="279"/>
      <c r="E11" s="267" t="s">
        <v>107</v>
      </c>
      <c r="F11" s="267"/>
      <c r="G11" s="128">
        <f>(C6*I10-G8)/K10</f>
        <v>0.10467167801215413</v>
      </c>
      <c r="K11" s="71"/>
      <c r="N11">
        <v>5</v>
      </c>
      <c r="O11">
        <f t="shared" si="0"/>
        <v>8.7266462599716474E-2</v>
      </c>
      <c r="P11">
        <f t="shared" si="1"/>
        <v>1.7038660200313402</v>
      </c>
      <c r="Q11">
        <f t="shared" si="2"/>
        <v>0.32397241133880211</v>
      </c>
      <c r="T11">
        <f t="shared" si="3"/>
        <v>0.28291929425805573</v>
      </c>
      <c r="U11">
        <f t="shared" si="4"/>
        <v>0.30875223094033488</v>
      </c>
      <c r="X11">
        <f t="shared" si="5"/>
        <v>1.5116004432996333</v>
      </c>
      <c r="Y11">
        <f t="shared" si="6"/>
        <v>0.3071513529885041</v>
      </c>
      <c r="Z11">
        <f t="shared" si="8"/>
        <v>0.77787823033893588</v>
      </c>
      <c r="AA11">
        <f t="shared" si="7"/>
        <v>0.4037889837679251</v>
      </c>
      <c r="AT11" t="s">
        <v>108</v>
      </c>
      <c r="AV11" t="s">
        <v>109</v>
      </c>
    </row>
    <row r="12" spans="2:49" ht="15.6" x14ac:dyDescent="0.35">
      <c r="B12" s="118" t="s">
        <v>110</v>
      </c>
      <c r="C12" s="122">
        <v>0.105</v>
      </c>
      <c r="E12" s="267" t="s">
        <v>111</v>
      </c>
      <c r="F12" s="267"/>
      <c r="G12" s="130">
        <f>(G11*COS(RADIANS(G10))/((C5+G11)*COS(RADIANS(G10))))</f>
        <v>6.924233584226254E-2</v>
      </c>
      <c r="H12" s="280" t="s">
        <v>112</v>
      </c>
      <c r="I12" s="280"/>
      <c r="J12" s="280"/>
      <c r="K12" s="281"/>
      <c r="N12">
        <v>6</v>
      </c>
      <c r="O12">
        <f t="shared" si="0"/>
        <v>0.10471975511965978</v>
      </c>
      <c r="P12">
        <f t="shared" si="1"/>
        <v>1.7033675248197455</v>
      </c>
      <c r="Q12">
        <f t="shared" si="2"/>
        <v>0.32914948205376071</v>
      </c>
      <c r="T12">
        <f t="shared" si="3"/>
        <v>0.2824442182845896</v>
      </c>
      <c r="U12">
        <f t="shared" si="4"/>
        <v>0.31368608356801353</v>
      </c>
      <c r="X12">
        <f t="shared" si="5"/>
        <v>1.5114247990136687</v>
      </c>
      <c r="Y12">
        <f t="shared" si="6"/>
        <v>0.30897548864310359</v>
      </c>
      <c r="Z12">
        <f t="shared" si="8"/>
        <v>0.77782470065178477</v>
      </c>
      <c r="AA12">
        <f t="shared" si="7"/>
        <v>0.40434491082456492</v>
      </c>
      <c r="AT12" s="124" t="s">
        <v>113</v>
      </c>
    </row>
    <row r="13" spans="2:49" x14ac:dyDescent="0.3">
      <c r="B13" s="118" t="s">
        <v>114</v>
      </c>
      <c r="C13">
        <v>3.2000000000000001E-2</v>
      </c>
      <c r="E13" s="267" t="s">
        <v>85</v>
      </c>
      <c r="F13" s="267"/>
      <c r="G13">
        <v>0.78</v>
      </c>
      <c r="K13" s="71"/>
      <c r="N13">
        <v>7</v>
      </c>
      <c r="O13">
        <f t="shared" si="0"/>
        <v>0.12217304763960307</v>
      </c>
      <c r="P13">
        <f t="shared" si="1"/>
        <v>1.7027787531891141</v>
      </c>
      <c r="Q13">
        <f t="shared" si="2"/>
        <v>0.33431706433473396</v>
      </c>
      <c r="T13">
        <f t="shared" si="3"/>
        <v>0.2818831070661354</v>
      </c>
      <c r="U13">
        <f t="shared" si="4"/>
        <v>0.31861089352706184</v>
      </c>
      <c r="X13">
        <f t="shared" si="5"/>
        <v>1.5112173459223388</v>
      </c>
      <c r="Y13">
        <f t="shared" si="6"/>
        <v>0.31079628105754048</v>
      </c>
      <c r="Z13">
        <f t="shared" si="8"/>
        <v>0.77776147685252228</v>
      </c>
      <c r="AA13">
        <f t="shared" si="7"/>
        <v>0.40489981898896477</v>
      </c>
    </row>
    <row r="14" spans="2:49" x14ac:dyDescent="0.3">
      <c r="B14" s="118" t="s">
        <v>115</v>
      </c>
      <c r="C14">
        <v>0.40100000000000002</v>
      </c>
      <c r="E14" s="269" t="s">
        <v>116</v>
      </c>
      <c r="F14" s="269"/>
      <c r="G14" s="131">
        <v>0.1</v>
      </c>
      <c r="K14" s="71"/>
      <c r="N14">
        <v>8</v>
      </c>
      <c r="O14">
        <f t="shared" si="0"/>
        <v>0.13962634015954636</v>
      </c>
      <c r="P14">
        <f t="shared" si="1"/>
        <v>1.7020998844849879</v>
      </c>
      <c r="Q14">
        <f t="shared" si="2"/>
        <v>0.33947358408609951</v>
      </c>
      <c r="T14">
        <f t="shared" si="3"/>
        <v>0.28123613152260596</v>
      </c>
      <c r="U14">
        <f t="shared" si="4"/>
        <v>0.32352516067265857</v>
      </c>
      <c r="X14">
        <f t="shared" si="5"/>
        <v>1.5109781472178649</v>
      </c>
      <c r="Y14">
        <f t="shared" si="6"/>
        <v>0.31261317560080687</v>
      </c>
      <c r="Z14">
        <f t="shared" si="8"/>
        <v>0.77768857819973025</v>
      </c>
      <c r="AA14">
        <f t="shared" si="7"/>
        <v>0.40545353923072214</v>
      </c>
    </row>
    <row r="15" spans="2:49" ht="15" thickBot="1" x14ac:dyDescent="0.35">
      <c r="B15" s="132" t="s">
        <v>117</v>
      </c>
      <c r="C15" s="96">
        <v>0.66100000000000003</v>
      </c>
      <c r="D15" s="96"/>
      <c r="E15" s="270" t="s">
        <v>118</v>
      </c>
      <c r="F15" s="270"/>
      <c r="G15" s="133">
        <v>0.38800000000000001</v>
      </c>
      <c r="H15" s="96"/>
      <c r="I15" s="96"/>
      <c r="J15" s="96"/>
      <c r="K15" s="134"/>
      <c r="N15">
        <v>9</v>
      </c>
      <c r="O15">
        <f t="shared" si="0"/>
        <v>0.15707963267948966</v>
      </c>
      <c r="P15">
        <f t="shared" si="1"/>
        <v>1.7013311254973511</v>
      </c>
      <c r="Q15">
        <f t="shared" si="2"/>
        <v>0.34461747058198877</v>
      </c>
      <c r="T15">
        <f t="shared" si="3"/>
        <v>0.28050348872901909</v>
      </c>
      <c r="U15">
        <f t="shared" si="4"/>
        <v>0.32842738807142552</v>
      </c>
      <c r="X15">
        <f t="shared" si="5"/>
        <v>1.5107072757624895</v>
      </c>
      <c r="Y15">
        <f t="shared" si="6"/>
        <v>0.31442561882922421</v>
      </c>
      <c r="Z15">
        <f t="shared" si="8"/>
        <v>0.77760602689904446</v>
      </c>
      <c r="AA15">
        <f t="shared" si="7"/>
        <v>0.40600590288128741</v>
      </c>
    </row>
    <row r="16" spans="2:49" x14ac:dyDescent="0.3">
      <c r="B16" s="111"/>
      <c r="C16" s="111"/>
      <c r="D16" s="111"/>
      <c r="E16" s="111"/>
      <c r="F16" s="111"/>
      <c r="G16" s="111"/>
      <c r="H16" s="111"/>
      <c r="I16" s="111"/>
      <c r="J16" s="111"/>
      <c r="K16" s="111"/>
      <c r="N16">
        <v>10</v>
      </c>
      <c r="O16">
        <f t="shared" si="0"/>
        <v>0.17453292519943295</v>
      </c>
      <c r="P16">
        <f t="shared" si="1"/>
        <v>1.700472710397638</v>
      </c>
      <c r="Q16">
        <f t="shared" si="2"/>
        <v>0.34974715694474523</v>
      </c>
      <c r="T16">
        <f t="shared" si="3"/>
        <v>0.27968540185546703</v>
      </c>
      <c r="U16">
        <f t="shared" si="4"/>
        <v>0.33331608245740818</v>
      </c>
      <c r="X16">
        <f t="shared" si="5"/>
        <v>1.5104048140662818</v>
      </c>
      <c r="Y16">
        <f t="shared" si="6"/>
        <v>0.31623305865502765</v>
      </c>
      <c r="Z16">
        <f t="shared" si="8"/>
        <v>0.77751384809639068</v>
      </c>
      <c r="AA16">
        <f t="shared" si="7"/>
        <v>0.40655674168534178</v>
      </c>
    </row>
    <row r="17" spans="2:50" x14ac:dyDescent="0.3">
      <c r="B17" s="111"/>
      <c r="C17" s="111"/>
      <c r="D17" s="111"/>
      <c r="E17" s="111"/>
      <c r="F17" s="111"/>
      <c r="G17" s="111"/>
      <c r="H17" s="111"/>
      <c r="I17" s="111"/>
      <c r="J17" s="111"/>
      <c r="K17" s="111"/>
      <c r="N17">
        <v>11</v>
      </c>
      <c r="O17">
        <f t="shared" si="0"/>
        <v>0.19198621771937624</v>
      </c>
      <c r="P17">
        <f t="shared" si="1"/>
        <v>1.6995249006674038</v>
      </c>
      <c r="Q17">
        <f t="shared" si="2"/>
        <v>0.35486108062221033</v>
      </c>
      <c r="T17">
        <f t="shared" si="3"/>
        <v>0.27878212009913655</v>
      </c>
      <c r="U17">
        <f t="shared" si="4"/>
        <v>0.33818975468693868</v>
      </c>
      <c r="X17">
        <f t="shared" si="5"/>
        <v>1.5100708542620047</v>
      </c>
      <c r="Y17">
        <f t="shared" si="6"/>
        <v>0.31803494451453718</v>
      </c>
      <c r="Z17">
        <f t="shared" si="8"/>
        <v>0.7774120698703253</v>
      </c>
      <c r="AA17">
        <f t="shared" si="7"/>
        <v>0.40710588785204943</v>
      </c>
    </row>
    <row r="18" spans="2:50" x14ac:dyDescent="0.3">
      <c r="N18">
        <v>12</v>
      </c>
      <c r="O18">
        <f t="shared" si="0"/>
        <v>0.20943951023931956</v>
      </c>
      <c r="P18">
        <f t="shared" si="1"/>
        <v>1.698487985018674</v>
      </c>
      <c r="Q18">
        <f t="shared" si="2"/>
        <v>0.35995768386369226</v>
      </c>
      <c r="T18">
        <f t="shared" si="3"/>
        <v>0.2777939186084008</v>
      </c>
      <c r="U18">
        <f t="shared" si="4"/>
        <v>0.34304692019224364</v>
      </c>
      <c r="X18">
        <f t="shared" si="5"/>
        <v>1.5097054980770497</v>
      </c>
      <c r="Y18">
        <f t="shared" si="6"/>
        <v>0.31983072753586472</v>
      </c>
      <c r="Z18">
        <f t="shared" si="8"/>
        <v>0.77730072322348176</v>
      </c>
      <c r="AA18">
        <f t="shared" si="7"/>
        <v>0.4076531741061683</v>
      </c>
    </row>
    <row r="19" spans="2:50" x14ac:dyDescent="0.3">
      <c r="N19">
        <v>13</v>
      </c>
      <c r="O19">
        <f t="shared" si="0"/>
        <v>0.22689280275926285</v>
      </c>
      <c r="P19">
        <f t="shared" si="1"/>
        <v>1.6973622793060001</v>
      </c>
      <c r="Q19">
        <f t="shared" si="2"/>
        <v>0.36503541419447177</v>
      </c>
      <c r="T19">
        <f t="shared" si="3"/>
        <v>0.27672109839900677</v>
      </c>
      <c r="U19">
        <f t="shared" si="4"/>
        <v>0.34788609943365761</v>
      </c>
      <c r="X19">
        <f t="shared" si="5"/>
        <v>1.5093088568024497</v>
      </c>
      <c r="Y19">
        <f t="shared" si="6"/>
        <v>0.32161986070610582</v>
      </c>
      <c r="Z19">
        <f t="shared" si="8"/>
        <v>0.77717984207312751</v>
      </c>
      <c r="AA19">
        <f t="shared" si="7"/>
        <v>0.40819843373900372</v>
      </c>
    </row>
    <row r="20" spans="2:50" x14ac:dyDescent="0.3">
      <c r="N20">
        <v>14</v>
      </c>
      <c r="O20">
        <f t="shared" si="0"/>
        <v>0.24434609527920614</v>
      </c>
      <c r="P20">
        <f t="shared" si="1"/>
        <v>1.6961481264302469</v>
      </c>
      <c r="Q20">
        <f t="shared" si="2"/>
        <v>0.37009272488870099</v>
      </c>
      <c r="T20">
        <f t="shared" si="3"/>
        <v>0.27556398626238299</v>
      </c>
      <c r="U20">
        <f t="shared" si="4"/>
        <v>0.35270581835030562</v>
      </c>
      <c r="X20">
        <f t="shared" si="5"/>
        <v>1.5088810512589796</v>
      </c>
      <c r="Y20">
        <f t="shared" si="6"/>
        <v>0.32340179903796512</v>
      </c>
      <c r="Z20">
        <f t="shared" si="8"/>
        <v>0.77704946324083191</v>
      </c>
      <c r="AA20">
        <f t="shared" si="7"/>
        <v>0.40874150065918941</v>
      </c>
    </row>
    <row r="21" spans="2:50" x14ac:dyDescent="0.3">
      <c r="N21">
        <v>15</v>
      </c>
      <c r="O21">
        <f t="shared" si="0"/>
        <v>0.26179938779914941</v>
      </c>
      <c r="P21">
        <f t="shared" si="1"/>
        <v>1.6948458962341424</v>
      </c>
      <c r="Q21">
        <f t="shared" si="2"/>
        <v>0.37512807544055116</v>
      </c>
      <c r="T21">
        <f t="shared" si="3"/>
        <v>0.27432293466609536</v>
      </c>
      <c r="U21">
        <f t="shared" si="4"/>
        <v>0.35750460880911583</v>
      </c>
      <c r="X21">
        <f t="shared" si="5"/>
        <v>1.5084222117603523</v>
      </c>
      <c r="Y21">
        <f t="shared" si="6"/>
        <v>0.32517599973576466</v>
      </c>
      <c r="Z21">
        <f t="shared" si="8"/>
        <v>0.77690962644125017</v>
      </c>
      <c r="AA21">
        <f t="shared" si="7"/>
        <v>0.4092822094432807</v>
      </c>
    </row>
    <row r="22" spans="2:50" x14ac:dyDescent="0.3">
      <c r="N22">
        <v>16</v>
      </c>
      <c r="O22">
        <f t="shared" si="0"/>
        <v>0.27925268031909273</v>
      </c>
      <c r="P22">
        <f t="shared" si="1"/>
        <v>1.6934559853896189</v>
      </c>
      <c r="Q22">
        <f t="shared" si="2"/>
        <v>0.38013993203346574</v>
      </c>
      <c r="T22">
        <f t="shared" si="3"/>
        <v>0.27299832164648252</v>
      </c>
      <c r="U22">
        <f t="shared" si="4"/>
        <v>0.36228100905202776</v>
      </c>
      <c r="X22">
        <f t="shared" si="5"/>
        <v>1.5079324780735235</v>
      </c>
      <c r="Y22">
        <f t="shared" si="6"/>
        <v>0.3269419223607849</v>
      </c>
      <c r="Z22">
        <f t="shared" si="8"/>
        <v>0.7767603742700262</v>
      </c>
      <c r="AA22">
        <f t="shared" si="7"/>
        <v>0.40982039538614401</v>
      </c>
    </row>
    <row r="23" spans="2:50" x14ac:dyDescent="0.3">
      <c r="N23">
        <v>17</v>
      </c>
      <c r="O23">
        <f t="shared" si="0"/>
        <v>0.29670597283903605</v>
      </c>
      <c r="P23">
        <f t="shared" si="1"/>
        <v>1.6919788172769845</v>
      </c>
      <c r="Q23">
        <f t="shared" si="2"/>
        <v>0.38512676800737555</v>
      </c>
      <c r="T23">
        <f t="shared" si="3"/>
        <v>0.27159055069350202</v>
      </c>
      <c r="U23">
        <f t="shared" si="4"/>
        <v>0.36703356414125721</v>
      </c>
      <c r="X23">
        <f t="shared" si="5"/>
        <v>1.5074119993761188</v>
      </c>
      <c r="Y23">
        <f t="shared" si="6"/>
        <v>0.32869902899588732</v>
      </c>
      <c r="Z23">
        <f t="shared" si="8"/>
        <v>0.77660175219081717</v>
      </c>
      <c r="AA23">
        <f t="shared" si="7"/>
        <v>0.41035589455112759</v>
      </c>
    </row>
    <row r="24" spans="2:50" x14ac:dyDescent="0.3">
      <c r="N24">
        <v>18</v>
      </c>
      <c r="O24">
        <f t="shared" si="0"/>
        <v>0.31415926535897931</v>
      </c>
      <c r="P24">
        <f t="shared" si="1"/>
        <v>1.6904148418559557</v>
      </c>
      <c r="Q24">
        <f t="shared" si="2"/>
        <v>0.3900870643237343</v>
      </c>
      <c r="T24">
        <f t="shared" si="3"/>
        <v>0.27010005062782355</v>
      </c>
      <c r="U24">
        <f t="shared" si="4"/>
        <v>0.37176082640248503</v>
      </c>
      <c r="X24">
        <f t="shared" si="5"/>
        <v>1.5068609342109911</v>
      </c>
      <c r="Y24">
        <f t="shared" si="6"/>
        <v>0.33044678440936948</v>
      </c>
      <c r="Z24">
        <f t="shared" si="8"/>
        <v>0.77643380852144495</v>
      </c>
      <c r="AA24">
        <f t="shared" si="7"/>
        <v>0.41088854381999834</v>
      </c>
    </row>
    <row r="25" spans="2:50" x14ac:dyDescent="0.3">
      <c r="N25">
        <v>19</v>
      </c>
      <c r="O25">
        <f t="shared" si="0"/>
        <v>0.33161255787892263</v>
      </c>
      <c r="P25">
        <f t="shared" si="1"/>
        <v>1.6887645355285965</v>
      </c>
      <c r="Q25">
        <f t="shared" si="2"/>
        <v>0.39501931002823265</v>
      </c>
      <c r="T25">
        <f t="shared" si="3"/>
        <v>0.26852727547020594</v>
      </c>
      <c r="U25">
        <f t="shared" si="4"/>
        <v>0.37646135586583246</v>
      </c>
      <c r="X25">
        <f t="shared" si="5"/>
        <v>1.5062794504379282</v>
      </c>
      <c r="Y25">
        <f t="shared" si="6"/>
        <v>0.33218465621800142</v>
      </c>
      <c r="Z25">
        <f t="shared" si="8"/>
        <v>0.77625659441917816</v>
      </c>
      <c r="AA25">
        <f t="shared" si="7"/>
        <v>0.41141818094262905</v>
      </c>
    </row>
    <row r="26" spans="2:50" x14ac:dyDescent="0.3">
      <c r="N26">
        <v>20</v>
      </c>
      <c r="O26">
        <f t="shared" si="0"/>
        <v>0.3490658503988659</v>
      </c>
      <c r="P26">
        <f t="shared" si="1"/>
        <v>1.6870284009942007</v>
      </c>
      <c r="Q26">
        <f t="shared" si="2"/>
        <v>0.39992200271104927</v>
      </c>
      <c r="T26">
        <f t="shared" si="3"/>
        <v>0.26687270430319798</v>
      </c>
      <c r="U26">
        <f t="shared" si="4"/>
        <v>0.38113372070448986</v>
      </c>
      <c r="X26">
        <f t="shared" si="5"/>
        <v>1.5056677251825203</v>
      </c>
      <c r="Y26">
        <f t="shared" si="6"/>
        <v>0.33391211504919521</v>
      </c>
      <c r="Z26">
        <f t="shared" si="8"/>
        <v>0.77607016386514904</v>
      </c>
      <c r="AA26">
        <f t="shared" si="7"/>
        <v>0.41194464458642144</v>
      </c>
    </row>
    <row r="27" spans="2:50" ht="15.6" x14ac:dyDescent="0.3">
      <c r="N27">
        <v>21</v>
      </c>
      <c r="O27">
        <f t="shared" si="0"/>
        <v>0.36651914291880922</v>
      </c>
      <c r="P27">
        <f t="shared" si="1"/>
        <v>1.6852069670961662</v>
      </c>
      <c r="Q27">
        <f t="shared" si="2"/>
        <v>0.40479364896449943</v>
      </c>
      <c r="T27">
        <f t="shared" si="3"/>
        <v>0.26513684112520525</v>
      </c>
      <c r="U27">
        <f t="shared" si="4"/>
        <v>0.38577649767086525</v>
      </c>
      <c r="X27">
        <f t="shared" si="5"/>
        <v>1.5050259447822063</v>
      </c>
      <c r="Y27">
        <f t="shared" si="6"/>
        <v>0.33562863470225651</v>
      </c>
      <c r="Z27">
        <f t="shared" si="8"/>
        <v>0.77587457364791046</v>
      </c>
      <c r="AA27">
        <f t="shared" si="7"/>
        <v>0.41246777438544963</v>
      </c>
      <c r="AJ27" s="135"/>
      <c r="AK27" s="135"/>
      <c r="AL27" s="135"/>
      <c r="AM27" s="136"/>
      <c r="AN27" s="135"/>
      <c r="AO27" s="135"/>
      <c r="AP27" s="135"/>
      <c r="AQ27" s="135"/>
      <c r="AR27" s="135"/>
      <c r="AS27" s="135"/>
      <c r="AT27" s="135"/>
      <c r="AU27" s="136"/>
      <c r="AV27" s="135"/>
      <c r="AW27" s="135"/>
      <c r="AX27" s="135"/>
    </row>
    <row r="28" spans="2:50" x14ac:dyDescent="0.3">
      <c r="N28">
        <v>22</v>
      </c>
      <c r="O28">
        <f t="shared" si="0"/>
        <v>0.38397243543875248</v>
      </c>
      <c r="P28">
        <f t="shared" si="1"/>
        <v>1.6833007886609026</v>
      </c>
      <c r="Q28">
        <f t="shared" si="2"/>
        <v>0.40963276483794175</v>
      </c>
      <c r="T28">
        <f t="shared" si="3"/>
        <v>0.26332021469696759</v>
      </c>
      <c r="U28">
        <f t="shared" si="4"/>
        <v>0.39038827253011898</v>
      </c>
      <c r="X28">
        <f t="shared" si="5"/>
        <v>1.5043543047295127</v>
      </c>
      <c r="Y28">
        <f t="shared" si="6"/>
        <v>0.33733369230867072</v>
      </c>
      <c r="Z28">
        <f t="shared" si="8"/>
        <v>0.77566988334613718</v>
      </c>
      <c r="AA28">
        <f t="shared" si="7"/>
        <v>0.41298741098930919</v>
      </c>
      <c r="AJ28" s="137"/>
      <c r="AK28" s="137"/>
      <c r="AL28" s="138"/>
      <c r="AM28" s="138"/>
      <c r="AN28" s="137"/>
      <c r="AO28" s="137"/>
      <c r="AP28" s="137"/>
      <c r="AQ28" s="138"/>
      <c r="AR28" s="137"/>
      <c r="AS28" s="137"/>
      <c r="AT28" s="138"/>
      <c r="AU28" s="138"/>
      <c r="AV28" s="137"/>
      <c r="AW28" s="137"/>
      <c r="AX28" s="137"/>
    </row>
    <row r="29" spans="2:50" x14ac:dyDescent="0.3">
      <c r="N29">
        <v>23</v>
      </c>
      <c r="O29">
        <f t="shared" si="0"/>
        <v>0.4014257279586958</v>
      </c>
      <c r="P29">
        <f t="shared" si="1"/>
        <v>1.6813104463288273</v>
      </c>
      <c r="Q29">
        <f t="shared" si="2"/>
        <v>0.41443787628980355</v>
      </c>
      <c r="T29">
        <f t="shared" si="3"/>
        <v>0.26142337838049307</v>
      </c>
      <c r="U29">
        <f t="shared" si="4"/>
        <v>0.39496764049095373</v>
      </c>
      <c r="X29">
        <f t="shared" si="5"/>
        <v>1.5036530096125063</v>
      </c>
      <c r="Y29">
        <f t="shared" si="6"/>
        <v>0.33902676849137375</v>
      </c>
      <c r="Z29">
        <f t="shared" si="8"/>
        <v>0.77545615531047807</v>
      </c>
      <c r="AA29">
        <f t="shared" si="7"/>
        <v>0.41350339611165676</v>
      </c>
      <c r="AJ29" s="137"/>
      <c r="AK29" s="137"/>
      <c r="AL29" s="138"/>
      <c r="AM29" s="138"/>
      <c r="AN29" s="137"/>
      <c r="AO29" s="137"/>
      <c r="AP29" s="138"/>
      <c r="AQ29" s="138"/>
      <c r="AR29" s="137"/>
      <c r="AS29" s="137"/>
      <c r="AT29" s="138"/>
      <c r="AU29" s="138"/>
      <c r="AV29" s="137"/>
      <c r="AW29" s="137"/>
      <c r="AX29" s="138"/>
    </row>
    <row r="30" spans="2:50" x14ac:dyDescent="0.3">
      <c r="N30">
        <v>24</v>
      </c>
      <c r="O30">
        <f t="shared" si="0"/>
        <v>0.41887902047863912</v>
      </c>
      <c r="P30">
        <f t="shared" si="1"/>
        <v>1.6792365463774952</v>
      </c>
      <c r="Q30">
        <f t="shared" si="2"/>
        <v>0.41920751963658842</v>
      </c>
      <c r="T30">
        <f t="shared" si="3"/>
        <v>0.25944690997049863</v>
      </c>
      <c r="U30">
        <f t="shared" si="4"/>
        <v>0.39951320663352724</v>
      </c>
      <c r="X30">
        <f t="shared" si="5"/>
        <v>1.5029222730524732</v>
      </c>
      <c r="Y30">
        <f t="shared" si="6"/>
        <v>0.340707347522959</v>
      </c>
      <c r="Z30">
        <f t="shared" si="8"/>
        <v>0.77523345464456317</v>
      </c>
      <c r="AA30">
        <f t="shared" si="7"/>
        <v>0.41401557257842564</v>
      </c>
    </row>
    <row r="31" spans="2:50" x14ac:dyDescent="0.3">
      <c r="N31">
        <v>25</v>
      </c>
      <c r="O31">
        <f t="shared" si="0"/>
        <v>0.43633231299858238</v>
      </c>
      <c r="P31">
        <f t="shared" si="1"/>
        <v>1.6770797205369217</v>
      </c>
      <c r="Q31">
        <f t="shared" si="2"/>
        <v>0.42394024199872843</v>
      </c>
      <c r="T31">
        <f t="shared" si="3"/>
        <v>0.25739141151840855</v>
      </c>
      <c r="U31">
        <f t="shared" si="4"/>
        <v>0.40402358633435859</v>
      </c>
      <c r="X31">
        <f t="shared" si="5"/>
        <v>1.5021623176388483</v>
      </c>
      <c r="Y31">
        <f t="shared" si="6"/>
        <v>0.34237491748277343</v>
      </c>
      <c r="Z31">
        <f t="shared" si="8"/>
        <v>0.77500184918517279</v>
      </c>
      <c r="AA31">
        <f t="shared" si="7"/>
        <v>0.41452378437570242</v>
      </c>
    </row>
    <row r="32" spans="2:50" x14ac:dyDescent="0.3">
      <c r="N32">
        <v>26</v>
      </c>
      <c r="O32">
        <f t="shared" si="0"/>
        <v>0.4537856055185257</v>
      </c>
      <c r="P32">
        <f t="shared" si="1"/>
        <v>1.6748406257971518</v>
      </c>
      <c r="Q32">
        <f t="shared" si="2"/>
        <v>0.42863460174314505</v>
      </c>
      <c r="T32">
        <f t="shared" si="3"/>
        <v>0.25525750914896339</v>
      </c>
      <c r="U32">
        <f t="shared" si="4"/>
        <v>0.40849740568809795</v>
      </c>
      <c r="X32">
        <f t="shared" si="5"/>
        <v>1.5013733748614126</v>
      </c>
      <c r="Y32">
        <f t="shared" si="6"/>
        <v>0.34402897041285313</v>
      </c>
      <c r="Z32">
        <f t="shared" si="8"/>
        <v>0.77476140948157335</v>
      </c>
      <c r="AA32">
        <f t="shared" si="7"/>
        <v>0.4150278766972505</v>
      </c>
    </row>
    <row r="33" spans="2:27" x14ac:dyDescent="0.3">
      <c r="N33">
        <v>27</v>
      </c>
      <c r="O33">
        <f t="shared" si="0"/>
        <v>0.47123889803846897</v>
      </c>
      <c r="P33">
        <f t="shared" si="1"/>
        <v>1.6725199442081338</v>
      </c>
      <c r="Q33">
        <f t="shared" si="2"/>
        <v>0.43328916892238489</v>
      </c>
      <c r="T33">
        <f t="shared" si="3"/>
        <v>0.25304585286949643</v>
      </c>
      <c r="U33">
        <f t="shared" si="4"/>
        <v>0.41293330192603123</v>
      </c>
      <c r="X33">
        <f t="shared" si="5"/>
        <v>1.5005556850397785</v>
      </c>
      <c r="Y33">
        <f t="shared" si="6"/>
        <v>0.34566900247265242</v>
      </c>
      <c r="Z33">
        <f t="shared" si="8"/>
        <v>0.77451220877402782</v>
      </c>
      <c r="AA33">
        <f t="shared" si="7"/>
        <v>0.4155276959916655</v>
      </c>
    </row>
    <row r="34" spans="2:27" x14ac:dyDescent="0.3">
      <c r="N34">
        <v>28</v>
      </c>
      <c r="O34">
        <f t="shared" si="0"/>
        <v>0.48869219055841229</v>
      </c>
      <c r="P34">
        <f t="shared" si="1"/>
        <v>1.6701183826719603</v>
      </c>
      <c r="Q34">
        <f t="shared" si="2"/>
        <v>0.43790252571019544</v>
      </c>
      <c r="T34">
        <f t="shared" si="3"/>
        <v>0.25075711637193526</v>
      </c>
      <c r="U34">
        <f t="shared" si="4"/>
        <v>0.41732992383119294</v>
      </c>
      <c r="X34">
        <f t="shared" si="5"/>
        <v>1.4997094972501874</v>
      </c>
      <c r="Y34">
        <f t="shared" si="6"/>
        <v>0.34729451409251855</v>
      </c>
      <c r="Z34">
        <f t="shared" si="8"/>
        <v>0.77425432297148566</v>
      </c>
      <c r="AA34">
        <f t="shared" si="7"/>
        <v>0.41602309000914856</v>
      </c>
    </row>
    <row r="35" spans="2:27" x14ac:dyDescent="0.3">
      <c r="N35">
        <v>29</v>
      </c>
      <c r="O35">
        <f t="shared" si="0"/>
        <v>0.50614548307835561</v>
      </c>
      <c r="P35">
        <f t="shared" si="1"/>
        <v>1.66763667272754</v>
      </c>
      <c r="Q35">
        <f t="shared" si="2"/>
        <v>0.44247326683340843</v>
      </c>
      <c r="T35">
        <f t="shared" si="3"/>
        <v>0.24839199682758836</v>
      </c>
      <c r="U35">
        <f t="shared" si="4"/>
        <v>0.4216859321499597</v>
      </c>
      <c r="X35">
        <f t="shared" si="5"/>
        <v>1.4988350692496366</v>
      </c>
      <c r="Y35">
        <f t="shared" si="6"/>
        <v>0.34890501012586539</v>
      </c>
      <c r="Z35">
        <f t="shared" si="8"/>
        <v>0.77398783062846066</v>
      </c>
      <c r="AA35">
        <f t="shared" si="7"/>
        <v>0.41651390784788284</v>
      </c>
    </row>
    <row r="36" spans="2:27" x14ac:dyDescent="0.3">
      <c r="N36">
        <v>30</v>
      </c>
      <c r="O36">
        <f t="shared" si="0"/>
        <v>0.52359877559829882</v>
      </c>
      <c r="P36">
        <f t="shared" si="1"/>
        <v>1.6650755703277627</v>
      </c>
      <c r="Q36">
        <f t="shared" si="2"/>
        <v>0.44699999999999995</v>
      </c>
      <c r="T36">
        <f t="shared" si="3"/>
        <v>0.24595121467478057</v>
      </c>
      <c r="U36">
        <f t="shared" si="4"/>
        <v>0.42599999999999993</v>
      </c>
      <c r="X36">
        <f t="shared" si="5"/>
        <v>1.4979326673973661</v>
      </c>
      <c r="Y36">
        <f t="shared" si="6"/>
        <v>0.35049999999999998</v>
      </c>
      <c r="Z36">
        <f t="shared" si="8"/>
        <v>0.77371281292110206</v>
      </c>
      <c r="AA36">
        <f t="shared" si="7"/>
        <v>0.41700000000000004</v>
      </c>
    </row>
    <row r="37" spans="2:27" x14ac:dyDescent="0.3">
      <c r="N37">
        <v>31</v>
      </c>
      <c r="O37">
        <f t="shared" si="0"/>
        <v>0.54105206811824214</v>
      </c>
      <c r="P37">
        <f t="shared" si="1"/>
        <v>1.6624358556092296</v>
      </c>
      <c r="Q37">
        <f t="shared" si="2"/>
        <v>0.45148134632319614</v>
      </c>
      <c r="T37">
        <f t="shared" si="3"/>
        <v>0.24343551339939989</v>
      </c>
      <c r="U37">
        <f t="shared" si="4"/>
        <v>0.43027081327445538</v>
      </c>
      <c r="X37">
        <f t="shared" si="5"/>
        <v>1.4970025665737219</v>
      </c>
      <c r="Y37">
        <f t="shared" si="6"/>
        <v>0.35207899786555569</v>
      </c>
      <c r="Z37">
        <f t="shared" si="8"/>
        <v>0.77342935362246756</v>
      </c>
      <c r="AA37">
        <f t="shared" si="7"/>
        <v>0.41748121839712177</v>
      </c>
    </row>
    <row r="38" spans="2:27" x14ac:dyDescent="0.3">
      <c r="N38">
        <v>32</v>
      </c>
      <c r="O38">
        <f t="shared" si="0"/>
        <v>0.55850536063818546</v>
      </c>
      <c r="P38">
        <f t="shared" si="1"/>
        <v>1.659718332654615</v>
      </c>
      <c r="Q38">
        <f t="shared" si="2"/>
        <v>0.45591594074149505</v>
      </c>
      <c r="T38">
        <f t="shared" si="3"/>
        <v>0.24084565930842494</v>
      </c>
      <c r="U38">
        <f t="shared" si="4"/>
        <v>0.43449707104223012</v>
      </c>
      <c r="X38">
        <f t="shared" si="5"/>
        <v>1.4960450500964249</v>
      </c>
      <c r="Y38">
        <f t="shared" si="6"/>
        <v>0.35364152274448651</v>
      </c>
      <c r="Z38">
        <f t="shared" si="8"/>
        <v>0.77313753907700566</v>
      </c>
      <c r="AA38">
        <f t="shared" si="7"/>
        <v>0.41795741645546258</v>
      </c>
    </row>
    <row r="39" spans="2:27" ht="15" thickBot="1" x14ac:dyDescent="0.35">
      <c r="B39" s="111"/>
      <c r="C39" s="111"/>
      <c r="D39" s="111"/>
      <c r="E39" s="111"/>
      <c r="F39" s="111"/>
      <c r="G39" s="111"/>
      <c r="H39" s="111"/>
      <c r="I39" s="111"/>
      <c r="J39" s="111"/>
      <c r="K39" s="111"/>
      <c r="N39">
        <v>33</v>
      </c>
      <c r="O39">
        <f t="shared" si="0"/>
        <v>0.57595865315812877</v>
      </c>
      <c r="P39">
        <f t="shared" si="1"/>
        <v>1.6569238292477364</v>
      </c>
      <c r="Q39">
        <f t="shared" si="2"/>
        <v>0.46030243243447805</v>
      </c>
      <c r="T39">
        <f t="shared" si="3"/>
        <v>0.2381824412965004</v>
      </c>
      <c r="U39">
        <f t="shared" si="4"/>
        <v>0.43867748594426764</v>
      </c>
      <c r="X39">
        <f t="shared" si="5"/>
        <v>1.4950604096342694</v>
      </c>
      <c r="Y39">
        <f t="shared" si="6"/>
        <v>0.35518709867657783</v>
      </c>
      <c r="Z39">
        <f t="shared" si="8"/>
        <v>0.77283745817425353</v>
      </c>
      <c r="AA39">
        <f t="shared" si="7"/>
        <v>0.41842844912048088</v>
      </c>
    </row>
    <row r="40" spans="2:27" ht="21" x14ac:dyDescent="0.4">
      <c r="B40" s="271" t="s">
        <v>119</v>
      </c>
      <c r="C40" s="272"/>
      <c r="D40" s="272"/>
      <c r="E40" s="272"/>
      <c r="F40" s="272"/>
      <c r="G40" s="272"/>
      <c r="H40" s="272"/>
      <c r="I40" s="272"/>
      <c r="J40" s="272"/>
      <c r="K40" s="273"/>
      <c r="L40" s="139"/>
      <c r="M40" s="140"/>
      <c r="N40">
        <v>34</v>
      </c>
      <c r="O40">
        <f t="shared" si="0"/>
        <v>0.59341194567807209</v>
      </c>
      <c r="P40">
        <f t="shared" si="1"/>
        <v>1.6540531966214025</v>
      </c>
      <c r="Q40">
        <f t="shared" si="2"/>
        <v>0.46463948523428256</v>
      </c>
      <c r="T40">
        <f t="shared" si="3"/>
        <v>0.23544667060563179</v>
      </c>
      <c r="U40">
        <f t="shared" si="4"/>
        <v>0.44281078458569212</v>
      </c>
      <c r="X40">
        <f t="shared" si="5"/>
        <v>1.4940489451182795</v>
      </c>
      <c r="Y40">
        <f t="shared" si="6"/>
        <v>0.3567152548644284</v>
      </c>
      <c r="Z40">
        <f t="shared" si="8"/>
        <v>0.77252920232176137</v>
      </c>
      <c r="AA40">
        <f t="shared" si="7"/>
        <v>0.4188941729110639</v>
      </c>
    </row>
    <row r="41" spans="2:27" ht="15.6" x14ac:dyDescent="0.3">
      <c r="B41" s="274" t="s">
        <v>120</v>
      </c>
      <c r="C41" s="275"/>
      <c r="D41" s="275"/>
      <c r="E41" s="275"/>
      <c r="F41" s="275"/>
      <c r="G41" s="275"/>
      <c r="H41" s="275"/>
      <c r="I41" s="275"/>
      <c r="J41" s="275"/>
      <c r="K41" s="276"/>
      <c r="L41" s="141"/>
      <c r="N41">
        <v>35</v>
      </c>
      <c r="O41">
        <f t="shared" si="0"/>
        <v>0.6108652381980153</v>
      </c>
      <c r="P41">
        <f t="shared" si="1"/>
        <v>1.6511073091981197</v>
      </c>
      <c r="Q41">
        <f t="shared" si="2"/>
        <v>0.46892577803261171</v>
      </c>
      <c r="T41">
        <f t="shared" si="3"/>
        <v>0.23263918057807365</v>
      </c>
      <c r="U41">
        <f t="shared" si="4"/>
        <v>0.44689570792369704</v>
      </c>
      <c r="X41">
        <f t="shared" si="5"/>
        <v>1.4930109646503442</v>
      </c>
      <c r="Y41">
        <f t="shared" si="6"/>
        <v>0.35822552581685985</v>
      </c>
      <c r="Z41">
        <f t="shared" si="8"/>
        <v>0.77221286541724776</v>
      </c>
      <c r="AA41">
        <f t="shared" si="7"/>
        <v>0.41935444596323351</v>
      </c>
    </row>
    <row r="42" spans="2:27" x14ac:dyDescent="0.3">
      <c r="B42" s="142" t="s">
        <v>121</v>
      </c>
      <c r="C42" s="143">
        <f>C5</f>
        <v>1.407</v>
      </c>
      <c r="D42" s="138"/>
      <c r="E42" s="277" t="s">
        <v>122</v>
      </c>
      <c r="F42" s="277"/>
      <c r="G42" s="144">
        <f>SUM(D50:D51)</f>
        <v>183.89999999999998</v>
      </c>
      <c r="K42" s="71"/>
      <c r="N42">
        <v>36</v>
      </c>
      <c r="O42">
        <f t="shared" si="0"/>
        <v>0.62831853071795862</v>
      </c>
      <c r="P42">
        <f t="shared" si="1"/>
        <v>1.6480870643237344</v>
      </c>
      <c r="Q42">
        <f t="shared" si="2"/>
        <v>0.47316000518315698</v>
      </c>
      <c r="T42">
        <f t="shared" si="3"/>
        <v>0.22976082640248505</v>
      </c>
      <c r="U42">
        <f t="shared" si="4"/>
        <v>0.45093101165106231</v>
      </c>
      <c r="X42">
        <f t="shared" si="5"/>
        <v>1.4919467844093695</v>
      </c>
      <c r="Y42">
        <f t="shared" si="6"/>
        <v>0.35971745149070966</v>
      </c>
      <c r="Z42">
        <f t="shared" si="8"/>
        <v>0.77188854381999827</v>
      </c>
      <c r="AA42">
        <f t="shared" si="7"/>
        <v>0.41980912807335918</v>
      </c>
    </row>
    <row r="43" spans="2:27" x14ac:dyDescent="0.3">
      <c r="B43" s="142" t="s">
        <v>123</v>
      </c>
      <c r="C43" s="145">
        <f>C7</f>
        <v>0.29799999999999999</v>
      </c>
      <c r="D43" s="138"/>
      <c r="E43" s="277" t="s">
        <v>124</v>
      </c>
      <c r="F43" s="277"/>
      <c r="G43" s="144">
        <f>G44-G42</f>
        <v>54.400000000000034</v>
      </c>
      <c r="K43" s="71"/>
      <c r="N43">
        <v>37</v>
      </c>
      <c r="O43">
        <f t="shared" si="0"/>
        <v>0.64577182323790194</v>
      </c>
      <c r="P43">
        <f t="shared" si="1"/>
        <v>1.6449933819940932</v>
      </c>
      <c r="Q43">
        <f t="shared" si="2"/>
        <v>0.47734087689931037</v>
      </c>
      <c r="T43">
        <f t="shared" si="3"/>
        <v>0.22681248485343114</v>
      </c>
      <c r="U43">
        <f t="shared" si="4"/>
        <v>0.45491546657518167</v>
      </c>
      <c r="X43">
        <f t="shared" si="5"/>
        <v>1.4908567285549659</v>
      </c>
      <c r="Y43">
        <f t="shared" si="6"/>
        <v>0.36119057743096505</v>
      </c>
      <c r="Z43">
        <f t="shared" si="8"/>
        <v>0.77155633632151333</v>
      </c>
      <c r="AA43">
        <f t="shared" si="7"/>
        <v>0.42025808074086557</v>
      </c>
    </row>
    <row r="44" spans="2:27" x14ac:dyDescent="0.3">
      <c r="B44" s="142" t="s">
        <v>125</v>
      </c>
      <c r="C44" s="145">
        <f>C6</f>
        <v>0.28399999999999997</v>
      </c>
      <c r="D44" s="138"/>
      <c r="E44" s="277" t="s">
        <v>126</v>
      </c>
      <c r="F44" s="277"/>
      <c r="G44" s="144">
        <f>SUM(H50:H51)</f>
        <v>238.3</v>
      </c>
      <c r="K44" s="71"/>
      <c r="N44">
        <v>38</v>
      </c>
      <c r="O44">
        <f t="shared" si="0"/>
        <v>0.66322511575784526</v>
      </c>
      <c r="P44">
        <f t="shared" si="1"/>
        <v>1.641827204574803</v>
      </c>
      <c r="Q44">
        <f t="shared" si="2"/>
        <v>0.48146711964704614</v>
      </c>
      <c r="T44">
        <f t="shared" si="3"/>
        <v>0.22379505402430899</v>
      </c>
      <c r="U44">
        <f t="shared" si="4"/>
        <v>0.45884785899248692</v>
      </c>
      <c r="X44">
        <f t="shared" si="5"/>
        <v>1.4897411291287059</v>
      </c>
      <c r="Y44">
        <f t="shared" si="6"/>
        <v>0.36264445490919411</v>
      </c>
      <c r="Z44">
        <f t="shared" si="8"/>
        <v>0.77121634411541506</v>
      </c>
      <c r="AA44">
        <f t="shared" si="7"/>
        <v>0.42070116721042111</v>
      </c>
    </row>
    <row r="45" spans="2:27" x14ac:dyDescent="0.3">
      <c r="B45" s="142" t="s">
        <v>127</v>
      </c>
      <c r="C45" s="145">
        <f>C8</f>
        <v>0.29099999999999998</v>
      </c>
      <c r="D45" s="138"/>
      <c r="E45" s="137"/>
      <c r="F45" s="137"/>
      <c r="G45" s="138"/>
      <c r="K45" s="71"/>
      <c r="N45">
        <v>39</v>
      </c>
      <c r="O45">
        <f t="shared" si="0"/>
        <v>0.68067840827778847</v>
      </c>
      <c r="P45">
        <f t="shared" si="1"/>
        <v>1.6385894965141774</v>
      </c>
      <c r="Q45">
        <f t="shared" si="2"/>
        <v>0.48553747653285151</v>
      </c>
      <c r="T45">
        <f t="shared" si="3"/>
        <v>0.2207094530537797</v>
      </c>
      <c r="U45">
        <f t="shared" si="4"/>
        <v>0.46272699105815379</v>
      </c>
      <c r="X45">
        <f t="shared" si="5"/>
        <v>1.4886003259529819</v>
      </c>
      <c r="Y45">
        <f t="shared" si="6"/>
        <v>0.36407864106023291</v>
      </c>
      <c r="Z45">
        <f t="shared" si="8"/>
        <v>0.77086867076662302</v>
      </c>
      <c r="AA45">
        <f t="shared" si="7"/>
        <v>0.42113825251359482</v>
      </c>
    </row>
    <row r="46" spans="2:27" x14ac:dyDescent="0.3">
      <c r="B46" s="142" t="s">
        <v>128</v>
      </c>
      <c r="C46" s="138">
        <v>0.22800000000000001</v>
      </c>
      <c r="D46" s="138"/>
      <c r="E46" s="277" t="s">
        <v>129</v>
      </c>
      <c r="F46" s="277"/>
      <c r="G46" s="137">
        <v>12.1</v>
      </c>
      <c r="H46" s="146"/>
      <c r="K46" s="71"/>
      <c r="N46">
        <v>40</v>
      </c>
      <c r="O46">
        <f t="shared" si="0"/>
        <v>0.69813170079773179</v>
      </c>
      <c r="P46">
        <f t="shared" si="1"/>
        <v>1.6352812440494555</v>
      </c>
      <c r="Q46">
        <f t="shared" si="2"/>
        <v>0.4895507076865887</v>
      </c>
      <c r="T46">
        <f t="shared" si="3"/>
        <v>0.21755662184578975</v>
      </c>
      <c r="U46">
        <f t="shared" si="4"/>
        <v>0.46655168115097712</v>
      </c>
      <c r="X46">
        <f t="shared" si="5"/>
        <v>1.4874346665274927</v>
      </c>
      <c r="Y46">
        <f t="shared" si="6"/>
        <v>0.36549269901708659</v>
      </c>
      <c r="Z46">
        <f t="shared" si="8"/>
        <v>0.77051342217980734</v>
      </c>
      <c r="AA46">
        <f t="shared" si="7"/>
        <v>0.42156920350996929</v>
      </c>
    </row>
    <row r="47" spans="2:27" ht="15" thickBot="1" x14ac:dyDescent="0.35">
      <c r="B47" s="147" t="s">
        <v>130</v>
      </c>
      <c r="C47" s="148">
        <f>DEGREES(ASIN(C46/C42))</f>
        <v>9.3257261127462563</v>
      </c>
      <c r="D47" s="149"/>
      <c r="E47" s="150"/>
      <c r="F47" s="150"/>
      <c r="G47" s="149"/>
      <c r="H47" s="96"/>
      <c r="I47" s="96"/>
      <c r="J47" s="96"/>
      <c r="K47" s="134"/>
      <c r="N47">
        <v>41</v>
      </c>
      <c r="O47">
        <f t="shared" si="0"/>
        <v>0.71558499331767511</v>
      </c>
      <c r="P47">
        <f t="shared" si="1"/>
        <v>1.631903454906386</v>
      </c>
      <c r="Q47">
        <f t="shared" si="2"/>
        <v>0.49350559063917115</v>
      </c>
      <c r="T47">
        <f t="shared" si="3"/>
        <v>0.21433752078326723</v>
      </c>
      <c r="U47">
        <f t="shared" si="4"/>
        <v>0.47032076423330405</v>
      </c>
      <c r="X47">
        <f t="shared" si="5"/>
        <v>1.4862445059233911</v>
      </c>
      <c r="Y47">
        <f t="shared" si="6"/>
        <v>0.36688619804400324</v>
      </c>
      <c r="Z47">
        <f t="shared" si="8"/>
        <v>0.7701507065671287</v>
      </c>
      <c r="AA47">
        <f t="shared" si="7"/>
        <v>0.42199388892769624</v>
      </c>
    </row>
    <row r="48" spans="2:27" ht="15" thickBot="1" x14ac:dyDescent="0.35">
      <c r="B48" s="111"/>
      <c r="C48" s="111"/>
      <c r="D48" s="111"/>
      <c r="E48" s="111"/>
      <c r="F48" s="111"/>
      <c r="G48" s="111"/>
      <c r="H48" s="111"/>
      <c r="I48" s="111"/>
      <c r="J48" s="111"/>
      <c r="K48" s="111"/>
      <c r="N48">
        <v>42</v>
      </c>
      <c r="O48">
        <f t="shared" si="0"/>
        <v>0.73303828583761843</v>
      </c>
      <c r="P48">
        <f t="shared" si="1"/>
        <v>1.6284571579922635</v>
      </c>
      <c r="Q48">
        <f t="shared" si="2"/>
        <v>0.49740092069493974</v>
      </c>
      <c r="T48">
        <f t="shared" si="3"/>
        <v>0.21105313043557994</v>
      </c>
      <c r="U48">
        <f t="shared" si="4"/>
        <v>0.47403309220591572</v>
      </c>
      <c r="X48">
        <f t="shared" si="5"/>
        <v>1.4850302066751264</v>
      </c>
      <c r="Y48">
        <f t="shared" si="6"/>
        <v>0.36825871366768009</v>
      </c>
      <c r="Z48">
        <f t="shared" si="8"/>
        <v>0.76978063441527667</v>
      </c>
      <c r="AA48">
        <f t="shared" si="7"/>
        <v>0.42241217940348347</v>
      </c>
    </row>
    <row r="49" spans="2:27" ht="15.6" x14ac:dyDescent="0.3">
      <c r="B49" s="286" t="s">
        <v>131</v>
      </c>
      <c r="C49" s="287"/>
      <c r="D49" s="287"/>
      <c r="E49" s="64"/>
      <c r="F49" s="288" t="s">
        <v>132</v>
      </c>
      <c r="G49" s="288"/>
      <c r="H49" s="288"/>
      <c r="I49" s="64"/>
      <c r="J49" s="64"/>
      <c r="K49" s="151"/>
      <c r="N49">
        <v>43</v>
      </c>
      <c r="O49">
        <f t="shared" si="0"/>
        <v>0.75049157835756175</v>
      </c>
      <c r="P49">
        <f t="shared" si="1"/>
        <v>1.6249434030825127</v>
      </c>
      <c r="Q49">
        <f t="shared" si="2"/>
        <v>0.50123551129862454</v>
      </c>
      <c r="T49">
        <f t="shared" si="3"/>
        <v>0.20770445125984438</v>
      </c>
      <c r="U49">
        <f t="shared" si="4"/>
        <v>0.47768753425774951</v>
      </c>
      <c r="X49">
        <f t="shared" si="5"/>
        <v>1.483792138670013</v>
      </c>
      <c r="Y49">
        <f t="shared" si="6"/>
        <v>0.36960982780656232</v>
      </c>
      <c r="Z49">
        <f t="shared" si="8"/>
        <v>0.76940331845181342</v>
      </c>
      <c r="AA49">
        <f t="shared" si="7"/>
        <v>0.42282394752199998</v>
      </c>
    </row>
    <row r="50" spans="2:27" x14ac:dyDescent="0.3">
      <c r="B50" s="282" t="s">
        <v>133</v>
      </c>
      <c r="C50" s="283"/>
      <c r="D50" s="152">
        <v>98.8</v>
      </c>
      <c r="E50" s="153">
        <f>D50/(D50+D51)</f>
        <v>0.53724850462207729</v>
      </c>
      <c r="F50" s="283" t="s">
        <v>133</v>
      </c>
      <c r="G50" s="283"/>
      <c r="H50" s="154">
        <v>115</v>
      </c>
      <c r="I50" s="153">
        <f>H50/(H50+H51)</f>
        <v>0.48258497691984892</v>
      </c>
      <c r="K50" s="71"/>
      <c r="N50">
        <v>44</v>
      </c>
      <c r="O50">
        <f t="shared" si="0"/>
        <v>0.76794487087750496</v>
      </c>
      <c r="P50">
        <f t="shared" si="1"/>
        <v>1.6213632605009181</v>
      </c>
      <c r="Q50">
        <f t="shared" si="2"/>
        <v>0.50500819439678113</v>
      </c>
      <c r="T50">
        <f t="shared" si="3"/>
        <v>0.20429250329617693</v>
      </c>
      <c r="U50">
        <f t="shared" si="4"/>
        <v>0.48128297721035518</v>
      </c>
      <c r="X50">
        <f t="shared" si="5"/>
        <v>1.4825306790355584</v>
      </c>
      <c r="Y50">
        <f t="shared" si="6"/>
        <v>0.37093912889819469</v>
      </c>
      <c r="Z50">
        <f t="shared" si="8"/>
        <v>0.76901887361083687</v>
      </c>
      <c r="AA50">
        <f t="shared" si="7"/>
        <v>0.42322906785468795</v>
      </c>
    </row>
    <row r="51" spans="2:27" x14ac:dyDescent="0.3">
      <c r="B51" s="282" t="s">
        <v>134</v>
      </c>
      <c r="C51" s="283"/>
      <c r="D51" s="152">
        <v>85.1</v>
      </c>
      <c r="E51" s="153">
        <f>D51/(D50+D51)</f>
        <v>0.46275149537792282</v>
      </c>
      <c r="F51" s="283" t="s">
        <v>134</v>
      </c>
      <c r="G51" s="283"/>
      <c r="H51" s="152">
        <v>123.3</v>
      </c>
      <c r="I51" s="153">
        <f>H51/(H50+H51)</f>
        <v>0.51741502308015108</v>
      </c>
      <c r="K51" s="71"/>
      <c r="N51">
        <v>45</v>
      </c>
      <c r="O51">
        <f t="shared" si="0"/>
        <v>0.78539816339744828</v>
      </c>
      <c r="P51">
        <f t="shared" si="1"/>
        <v>1.6177178207935912</v>
      </c>
      <c r="Q51">
        <f t="shared" si="2"/>
        <v>0.50871782079359118</v>
      </c>
      <c r="T51">
        <f t="shared" si="3"/>
        <v>0.20081832585697948</v>
      </c>
      <c r="U51">
        <f t="shared" si="4"/>
        <v>0.48481832585697943</v>
      </c>
      <c r="X51">
        <f t="shared" si="5"/>
        <v>1.4812462120245875</v>
      </c>
      <c r="Y51">
        <f t="shared" si="6"/>
        <v>0.37224621202458746</v>
      </c>
      <c r="Z51">
        <f t="shared" si="8"/>
        <v>0.76862741699796955</v>
      </c>
      <c r="AA51">
        <f t="shared" si="7"/>
        <v>0.42362741699796952</v>
      </c>
    </row>
    <row r="52" spans="2:27" ht="15.6" x14ac:dyDescent="0.3">
      <c r="B52" s="284" t="s">
        <v>135</v>
      </c>
      <c r="C52" s="285"/>
      <c r="D52" s="285"/>
      <c r="F52" s="285" t="s">
        <v>136</v>
      </c>
      <c r="G52" s="285"/>
      <c r="H52" s="285"/>
      <c r="K52" s="71"/>
      <c r="N52">
        <v>46</v>
      </c>
      <c r="O52">
        <f t="shared" si="0"/>
        <v>0.8028514559173916</v>
      </c>
      <c r="P52">
        <f t="shared" si="1"/>
        <v>1.6140081943967812</v>
      </c>
      <c r="Q52">
        <f t="shared" si="2"/>
        <v>0.51236326050091796</v>
      </c>
      <c r="T52">
        <f t="shared" si="3"/>
        <v>0.1972829772103552</v>
      </c>
      <c r="U52">
        <f t="shared" si="4"/>
        <v>0.48829250329617685</v>
      </c>
      <c r="X52">
        <f t="shared" si="5"/>
        <v>1.4799391288981947</v>
      </c>
      <c r="Y52">
        <f t="shared" si="6"/>
        <v>0.37353067903555837</v>
      </c>
      <c r="Z52">
        <f t="shared" si="8"/>
        <v>0.76822906785468792</v>
      </c>
      <c r="AA52">
        <f t="shared" si="7"/>
        <v>0.42401887361083684</v>
      </c>
    </row>
    <row r="53" spans="2:27" x14ac:dyDescent="0.3">
      <c r="B53" s="282" t="s">
        <v>133</v>
      </c>
      <c r="C53" s="283"/>
      <c r="D53" s="152">
        <v>105.1</v>
      </c>
      <c r="E53" s="153">
        <f>D53/(D53+D54)</f>
        <v>0.5665768194070081</v>
      </c>
      <c r="F53" s="283" t="s">
        <v>133</v>
      </c>
      <c r="G53" s="283"/>
      <c r="H53" s="154">
        <v>131.1</v>
      </c>
      <c r="I53" s="153">
        <f>H53/(H53+H54)</f>
        <v>0.53641571194762683</v>
      </c>
      <c r="K53" s="71"/>
      <c r="N53">
        <v>47</v>
      </c>
      <c r="O53">
        <f t="shared" si="0"/>
        <v>0.82030474843733492</v>
      </c>
      <c r="P53">
        <f t="shared" si="1"/>
        <v>1.6102355112986246</v>
      </c>
      <c r="Q53">
        <f t="shared" si="2"/>
        <v>0.51594340308251274</v>
      </c>
      <c r="T53">
        <f t="shared" si="3"/>
        <v>0.19368753425774954</v>
      </c>
      <c r="U53">
        <f t="shared" si="4"/>
        <v>0.49170445125984436</v>
      </c>
      <c r="X53">
        <f t="shared" si="5"/>
        <v>1.4786098278065625</v>
      </c>
      <c r="Y53">
        <f t="shared" si="6"/>
        <v>0.37479213867001288</v>
      </c>
      <c r="Z53">
        <f t="shared" si="8"/>
        <v>0.76782394752199989</v>
      </c>
      <c r="AA53">
        <f t="shared" si="7"/>
        <v>0.42440331845181345</v>
      </c>
    </row>
    <row r="54" spans="2:27" x14ac:dyDescent="0.3">
      <c r="B54" s="282" t="s">
        <v>134</v>
      </c>
      <c r="C54" s="283"/>
      <c r="D54" s="152">
        <f>92.5-G46</f>
        <v>80.400000000000006</v>
      </c>
      <c r="E54" s="153">
        <f>D54/(D53+D54)</f>
        <v>0.43342318059299195</v>
      </c>
      <c r="F54" s="283" t="s">
        <v>134</v>
      </c>
      <c r="G54" s="283"/>
      <c r="H54" s="152">
        <v>113.3</v>
      </c>
      <c r="I54" s="153">
        <f>H54/(H53+H54)</f>
        <v>0.46358428805237317</v>
      </c>
      <c r="K54" s="71"/>
      <c r="N54">
        <v>48</v>
      </c>
      <c r="O54">
        <f t="shared" si="0"/>
        <v>0.83775804095727824</v>
      </c>
      <c r="P54">
        <f t="shared" si="1"/>
        <v>1.6064009206949397</v>
      </c>
      <c r="Q54">
        <f t="shared" si="2"/>
        <v>0.51945715799226344</v>
      </c>
      <c r="T54">
        <f t="shared" si="3"/>
        <v>0.19003309220591572</v>
      </c>
      <c r="U54">
        <f t="shared" si="4"/>
        <v>0.49505313043557991</v>
      </c>
      <c r="X54">
        <f t="shared" si="5"/>
        <v>1.47725871366768</v>
      </c>
      <c r="Y54">
        <f t="shared" si="6"/>
        <v>0.37603020667512638</v>
      </c>
      <c r="Z54">
        <f t="shared" si="8"/>
        <v>0.7674121794034835</v>
      </c>
      <c r="AA54">
        <f t="shared" si="7"/>
        <v>0.42478063441527664</v>
      </c>
    </row>
    <row r="55" spans="2:27" x14ac:dyDescent="0.3">
      <c r="B55" s="126"/>
      <c r="K55" s="71"/>
      <c r="N55">
        <v>49</v>
      </c>
      <c r="O55">
        <f t="shared" si="0"/>
        <v>0.85521133347722145</v>
      </c>
      <c r="P55">
        <f t="shared" si="1"/>
        <v>1.6025055906391712</v>
      </c>
      <c r="Q55">
        <f t="shared" si="2"/>
        <v>0.52290345490638601</v>
      </c>
      <c r="T55">
        <f t="shared" si="3"/>
        <v>0.18632076423330404</v>
      </c>
      <c r="U55">
        <f t="shared" si="4"/>
        <v>0.49833752078326721</v>
      </c>
      <c r="X55">
        <f t="shared" si="5"/>
        <v>1.4758861980440032</v>
      </c>
      <c r="Y55">
        <f t="shared" si="6"/>
        <v>0.37724450592339104</v>
      </c>
      <c r="Z55">
        <f t="shared" si="8"/>
        <v>0.76699388892769627</v>
      </c>
      <c r="AA55">
        <f t="shared" si="7"/>
        <v>0.42515070656712872</v>
      </c>
    </row>
    <row r="56" spans="2:27" ht="15.6" x14ac:dyDescent="0.3">
      <c r="B56" s="291" t="s">
        <v>137</v>
      </c>
      <c r="C56" s="292"/>
      <c r="D56" s="292"/>
      <c r="E56" s="292"/>
      <c r="F56" s="292"/>
      <c r="G56" s="292"/>
      <c r="H56" s="292"/>
      <c r="I56" s="292"/>
      <c r="J56" s="292"/>
      <c r="K56" s="293"/>
      <c r="N56">
        <v>50</v>
      </c>
      <c r="O56">
        <f t="shared" si="0"/>
        <v>0.87266462599716477</v>
      </c>
      <c r="P56">
        <f t="shared" si="1"/>
        <v>1.5985507076865888</v>
      </c>
      <c r="Q56">
        <f t="shared" si="2"/>
        <v>0.52628124404945542</v>
      </c>
      <c r="T56">
        <f t="shared" si="3"/>
        <v>0.18255168115097717</v>
      </c>
      <c r="U56">
        <f t="shared" si="4"/>
        <v>0.50155662184578975</v>
      </c>
      <c r="X56">
        <f t="shared" si="5"/>
        <v>1.4744926990170866</v>
      </c>
      <c r="Y56">
        <f t="shared" si="6"/>
        <v>0.37843466652749269</v>
      </c>
      <c r="Z56">
        <f t="shared" si="8"/>
        <v>0.76656920350996927</v>
      </c>
      <c r="AA56">
        <f t="shared" si="7"/>
        <v>0.42551342217980731</v>
      </c>
    </row>
    <row r="57" spans="2:27" ht="15.6" x14ac:dyDescent="0.35">
      <c r="B57" s="155" t="s">
        <v>138</v>
      </c>
      <c r="C57" s="156">
        <f>D51</f>
        <v>85.1</v>
      </c>
      <c r="E57" s="104" t="s">
        <v>139</v>
      </c>
      <c r="F57" s="156">
        <f>D54</f>
        <v>80.400000000000006</v>
      </c>
      <c r="K57" s="71"/>
      <c r="N57">
        <v>51</v>
      </c>
      <c r="O57">
        <f t="shared" si="0"/>
        <v>0.89011791851710809</v>
      </c>
      <c r="P57">
        <f t="shared" si="1"/>
        <v>1.5945374765328517</v>
      </c>
      <c r="Q57">
        <f t="shared" si="2"/>
        <v>0.5295894965141773</v>
      </c>
      <c r="T57">
        <f t="shared" si="3"/>
        <v>0.17872699105815384</v>
      </c>
      <c r="U57">
        <f t="shared" si="4"/>
        <v>0.50470945305377968</v>
      </c>
      <c r="X57">
        <f t="shared" si="5"/>
        <v>1.473078641060233</v>
      </c>
      <c r="Y57">
        <f t="shared" si="6"/>
        <v>0.37960032595298193</v>
      </c>
      <c r="Z57">
        <f t="shared" si="8"/>
        <v>0.7661382525135948</v>
      </c>
      <c r="AA57">
        <f t="shared" si="7"/>
        <v>0.4258686707666231</v>
      </c>
    </row>
    <row r="58" spans="2:27" ht="15.6" x14ac:dyDescent="0.35">
      <c r="B58" s="155" t="s">
        <v>140</v>
      </c>
      <c r="C58" s="157">
        <f>G42</f>
        <v>183.89999999999998</v>
      </c>
      <c r="E58" s="158" t="s">
        <v>141</v>
      </c>
      <c r="F58" s="156">
        <f>C47</f>
        <v>9.3257261127462563</v>
      </c>
      <c r="G58" s="131" t="s">
        <v>142</v>
      </c>
      <c r="H58" s="156">
        <f>TAN(RADIANS(F58))</f>
        <v>0.16421735997477763</v>
      </c>
      <c r="K58" s="71"/>
      <c r="N58">
        <v>52</v>
      </c>
      <c r="O58">
        <f t="shared" si="0"/>
        <v>0.90757121103705141</v>
      </c>
      <c r="P58">
        <f t="shared" si="1"/>
        <v>1.5904671196470461</v>
      </c>
      <c r="Q58">
        <f t="shared" si="2"/>
        <v>0.53282720457480315</v>
      </c>
      <c r="T58">
        <f t="shared" si="3"/>
        <v>0.17484785899248695</v>
      </c>
      <c r="U58">
        <f t="shared" si="4"/>
        <v>0.50779505402430902</v>
      </c>
      <c r="X58">
        <f t="shared" si="5"/>
        <v>1.471644454909194</v>
      </c>
      <c r="Y58">
        <f t="shared" si="6"/>
        <v>0.38074112912870578</v>
      </c>
      <c r="Z58">
        <f t="shared" si="8"/>
        <v>0.76570116721042103</v>
      </c>
      <c r="AA58">
        <f t="shared" si="7"/>
        <v>0.42621634411541515</v>
      </c>
    </row>
    <row r="59" spans="2:27" ht="15.6" x14ac:dyDescent="0.35">
      <c r="B59" s="155" t="s">
        <v>143</v>
      </c>
      <c r="C59" s="157">
        <f>C42</f>
        <v>1.407</v>
      </c>
      <c r="E59" s="104" t="s">
        <v>144</v>
      </c>
      <c r="F59" s="128">
        <f>C45</f>
        <v>0.29099999999999998</v>
      </c>
      <c r="K59" s="71"/>
      <c r="N59">
        <v>53</v>
      </c>
      <c r="O59">
        <f t="shared" si="0"/>
        <v>0.92502450355699462</v>
      </c>
      <c r="P59">
        <f t="shared" si="1"/>
        <v>1.5863408768993104</v>
      </c>
      <c r="Q59">
        <f t="shared" si="2"/>
        <v>0.53599338199409319</v>
      </c>
      <c r="T59">
        <f t="shared" si="3"/>
        <v>0.17091546657518172</v>
      </c>
      <c r="U59">
        <f t="shared" si="4"/>
        <v>0.51081248485343111</v>
      </c>
      <c r="X59">
        <f t="shared" si="5"/>
        <v>1.4701905774309652</v>
      </c>
      <c r="Y59">
        <f t="shared" si="6"/>
        <v>0.38185672855496572</v>
      </c>
      <c r="Z59">
        <f t="shared" si="8"/>
        <v>0.76525808074086554</v>
      </c>
      <c r="AA59">
        <f t="shared" si="7"/>
        <v>0.42655633632151341</v>
      </c>
    </row>
    <row r="60" spans="2:27" x14ac:dyDescent="0.3">
      <c r="B60" s="126"/>
      <c r="K60" s="71"/>
      <c r="N60">
        <v>54</v>
      </c>
      <c r="O60">
        <f t="shared" si="0"/>
        <v>0.94247779607693793</v>
      </c>
      <c r="P60">
        <f t="shared" si="1"/>
        <v>1.582160005183157</v>
      </c>
      <c r="Q60">
        <f t="shared" si="2"/>
        <v>0.53908706432373432</v>
      </c>
      <c r="T60">
        <f t="shared" si="3"/>
        <v>0.16693101165106236</v>
      </c>
      <c r="U60">
        <f t="shared" si="4"/>
        <v>0.51376082640248499</v>
      </c>
      <c r="X60">
        <f t="shared" si="5"/>
        <v>1.4687174514907098</v>
      </c>
      <c r="Y60">
        <f t="shared" si="6"/>
        <v>0.38294678440936947</v>
      </c>
      <c r="Z60">
        <f t="shared" si="8"/>
        <v>0.7648091280733591</v>
      </c>
      <c r="AA60">
        <f t="shared" si="7"/>
        <v>0.42688854381999836</v>
      </c>
    </row>
    <row r="61" spans="2:27" ht="15.6" x14ac:dyDescent="0.35">
      <c r="B61" s="159" t="s">
        <v>145</v>
      </c>
      <c r="C61" s="128">
        <f>(C57*C59)/C58</f>
        <v>0.65109135399673745</v>
      </c>
      <c r="D61" t="s">
        <v>146</v>
      </c>
      <c r="E61" s="160" t="s">
        <v>147</v>
      </c>
      <c r="F61" s="128">
        <f>(C59*(C57-F57))/(C58*H58)+F59</f>
        <v>0.50997329838492833</v>
      </c>
      <c r="G61" t="s">
        <v>146</v>
      </c>
      <c r="K61" s="71"/>
      <c r="N61">
        <v>55</v>
      </c>
      <c r="O61">
        <f t="shared" si="0"/>
        <v>0.95993108859688125</v>
      </c>
      <c r="P61">
        <f t="shared" si="1"/>
        <v>1.5779257780326117</v>
      </c>
      <c r="Q61">
        <f t="shared" si="2"/>
        <v>0.54210730919811956</v>
      </c>
      <c r="T61">
        <f t="shared" si="3"/>
        <v>0.16289570792369709</v>
      </c>
      <c r="U61">
        <f t="shared" si="4"/>
        <v>0.51663918057807368</v>
      </c>
      <c r="X61">
        <f t="shared" si="5"/>
        <v>1.4672255258168598</v>
      </c>
      <c r="Y61">
        <f t="shared" si="6"/>
        <v>0.38401096465034412</v>
      </c>
      <c r="Z61">
        <f t="shared" si="8"/>
        <v>0.76435444596323343</v>
      </c>
      <c r="AA61">
        <f t="shared" si="7"/>
        <v>0.42721286541724779</v>
      </c>
    </row>
    <row r="62" spans="2:27" x14ac:dyDescent="0.3">
      <c r="B62" s="126"/>
      <c r="K62" s="71"/>
      <c r="N62">
        <v>56</v>
      </c>
      <c r="O62">
        <f t="shared" si="0"/>
        <v>0.97738438111682457</v>
      </c>
      <c r="P62">
        <f t="shared" si="1"/>
        <v>1.5736394852342825</v>
      </c>
      <c r="Q62">
        <f t="shared" si="2"/>
        <v>0.54505319662140239</v>
      </c>
      <c r="T62">
        <f t="shared" si="3"/>
        <v>0.15881078458569209</v>
      </c>
      <c r="U62">
        <f t="shared" si="4"/>
        <v>0.51944667060563177</v>
      </c>
      <c r="X62">
        <f t="shared" si="5"/>
        <v>1.4657152548644286</v>
      </c>
      <c r="Y62">
        <f t="shared" si="6"/>
        <v>0.38504894511827936</v>
      </c>
      <c r="Z62">
        <f t="shared" si="8"/>
        <v>0.76389417291106387</v>
      </c>
      <c r="AA62">
        <f t="shared" si="7"/>
        <v>0.42752920232176134</v>
      </c>
    </row>
    <row r="63" spans="2:27" ht="15.6" x14ac:dyDescent="0.3">
      <c r="B63" s="294" t="s">
        <v>148</v>
      </c>
      <c r="C63" s="295"/>
      <c r="D63" s="295"/>
      <c r="E63" s="295"/>
      <c r="F63" s="295"/>
      <c r="G63" s="295"/>
      <c r="H63" s="295"/>
      <c r="I63" s="295"/>
      <c r="J63" s="295"/>
      <c r="K63" s="296"/>
      <c r="N63">
        <v>57</v>
      </c>
      <c r="O63">
        <f t="shared" si="0"/>
        <v>0.99483767363676789</v>
      </c>
      <c r="P63">
        <f t="shared" si="1"/>
        <v>1.569302432434478</v>
      </c>
      <c r="Q63">
        <f t="shared" si="2"/>
        <v>0.5479238292477363</v>
      </c>
      <c r="T63">
        <f t="shared" si="3"/>
        <v>0.15467748594426767</v>
      </c>
      <c r="U63">
        <f t="shared" si="4"/>
        <v>0.52218244129650038</v>
      </c>
      <c r="X63">
        <f t="shared" si="5"/>
        <v>1.4641870986765779</v>
      </c>
      <c r="Y63">
        <f t="shared" si="6"/>
        <v>0.38606040963426952</v>
      </c>
      <c r="Z63">
        <f t="shared" si="8"/>
        <v>0.76342844912048091</v>
      </c>
      <c r="AA63">
        <f t="shared" si="7"/>
        <v>0.42783745817425362</v>
      </c>
    </row>
    <row r="64" spans="2:27" ht="15.6" x14ac:dyDescent="0.35">
      <c r="B64" s="155" t="s">
        <v>138</v>
      </c>
      <c r="C64" s="156">
        <f>H51</f>
        <v>123.3</v>
      </c>
      <c r="E64" s="104" t="s">
        <v>139</v>
      </c>
      <c r="F64" s="156">
        <f>H54</f>
        <v>113.3</v>
      </c>
      <c r="K64" s="71"/>
      <c r="N64">
        <v>58</v>
      </c>
      <c r="O64">
        <f t="shared" si="0"/>
        <v>1.0122909661567112</v>
      </c>
      <c r="P64">
        <f t="shared" si="1"/>
        <v>1.564915940741495</v>
      </c>
      <c r="Q64">
        <f t="shared" si="2"/>
        <v>0.55071833265461489</v>
      </c>
      <c r="T64">
        <f t="shared" si="3"/>
        <v>0.15049707104223017</v>
      </c>
      <c r="U64">
        <f t="shared" si="4"/>
        <v>0.52484565930842497</v>
      </c>
      <c r="X64">
        <f t="shared" si="5"/>
        <v>1.4626415227444864</v>
      </c>
      <c r="Y64">
        <f t="shared" si="6"/>
        <v>0.3870450500964247</v>
      </c>
      <c r="Z64">
        <f t="shared" si="8"/>
        <v>0.76295741645546256</v>
      </c>
      <c r="AA64">
        <f t="shared" si="7"/>
        <v>0.42813753907700564</v>
      </c>
    </row>
    <row r="65" spans="2:27" ht="15.6" x14ac:dyDescent="0.35">
      <c r="B65" s="155" t="s">
        <v>140</v>
      </c>
      <c r="C65" s="157">
        <f>G44</f>
        <v>238.3</v>
      </c>
      <c r="E65" s="158" t="s">
        <v>141</v>
      </c>
      <c r="F65" s="156">
        <f>C47</f>
        <v>9.3257261127462563</v>
      </c>
      <c r="G65" s="131" t="s">
        <v>142</v>
      </c>
      <c r="H65" s="156">
        <f>TAN(RADIANS(F65))</f>
        <v>0.16421735997477763</v>
      </c>
      <c r="K65" s="71"/>
      <c r="N65">
        <v>59</v>
      </c>
      <c r="O65">
        <f t="shared" si="0"/>
        <v>1.0297442586766545</v>
      </c>
      <c r="P65">
        <f t="shared" si="1"/>
        <v>1.5604813463231961</v>
      </c>
      <c r="Q65">
        <f t="shared" si="2"/>
        <v>0.55343585560922948</v>
      </c>
      <c r="T65">
        <f t="shared" si="3"/>
        <v>0.14627081327445537</v>
      </c>
      <c r="U65">
        <f t="shared" si="4"/>
        <v>0.52743551339939987</v>
      </c>
      <c r="X65">
        <f t="shared" si="5"/>
        <v>1.4610789978655556</v>
      </c>
      <c r="Y65">
        <f t="shared" si="6"/>
        <v>0.38800256657372179</v>
      </c>
      <c r="Z65">
        <f t="shared" si="8"/>
        <v>0.76248121839712169</v>
      </c>
      <c r="AA65">
        <f t="shared" si="7"/>
        <v>0.42842935362246759</v>
      </c>
    </row>
    <row r="66" spans="2:27" ht="15.6" x14ac:dyDescent="0.35">
      <c r="B66" s="155" t="s">
        <v>143</v>
      </c>
      <c r="C66" s="157">
        <f>C42</f>
        <v>1.407</v>
      </c>
      <c r="E66" s="104" t="s">
        <v>144</v>
      </c>
      <c r="F66" s="128">
        <f>C45</f>
        <v>0.29099999999999998</v>
      </c>
      <c r="K66" s="71"/>
      <c r="N66">
        <v>60</v>
      </c>
      <c r="O66">
        <f t="shared" si="0"/>
        <v>1.0471975511965976</v>
      </c>
      <c r="P66">
        <f t="shared" si="1"/>
        <v>1.556</v>
      </c>
      <c r="Q66">
        <f t="shared" si="2"/>
        <v>0.55607557032776267</v>
      </c>
      <c r="T66">
        <f t="shared" si="3"/>
        <v>0.14200000000000002</v>
      </c>
      <c r="U66">
        <f t="shared" si="4"/>
        <v>0.52995121467478046</v>
      </c>
      <c r="X66">
        <f t="shared" si="5"/>
        <v>1.4595</v>
      </c>
      <c r="Y66">
        <f t="shared" si="6"/>
        <v>0.38893266739736604</v>
      </c>
      <c r="Z66">
        <f t="shared" si="8"/>
        <v>0.76200000000000001</v>
      </c>
      <c r="AA66">
        <f t="shared" si="7"/>
        <v>0.42871281292110208</v>
      </c>
    </row>
    <row r="67" spans="2:27" x14ac:dyDescent="0.3">
      <c r="B67" s="155"/>
      <c r="E67" s="104"/>
      <c r="F67" s="122"/>
      <c r="K67" s="71"/>
      <c r="N67">
        <v>61</v>
      </c>
      <c r="O67">
        <f t="shared" si="0"/>
        <v>1.064650843716541</v>
      </c>
      <c r="P67">
        <f t="shared" si="1"/>
        <v>1.5514732668334084</v>
      </c>
      <c r="Q67">
        <f t="shared" si="2"/>
        <v>0.55863667272753992</v>
      </c>
      <c r="T67">
        <f t="shared" si="3"/>
        <v>0.13768593214995972</v>
      </c>
      <c r="U67">
        <f t="shared" si="4"/>
        <v>0.53239199682758831</v>
      </c>
      <c r="X67">
        <f t="shared" si="5"/>
        <v>1.4579050101258655</v>
      </c>
      <c r="Y67">
        <f t="shared" si="6"/>
        <v>0.38983506924963651</v>
      </c>
      <c r="Z67">
        <f t="shared" si="8"/>
        <v>0.76151390784788275</v>
      </c>
      <c r="AA67">
        <f t="shared" si="7"/>
        <v>0.42898783062846069</v>
      </c>
    </row>
    <row r="68" spans="2:27" ht="15.6" x14ac:dyDescent="0.35">
      <c r="B68" s="159" t="s">
        <v>145</v>
      </c>
      <c r="C68" s="128">
        <f>(C64*C66)/C65</f>
        <v>0.72800293747377254</v>
      </c>
      <c r="D68" t="s">
        <v>146</v>
      </c>
      <c r="E68" s="160" t="s">
        <v>147</v>
      </c>
      <c r="F68" s="128">
        <f>(C66*(C64-F64))/(C65*H65)+F66</f>
        <v>0.65054312526663516</v>
      </c>
      <c r="G68" t="s">
        <v>146</v>
      </c>
      <c r="K68" s="71"/>
      <c r="N68">
        <v>62</v>
      </c>
      <c r="O68">
        <f t="shared" si="0"/>
        <v>1.0821041362364843</v>
      </c>
      <c r="P68">
        <f t="shared" si="1"/>
        <v>1.5469025257101956</v>
      </c>
      <c r="Q68">
        <f t="shared" si="2"/>
        <v>0.56111838267196013</v>
      </c>
      <c r="T68">
        <f t="shared" si="3"/>
        <v>0.13332992383119299</v>
      </c>
      <c r="U68">
        <f t="shared" si="4"/>
        <v>0.53475711637193513</v>
      </c>
      <c r="X68">
        <f t="shared" si="5"/>
        <v>1.4562945140925185</v>
      </c>
      <c r="Y68">
        <f t="shared" si="6"/>
        <v>0.39070949725018733</v>
      </c>
      <c r="Z68">
        <f t="shared" si="8"/>
        <v>0.76102309000914847</v>
      </c>
      <c r="AA68">
        <f t="shared" si="7"/>
        <v>0.42925432297148569</v>
      </c>
    </row>
    <row r="69" spans="2:27" x14ac:dyDescent="0.3">
      <c r="B69" s="126"/>
      <c r="K69" s="71"/>
      <c r="N69">
        <v>63</v>
      </c>
      <c r="O69">
        <f t="shared" si="0"/>
        <v>1.0995574287564276</v>
      </c>
      <c r="P69">
        <f t="shared" si="1"/>
        <v>1.542289168922385</v>
      </c>
      <c r="Q69">
        <f t="shared" si="2"/>
        <v>0.56351994420813356</v>
      </c>
      <c r="T69">
        <f t="shared" si="3"/>
        <v>0.12893330192603128</v>
      </c>
      <c r="U69">
        <f t="shared" si="4"/>
        <v>0.53704585286949635</v>
      </c>
      <c r="X69">
        <f t="shared" si="5"/>
        <v>1.4546690024726525</v>
      </c>
      <c r="Y69">
        <f t="shared" si="6"/>
        <v>0.39155568503977861</v>
      </c>
      <c r="Z69">
        <f t="shared" si="8"/>
        <v>0.76052769599166548</v>
      </c>
      <c r="AA69">
        <f t="shared" si="7"/>
        <v>0.42951220877402779</v>
      </c>
    </row>
    <row r="70" spans="2:27" ht="15" thickBot="1" x14ac:dyDescent="0.35">
      <c r="B70" s="161" t="s">
        <v>149</v>
      </c>
      <c r="C70" s="162">
        <f>AT10/AV10</f>
        <v>0.94985848268699402</v>
      </c>
      <c r="D70" s="163" t="str" cm="1">
        <f t="array" ref="D70">_xlfn.IFS(C70&gt;100,"The moment generated by acceleration causes spring compression",C70=100,"No additional moments created, spring is unstressed compared to static",C70&lt;100,"The moment generated by acceleration extends the spring")</f>
        <v>The moment generated by acceleration extends the spring</v>
      </c>
      <c r="E70" s="96"/>
      <c r="F70" s="96"/>
      <c r="G70" s="96"/>
      <c r="H70" s="96"/>
      <c r="I70" s="96"/>
      <c r="J70" s="96"/>
      <c r="K70" s="134"/>
      <c r="N70">
        <v>64</v>
      </c>
      <c r="O70">
        <f t="shared" si="0"/>
        <v>1.1170107212763709</v>
      </c>
      <c r="P70">
        <f t="shared" si="1"/>
        <v>1.537634601743145</v>
      </c>
      <c r="Q70">
        <f t="shared" si="2"/>
        <v>0.56584062579715177</v>
      </c>
      <c r="T70">
        <f t="shared" si="3"/>
        <v>0.12449740568809799</v>
      </c>
      <c r="U70">
        <f t="shared" si="4"/>
        <v>0.53925750914896331</v>
      </c>
      <c r="X70">
        <f t="shared" si="5"/>
        <v>1.4530289704128532</v>
      </c>
      <c r="Y70">
        <f t="shared" si="6"/>
        <v>0.39237337486141255</v>
      </c>
      <c r="Z70">
        <f t="shared" si="8"/>
        <v>0.76002787669725047</v>
      </c>
      <c r="AA70">
        <f t="shared" si="7"/>
        <v>0.42976140948157338</v>
      </c>
    </row>
    <row r="71" spans="2:27" x14ac:dyDescent="0.3">
      <c r="B71" s="111"/>
      <c r="C71" s="111"/>
      <c r="D71" s="111"/>
      <c r="E71" s="111"/>
      <c r="F71" s="111"/>
      <c r="G71" s="111"/>
      <c r="H71" s="111"/>
      <c r="I71" s="111"/>
      <c r="J71" s="111"/>
      <c r="K71" s="111"/>
      <c r="N71">
        <v>65</v>
      </c>
      <c r="O71">
        <f t="shared" ref="O71:O134" si="9">RADIANS(N71)</f>
        <v>1.1344640137963142</v>
      </c>
      <c r="P71">
        <f t="shared" ref="P71:P134" si="10">$C$7*COS(O71)+$C$5</f>
        <v>1.5329402419987286</v>
      </c>
      <c r="Q71">
        <f t="shared" ref="Q71:Q134" si="11">$C$7*SIN(O71)+$C$9</f>
        <v>0.56807972053692168</v>
      </c>
      <c r="T71">
        <f t="shared" ref="T71:T134" si="12">$C$6*COS(O71)</f>
        <v>0.12002358633435863</v>
      </c>
      <c r="U71">
        <f t="shared" ref="U71:U134" si="13">$C$6*SIN(O71)+$C$6</f>
        <v>0.54139141151840853</v>
      </c>
      <c r="X71">
        <f t="shared" ref="X71:X134" si="14">$C$12*COS(O71)+$C$5</f>
        <v>1.4513749174827735</v>
      </c>
      <c r="Y71">
        <f t="shared" ref="Y71:Y134" si="15">$C$12*SIN(O71)+$C$9</f>
        <v>0.39316231763884824</v>
      </c>
      <c r="Z71">
        <f t="shared" si="8"/>
        <v>0.75952378437570234</v>
      </c>
      <c r="AA71">
        <f t="shared" ref="AA71:AA134" si="16">$C$13*SIN(O71)+$C$14</f>
        <v>0.43000184918517281</v>
      </c>
    </row>
    <row r="72" spans="2:27" x14ac:dyDescent="0.3">
      <c r="B72" s="111"/>
      <c r="C72" s="111"/>
      <c r="D72" s="111"/>
      <c r="E72" s="111"/>
      <c r="F72" s="111"/>
      <c r="G72" s="111"/>
      <c r="H72" s="111"/>
      <c r="I72" s="111"/>
      <c r="J72" s="111"/>
      <c r="K72" s="111"/>
      <c r="N72">
        <v>66</v>
      </c>
      <c r="O72">
        <f t="shared" si="9"/>
        <v>1.1519173063162575</v>
      </c>
      <c r="P72">
        <f t="shared" si="10"/>
        <v>1.5282075196365885</v>
      </c>
      <c r="Q72">
        <f t="shared" si="11"/>
        <v>0.57023654637749499</v>
      </c>
      <c r="T72">
        <f t="shared" si="12"/>
        <v>0.11551320663352725</v>
      </c>
      <c r="U72">
        <f t="shared" si="13"/>
        <v>0.5434469099704986</v>
      </c>
      <c r="X72">
        <f t="shared" si="14"/>
        <v>1.4497073475229592</v>
      </c>
      <c r="Y72">
        <f t="shared" si="15"/>
        <v>0.39392227305247307</v>
      </c>
      <c r="Z72">
        <f t="shared" ref="Z72:Z135" si="17">$C$13*COS(O72)+($R$7-$C$15)</f>
        <v>0.75901557257842556</v>
      </c>
      <c r="AA72">
        <f t="shared" si="16"/>
        <v>0.43023345464456325</v>
      </c>
    </row>
    <row r="73" spans="2:27" x14ac:dyDescent="0.3">
      <c r="B73" s="111"/>
      <c r="C73" s="111"/>
      <c r="D73" s="111"/>
      <c r="E73" s="111"/>
      <c r="F73" s="111"/>
      <c r="G73" s="111"/>
      <c r="H73" s="111"/>
      <c r="I73" s="111"/>
      <c r="J73" s="111"/>
      <c r="K73" s="111"/>
      <c r="N73">
        <v>67</v>
      </c>
      <c r="O73">
        <f t="shared" si="9"/>
        <v>1.1693705988362009</v>
      </c>
      <c r="P73">
        <f t="shared" si="10"/>
        <v>1.5234378762898035</v>
      </c>
      <c r="Q73">
        <f t="shared" si="11"/>
        <v>0.57231044632882722</v>
      </c>
      <c r="T73">
        <f t="shared" si="12"/>
        <v>0.11096764049095373</v>
      </c>
      <c r="U73">
        <f t="shared" si="13"/>
        <v>0.54542337838049304</v>
      </c>
      <c r="X73">
        <f t="shared" si="14"/>
        <v>1.4480267684913737</v>
      </c>
      <c r="Y73">
        <f t="shared" si="15"/>
        <v>0.39465300961250621</v>
      </c>
      <c r="Z73">
        <f t="shared" si="17"/>
        <v>0.75850339611165674</v>
      </c>
      <c r="AA73">
        <f t="shared" si="16"/>
        <v>0.43045615531047809</v>
      </c>
    </row>
    <row r="74" spans="2:27" x14ac:dyDescent="0.3">
      <c r="B74" s="111"/>
      <c r="C74" s="111"/>
      <c r="D74" s="111"/>
      <c r="E74" s="111"/>
      <c r="F74" s="111"/>
      <c r="G74" s="111"/>
      <c r="H74" s="111"/>
      <c r="I74" s="111"/>
      <c r="J74" s="111"/>
      <c r="K74" s="111"/>
      <c r="N74">
        <v>68</v>
      </c>
      <c r="O74">
        <f t="shared" si="9"/>
        <v>1.1868238913561442</v>
      </c>
      <c r="P74">
        <f t="shared" si="10"/>
        <v>1.5186327648379419</v>
      </c>
      <c r="Q74">
        <f t="shared" si="11"/>
        <v>0.57430078866090262</v>
      </c>
      <c r="T74">
        <f t="shared" si="12"/>
        <v>0.10638827253011898</v>
      </c>
      <c r="U74">
        <f t="shared" si="13"/>
        <v>0.54732021469696757</v>
      </c>
      <c r="X74">
        <f t="shared" si="14"/>
        <v>1.4463336923086707</v>
      </c>
      <c r="Y74">
        <f t="shared" si="15"/>
        <v>0.39535430472951266</v>
      </c>
      <c r="Z74">
        <f t="shared" si="17"/>
        <v>0.75798741098930922</v>
      </c>
      <c r="AA74">
        <f t="shared" si="16"/>
        <v>0.43066988334613721</v>
      </c>
    </row>
    <row r="75" spans="2:27" x14ac:dyDescent="0.3">
      <c r="B75" s="111"/>
      <c r="C75" s="111"/>
      <c r="D75" s="111"/>
      <c r="E75" s="111"/>
      <c r="F75" s="111"/>
      <c r="G75" s="111"/>
      <c r="H75" s="111"/>
      <c r="I75" s="111"/>
      <c r="J75" s="111"/>
      <c r="K75" s="111"/>
      <c r="N75">
        <v>69</v>
      </c>
      <c r="O75">
        <f t="shared" si="9"/>
        <v>1.2042771838760873</v>
      </c>
      <c r="P75">
        <f t="shared" si="10"/>
        <v>1.5137936489644996</v>
      </c>
      <c r="Q75">
        <f t="shared" si="11"/>
        <v>0.57620696709616603</v>
      </c>
      <c r="T75">
        <f t="shared" si="12"/>
        <v>0.1017764976708653</v>
      </c>
      <c r="U75">
        <f t="shared" si="13"/>
        <v>0.54913684112520522</v>
      </c>
      <c r="X75">
        <f t="shared" si="14"/>
        <v>1.4446286347022566</v>
      </c>
      <c r="Y75">
        <f t="shared" si="15"/>
        <v>0.39602594478220615</v>
      </c>
      <c r="Z75">
        <f t="shared" si="17"/>
        <v>0.75746777438544965</v>
      </c>
      <c r="AA75">
        <f t="shared" si="16"/>
        <v>0.43087457364791049</v>
      </c>
    </row>
    <row r="76" spans="2:27" x14ac:dyDescent="0.3">
      <c r="B76" s="111"/>
      <c r="C76" s="111"/>
      <c r="D76" s="111"/>
      <c r="E76" s="111"/>
      <c r="F76" s="111"/>
      <c r="G76" s="111"/>
      <c r="H76" s="111"/>
      <c r="I76" s="111"/>
      <c r="J76" s="111"/>
      <c r="K76" s="111"/>
      <c r="N76">
        <v>70</v>
      </c>
      <c r="O76">
        <f t="shared" si="9"/>
        <v>1.2217304763960306</v>
      </c>
      <c r="P76">
        <f t="shared" si="10"/>
        <v>1.5089220027110493</v>
      </c>
      <c r="Q76">
        <f t="shared" si="11"/>
        <v>0.57802840099420072</v>
      </c>
      <c r="T76">
        <f t="shared" si="12"/>
        <v>9.7133720704489931E-2</v>
      </c>
      <c r="U76">
        <f t="shared" si="13"/>
        <v>0.5508727043031979</v>
      </c>
      <c r="X76">
        <f t="shared" si="14"/>
        <v>1.4429121150491953</v>
      </c>
      <c r="Y76">
        <f t="shared" si="15"/>
        <v>0.39666772518252036</v>
      </c>
      <c r="Z76">
        <f t="shared" si="17"/>
        <v>0.75694464458642141</v>
      </c>
      <c r="AA76">
        <f t="shared" si="16"/>
        <v>0.43107016386514907</v>
      </c>
    </row>
    <row r="77" spans="2:27" x14ac:dyDescent="0.3">
      <c r="B77" s="111"/>
      <c r="C77" s="111"/>
      <c r="D77" s="111"/>
      <c r="E77" s="111"/>
      <c r="F77" s="111"/>
      <c r="G77" s="111"/>
      <c r="H77" s="111"/>
      <c r="I77" s="111"/>
      <c r="J77" s="111"/>
      <c r="K77" s="111"/>
      <c r="N77">
        <v>71</v>
      </c>
      <c r="O77">
        <f t="shared" si="9"/>
        <v>1.2391837689159739</v>
      </c>
      <c r="P77">
        <f t="shared" si="10"/>
        <v>1.5040193100282326</v>
      </c>
      <c r="Q77">
        <f t="shared" si="11"/>
        <v>0.5797645355285963</v>
      </c>
      <c r="T77">
        <f t="shared" si="12"/>
        <v>9.2461355865832512E-2</v>
      </c>
      <c r="U77">
        <f t="shared" si="13"/>
        <v>0.55252727547020597</v>
      </c>
      <c r="X77">
        <f t="shared" si="14"/>
        <v>1.4411846562180015</v>
      </c>
      <c r="Y77">
        <f t="shared" si="15"/>
        <v>0.39727945043792823</v>
      </c>
      <c r="Z77">
        <f t="shared" si="17"/>
        <v>0.75641818094262903</v>
      </c>
      <c r="AA77">
        <f t="shared" si="16"/>
        <v>0.43125659441917819</v>
      </c>
    </row>
    <row r="78" spans="2:27" x14ac:dyDescent="0.3">
      <c r="B78" s="111"/>
      <c r="C78" s="111"/>
      <c r="D78" s="111"/>
      <c r="E78" s="111"/>
      <c r="F78" s="111"/>
      <c r="G78" s="111"/>
      <c r="H78" s="111"/>
      <c r="I78" s="111"/>
      <c r="J78" s="111"/>
      <c r="K78" s="111"/>
      <c r="N78">
        <v>72</v>
      </c>
      <c r="O78">
        <f t="shared" si="9"/>
        <v>1.2566370614359172</v>
      </c>
      <c r="P78">
        <f t="shared" si="10"/>
        <v>1.4990870643237344</v>
      </c>
      <c r="Q78">
        <f t="shared" si="11"/>
        <v>0.58141484185595571</v>
      </c>
      <c r="T78">
        <f t="shared" si="12"/>
        <v>8.7760826402485073E-2</v>
      </c>
      <c r="U78">
        <f t="shared" si="13"/>
        <v>0.55410005062782353</v>
      </c>
      <c r="X78">
        <f t="shared" si="14"/>
        <v>1.4394467844093695</v>
      </c>
      <c r="Y78">
        <f t="shared" si="15"/>
        <v>0.39786093421099111</v>
      </c>
      <c r="Z78">
        <f t="shared" si="17"/>
        <v>0.75588854381999826</v>
      </c>
      <c r="AA78">
        <f t="shared" si="16"/>
        <v>0.43143380852144492</v>
      </c>
    </row>
    <row r="79" spans="2:27" x14ac:dyDescent="0.3">
      <c r="B79" s="111"/>
      <c r="C79" s="111"/>
      <c r="D79" s="111"/>
      <c r="E79" s="111"/>
      <c r="F79" s="111"/>
      <c r="G79" s="111"/>
      <c r="H79" s="111"/>
      <c r="I79" s="111"/>
      <c r="J79" s="111"/>
      <c r="K79" s="111"/>
      <c r="N79">
        <v>73</v>
      </c>
      <c r="O79">
        <f t="shared" si="9"/>
        <v>1.2740903539558606</v>
      </c>
      <c r="P79">
        <f t="shared" si="10"/>
        <v>1.4941267680073755</v>
      </c>
      <c r="Q79">
        <f t="shared" si="11"/>
        <v>0.58297881727698453</v>
      </c>
      <c r="T79">
        <f t="shared" si="12"/>
        <v>8.3033564141257232E-2</v>
      </c>
      <c r="U79">
        <f t="shared" si="13"/>
        <v>0.55559055069350194</v>
      </c>
      <c r="X79">
        <f t="shared" si="14"/>
        <v>1.4376990289958873</v>
      </c>
      <c r="Y79">
        <f t="shared" si="15"/>
        <v>0.39841199937611871</v>
      </c>
      <c r="Z79">
        <f t="shared" si="17"/>
        <v>0.75535589455112762</v>
      </c>
      <c r="AA79">
        <f t="shared" si="16"/>
        <v>0.43160175219081715</v>
      </c>
    </row>
    <row r="80" spans="2:27" x14ac:dyDescent="0.3">
      <c r="B80" s="111"/>
      <c r="C80" s="111"/>
      <c r="D80" s="111"/>
      <c r="E80" s="111"/>
      <c r="F80" s="111"/>
      <c r="G80" s="111"/>
      <c r="H80" s="111"/>
      <c r="I80" s="111"/>
      <c r="J80" s="111"/>
      <c r="K80" s="111"/>
      <c r="N80">
        <v>74</v>
      </c>
      <c r="O80">
        <f t="shared" si="9"/>
        <v>1.2915436464758039</v>
      </c>
      <c r="P80">
        <f t="shared" si="10"/>
        <v>1.4891399320334657</v>
      </c>
      <c r="Q80">
        <f t="shared" si="11"/>
        <v>0.58445598538961896</v>
      </c>
      <c r="T80">
        <f t="shared" si="12"/>
        <v>7.8281009052027756E-2</v>
      </c>
      <c r="U80">
        <f t="shared" si="13"/>
        <v>0.55699832164648244</v>
      </c>
      <c r="X80">
        <f t="shared" si="14"/>
        <v>1.435941922360785</v>
      </c>
      <c r="Y80">
        <f t="shared" si="15"/>
        <v>0.3989324780735235</v>
      </c>
      <c r="Z80">
        <f t="shared" si="17"/>
        <v>0.75482039538614398</v>
      </c>
      <c r="AA80">
        <f t="shared" si="16"/>
        <v>0.43176037427002623</v>
      </c>
    </row>
    <row r="81" spans="2:27" x14ac:dyDescent="0.3">
      <c r="B81" s="111"/>
      <c r="C81" s="111"/>
      <c r="D81" s="111"/>
      <c r="E81" s="111"/>
      <c r="F81" s="111"/>
      <c r="G81" s="111"/>
      <c r="H81" s="111"/>
      <c r="I81" s="111"/>
      <c r="J81" s="111"/>
      <c r="K81" s="111"/>
      <c r="N81">
        <v>75</v>
      </c>
      <c r="O81">
        <f t="shared" si="9"/>
        <v>1.3089969389957472</v>
      </c>
      <c r="P81">
        <f t="shared" si="10"/>
        <v>1.4841280754405513</v>
      </c>
      <c r="Q81">
        <f t="shared" si="11"/>
        <v>0.5858458962341424</v>
      </c>
      <c r="T81">
        <f t="shared" si="12"/>
        <v>7.3504608809115884E-2</v>
      </c>
      <c r="U81">
        <f t="shared" si="13"/>
        <v>0.55832293466609539</v>
      </c>
      <c r="X81">
        <f t="shared" si="14"/>
        <v>1.4341759997357646</v>
      </c>
      <c r="Y81">
        <f t="shared" si="15"/>
        <v>0.39942221176035214</v>
      </c>
      <c r="Z81">
        <f t="shared" si="17"/>
        <v>0.75428220944328062</v>
      </c>
      <c r="AA81">
        <f t="shared" si="16"/>
        <v>0.43190962644125019</v>
      </c>
    </row>
    <row r="82" spans="2:27" x14ac:dyDescent="0.3">
      <c r="B82" s="111"/>
      <c r="C82" s="111"/>
      <c r="D82" s="111"/>
      <c r="E82" s="111"/>
      <c r="F82" s="111"/>
      <c r="G82" s="111"/>
      <c r="H82" s="111"/>
      <c r="I82" s="111"/>
      <c r="J82" s="111"/>
      <c r="K82" s="111"/>
      <c r="N82">
        <v>76</v>
      </c>
      <c r="O82">
        <f t="shared" si="9"/>
        <v>1.3264502315156905</v>
      </c>
      <c r="P82">
        <f t="shared" si="10"/>
        <v>1.4790927248887009</v>
      </c>
      <c r="Q82">
        <f t="shared" si="11"/>
        <v>0.58714812643024694</v>
      </c>
      <c r="T82">
        <f t="shared" si="12"/>
        <v>6.870581835030562E-2</v>
      </c>
      <c r="U82">
        <f t="shared" si="13"/>
        <v>0.55956398626238291</v>
      </c>
      <c r="X82">
        <f t="shared" si="14"/>
        <v>1.4324017990379652</v>
      </c>
      <c r="Y82">
        <f t="shared" si="15"/>
        <v>0.3998810512589796</v>
      </c>
      <c r="Z82">
        <f t="shared" si="17"/>
        <v>0.75374150065918932</v>
      </c>
      <c r="AA82">
        <f t="shared" si="16"/>
        <v>0.43204946324083193</v>
      </c>
    </row>
    <row r="83" spans="2:27" x14ac:dyDescent="0.3">
      <c r="B83" s="111"/>
      <c r="C83" s="111"/>
      <c r="D83" s="111"/>
      <c r="E83" s="111"/>
      <c r="F83" s="111"/>
      <c r="G83" s="111"/>
      <c r="H83" s="111"/>
      <c r="I83" s="111"/>
      <c r="J83" s="111"/>
      <c r="K83" s="111"/>
      <c r="N83">
        <v>77</v>
      </c>
      <c r="O83">
        <f t="shared" si="9"/>
        <v>1.3439035240356338</v>
      </c>
      <c r="P83">
        <f t="shared" si="10"/>
        <v>1.4740354141944718</v>
      </c>
      <c r="Q83">
        <f t="shared" si="11"/>
        <v>0.58836227930600016</v>
      </c>
      <c r="T83">
        <f t="shared" si="12"/>
        <v>6.3886099433657625E-2</v>
      </c>
      <c r="U83">
        <f t="shared" si="13"/>
        <v>0.56072109839900675</v>
      </c>
      <c r="X83">
        <f t="shared" si="14"/>
        <v>1.4306198607061058</v>
      </c>
      <c r="Y83">
        <f t="shared" si="15"/>
        <v>0.40030885680244965</v>
      </c>
      <c r="Z83">
        <f t="shared" si="17"/>
        <v>0.75319843373900364</v>
      </c>
      <c r="AA83">
        <f t="shared" si="16"/>
        <v>0.43217984207312754</v>
      </c>
    </row>
    <row r="84" spans="2:27" x14ac:dyDescent="0.3">
      <c r="B84" s="111"/>
      <c r="C84" s="111"/>
      <c r="D84" s="111"/>
      <c r="E84" s="111"/>
      <c r="F84" s="111"/>
      <c r="G84" s="111"/>
      <c r="H84" s="111"/>
      <c r="I84" s="111"/>
      <c r="J84" s="111"/>
      <c r="K84" s="111"/>
      <c r="N84">
        <v>78</v>
      </c>
      <c r="O84">
        <f t="shared" si="9"/>
        <v>1.3613568165555769</v>
      </c>
      <c r="P84">
        <f t="shared" si="10"/>
        <v>1.4689576838636924</v>
      </c>
      <c r="Q84">
        <f t="shared" si="11"/>
        <v>0.58948798501867405</v>
      </c>
      <c r="T84">
        <f t="shared" si="12"/>
        <v>5.9046920192243682E-2</v>
      </c>
      <c r="U84">
        <f t="shared" si="13"/>
        <v>0.56179391860840067</v>
      </c>
      <c r="X84">
        <f t="shared" si="14"/>
        <v>1.4288307275358647</v>
      </c>
      <c r="Y84">
        <f t="shared" si="15"/>
        <v>0.40070549807704958</v>
      </c>
      <c r="Z84">
        <f t="shared" si="17"/>
        <v>0.75265317410616828</v>
      </c>
      <c r="AA84">
        <f t="shared" si="16"/>
        <v>0.43230072322348179</v>
      </c>
    </row>
    <row r="85" spans="2:27" x14ac:dyDescent="0.3">
      <c r="B85" s="111"/>
      <c r="C85" s="111"/>
      <c r="D85" s="111"/>
      <c r="E85" s="111"/>
      <c r="F85" s="111"/>
      <c r="G85" s="111"/>
      <c r="H85" s="111"/>
      <c r="I85" s="111"/>
      <c r="J85" s="111"/>
      <c r="K85" s="111"/>
      <c r="N85">
        <v>79</v>
      </c>
      <c r="O85">
        <f t="shared" si="9"/>
        <v>1.3788101090755203</v>
      </c>
      <c r="P85">
        <f t="shared" si="10"/>
        <v>1.4638610806222103</v>
      </c>
      <c r="Q85">
        <f t="shared" si="11"/>
        <v>0.59052490066740382</v>
      </c>
      <c r="T85">
        <f t="shared" si="12"/>
        <v>5.4189754686938749E-2</v>
      </c>
      <c r="U85">
        <f t="shared" si="13"/>
        <v>0.56278212009913653</v>
      </c>
      <c r="X85">
        <f t="shared" si="14"/>
        <v>1.4270349445145372</v>
      </c>
      <c r="Y85">
        <f t="shared" si="15"/>
        <v>0.40107085426200473</v>
      </c>
      <c r="Z85">
        <f t="shared" si="17"/>
        <v>0.75210588785204946</v>
      </c>
      <c r="AA85">
        <f t="shared" si="16"/>
        <v>0.43241206987032527</v>
      </c>
    </row>
    <row r="86" spans="2:27" x14ac:dyDescent="0.3">
      <c r="B86" s="111"/>
      <c r="C86" s="111"/>
      <c r="D86" s="111"/>
      <c r="E86" s="111"/>
      <c r="F86" s="111"/>
      <c r="G86" s="111"/>
      <c r="H86" s="111"/>
      <c r="I86" s="111"/>
      <c r="J86" s="111"/>
      <c r="K86" s="111"/>
      <c r="N86">
        <v>80</v>
      </c>
      <c r="O86">
        <f t="shared" si="9"/>
        <v>1.3962634015954636</v>
      </c>
      <c r="P86">
        <f t="shared" si="10"/>
        <v>1.4587471569447452</v>
      </c>
      <c r="Q86">
        <f t="shared" si="11"/>
        <v>0.59147271039763805</v>
      </c>
      <c r="T86">
        <f t="shared" si="12"/>
        <v>4.9316082457408233E-2</v>
      </c>
      <c r="U86">
        <f t="shared" si="13"/>
        <v>0.56368540185546701</v>
      </c>
      <c r="X86">
        <f t="shared" si="14"/>
        <v>1.4252330586550277</v>
      </c>
      <c r="Y86">
        <f t="shared" si="15"/>
        <v>0.40140481406628181</v>
      </c>
      <c r="Z86">
        <f t="shared" si="17"/>
        <v>0.75155674168534181</v>
      </c>
      <c r="AA86">
        <f t="shared" si="16"/>
        <v>0.43251384809639071</v>
      </c>
    </row>
    <row r="87" spans="2:27" x14ac:dyDescent="0.3">
      <c r="B87" s="111"/>
      <c r="C87" s="111"/>
      <c r="D87" s="111"/>
      <c r="E87" s="111"/>
      <c r="F87" s="111"/>
      <c r="G87" s="111"/>
      <c r="H87" s="111"/>
      <c r="I87" s="111"/>
      <c r="J87" s="111"/>
      <c r="K87" s="111"/>
      <c r="N87">
        <v>81</v>
      </c>
      <c r="O87">
        <f t="shared" si="9"/>
        <v>1.4137166941154069</v>
      </c>
      <c r="P87">
        <f t="shared" si="10"/>
        <v>1.4536174705819889</v>
      </c>
      <c r="Q87">
        <f t="shared" si="11"/>
        <v>0.59233112549735101</v>
      </c>
      <c r="T87">
        <f t="shared" si="12"/>
        <v>4.4427388071425579E-2</v>
      </c>
      <c r="U87">
        <f t="shared" si="13"/>
        <v>0.56450348872901901</v>
      </c>
      <c r="X87">
        <f t="shared" si="14"/>
        <v>1.4234256188292242</v>
      </c>
      <c r="Y87">
        <f t="shared" si="15"/>
        <v>0.40170727576248944</v>
      </c>
      <c r="Z87">
        <f t="shared" si="17"/>
        <v>0.75100590288128743</v>
      </c>
      <c r="AA87">
        <f t="shared" si="16"/>
        <v>0.43260602689904443</v>
      </c>
    </row>
    <row r="88" spans="2:27" x14ac:dyDescent="0.3">
      <c r="B88" s="111"/>
      <c r="C88" s="111"/>
      <c r="D88" s="111"/>
      <c r="E88" s="111"/>
      <c r="F88" s="111"/>
      <c r="G88" s="111"/>
      <c r="H88" s="111"/>
      <c r="I88" s="111"/>
      <c r="J88" s="111"/>
      <c r="K88" s="111"/>
      <c r="N88">
        <v>82</v>
      </c>
      <c r="O88">
        <f t="shared" si="9"/>
        <v>1.4311699866353502</v>
      </c>
      <c r="P88">
        <f t="shared" si="10"/>
        <v>1.4484735840860996</v>
      </c>
      <c r="Q88">
        <f t="shared" si="11"/>
        <v>0.59309988448498796</v>
      </c>
      <c r="T88">
        <f t="shared" si="12"/>
        <v>3.9525160672658592E-2</v>
      </c>
      <c r="U88">
        <f t="shared" si="13"/>
        <v>0.56523613152260599</v>
      </c>
      <c r="X88">
        <f t="shared" si="14"/>
        <v>1.4216131756008068</v>
      </c>
      <c r="Y88">
        <f t="shared" si="15"/>
        <v>0.40197814721786485</v>
      </c>
      <c r="Z88">
        <f t="shared" si="17"/>
        <v>0.75045353923072211</v>
      </c>
      <c r="AA88">
        <f t="shared" si="16"/>
        <v>0.43268857819973028</v>
      </c>
    </row>
    <row r="89" spans="2:27" x14ac:dyDescent="0.3">
      <c r="B89" s="111"/>
      <c r="C89" s="111"/>
      <c r="D89" s="111"/>
      <c r="E89" s="111"/>
      <c r="F89" s="111"/>
      <c r="G89" s="111"/>
      <c r="H89" s="111"/>
      <c r="I89" s="111"/>
      <c r="J89" s="111"/>
      <c r="K89" s="111"/>
      <c r="N89">
        <v>83</v>
      </c>
      <c r="O89">
        <f t="shared" si="9"/>
        <v>1.4486232791552935</v>
      </c>
      <c r="P89">
        <f t="shared" si="10"/>
        <v>1.4433170643347339</v>
      </c>
      <c r="Q89">
        <f t="shared" si="11"/>
        <v>0.59377875318911388</v>
      </c>
      <c r="T89">
        <f t="shared" si="12"/>
        <v>3.4610893527061884E-2</v>
      </c>
      <c r="U89">
        <f t="shared" si="13"/>
        <v>0.56588310706613543</v>
      </c>
      <c r="X89">
        <f t="shared" si="14"/>
        <v>1.4197962810575404</v>
      </c>
      <c r="Y89">
        <f t="shared" si="15"/>
        <v>0.40221734592233882</v>
      </c>
      <c r="Z89">
        <f t="shared" si="17"/>
        <v>0.74989981898896474</v>
      </c>
      <c r="AA89">
        <f t="shared" si="16"/>
        <v>0.43276147685252231</v>
      </c>
    </row>
    <row r="90" spans="2:27" x14ac:dyDescent="0.3">
      <c r="B90" s="111"/>
      <c r="C90" s="111"/>
      <c r="D90" s="111"/>
      <c r="E90" s="111"/>
      <c r="F90" s="111"/>
      <c r="G90" s="111"/>
      <c r="H90" s="111"/>
      <c r="I90" s="111"/>
      <c r="J90" s="111"/>
      <c r="K90" s="111"/>
      <c r="N90">
        <v>84</v>
      </c>
      <c r="O90">
        <f t="shared" si="9"/>
        <v>1.4660765716752369</v>
      </c>
      <c r="P90">
        <f t="shared" si="10"/>
        <v>1.4381494820537608</v>
      </c>
      <c r="Q90">
        <f t="shared" si="11"/>
        <v>0.59436752481974542</v>
      </c>
      <c r="T90">
        <f t="shared" si="12"/>
        <v>2.9686083568013579E-2</v>
      </c>
      <c r="U90">
        <f t="shared" si="13"/>
        <v>0.56644421828458957</v>
      </c>
      <c r="X90">
        <f t="shared" si="14"/>
        <v>1.4179754886431037</v>
      </c>
      <c r="Y90">
        <f t="shared" si="15"/>
        <v>0.40242479901366868</v>
      </c>
      <c r="Z90">
        <f t="shared" si="17"/>
        <v>0.74934491082456489</v>
      </c>
      <c r="AA90">
        <f t="shared" si="16"/>
        <v>0.4328247006517848</v>
      </c>
    </row>
    <row r="91" spans="2:27" x14ac:dyDescent="0.3">
      <c r="B91" s="111"/>
      <c r="C91" s="111"/>
      <c r="D91" s="111"/>
      <c r="E91" s="111"/>
      <c r="F91" s="111"/>
      <c r="G91" s="111"/>
      <c r="H91" s="111"/>
      <c r="I91" s="111"/>
      <c r="J91" s="111"/>
      <c r="K91" s="111"/>
      <c r="N91">
        <v>85</v>
      </c>
      <c r="O91">
        <f t="shared" si="9"/>
        <v>1.4835298641951802</v>
      </c>
      <c r="P91">
        <f t="shared" si="10"/>
        <v>1.432972411338802</v>
      </c>
      <c r="Q91">
        <f t="shared" si="11"/>
        <v>0.59486602003134015</v>
      </c>
      <c r="T91">
        <f t="shared" si="12"/>
        <v>2.4752230940334911E-2</v>
      </c>
      <c r="U91">
        <f t="shared" si="13"/>
        <v>0.56691929425805565</v>
      </c>
      <c r="X91">
        <f t="shared" si="14"/>
        <v>1.4161513529885041</v>
      </c>
      <c r="Y91">
        <f t="shared" si="15"/>
        <v>0.40260044329963329</v>
      </c>
      <c r="Z91">
        <f t="shared" si="17"/>
        <v>0.74878898376792502</v>
      </c>
      <c r="AA91">
        <f t="shared" si="16"/>
        <v>0.43287823033893591</v>
      </c>
    </row>
    <row r="92" spans="2:27" x14ac:dyDescent="0.3">
      <c r="B92" s="111"/>
      <c r="C92" s="111"/>
      <c r="D92" s="111"/>
      <c r="E92" s="111"/>
      <c r="F92" s="111"/>
      <c r="G92" s="111"/>
      <c r="H92" s="111"/>
      <c r="I92" s="111"/>
      <c r="J92" s="111"/>
      <c r="K92" s="111"/>
      <c r="N92">
        <v>86</v>
      </c>
      <c r="O92">
        <f t="shared" si="9"/>
        <v>1.5009831567151235</v>
      </c>
      <c r="P92">
        <f t="shared" si="10"/>
        <v>1.4277874291757493</v>
      </c>
      <c r="Q92">
        <f t="shared" si="11"/>
        <v>0.59527408697742756</v>
      </c>
      <c r="T92">
        <f t="shared" si="12"/>
        <v>1.9810838543331565E-2</v>
      </c>
      <c r="U92">
        <f t="shared" si="13"/>
        <v>0.56730819027378998</v>
      </c>
      <c r="X92">
        <f t="shared" si="14"/>
        <v>1.4143244297431332</v>
      </c>
      <c r="Y92">
        <f t="shared" si="15"/>
        <v>0.40274422527728154</v>
      </c>
      <c r="Z92">
        <f t="shared" si="17"/>
        <v>0.74823220715981198</v>
      </c>
      <c r="AA92">
        <f t="shared" si="16"/>
        <v>0.43292204960831437</v>
      </c>
    </row>
    <row r="93" spans="2:27" x14ac:dyDescent="0.3">
      <c r="B93" s="111"/>
      <c r="C93" s="111"/>
      <c r="D93" s="111"/>
      <c r="E93" s="111"/>
      <c r="F93" s="111"/>
      <c r="G93" s="111"/>
      <c r="H93" s="111"/>
      <c r="I93" s="111"/>
      <c r="J93" s="111"/>
      <c r="K93" s="111"/>
      <c r="N93">
        <v>87</v>
      </c>
      <c r="O93">
        <f t="shared" si="9"/>
        <v>1.5184364492350666</v>
      </c>
      <c r="P93">
        <f t="shared" si="10"/>
        <v>1.4225961149603974</v>
      </c>
      <c r="Q93">
        <f t="shared" si="11"/>
        <v>0.59559160135686295</v>
      </c>
      <c r="T93">
        <f t="shared" si="12"/>
        <v>1.4863411572996085E-2</v>
      </c>
      <c r="U93">
        <f t="shared" si="13"/>
        <v>0.56761078787029895</v>
      </c>
      <c r="X93">
        <f t="shared" si="14"/>
        <v>1.4124952754055091</v>
      </c>
      <c r="Y93">
        <f t="shared" si="15"/>
        <v>0.40285610114923021</v>
      </c>
      <c r="Z93">
        <f t="shared" si="17"/>
        <v>0.74767475059977417</v>
      </c>
      <c r="AA93">
        <f t="shared" si="16"/>
        <v>0.43295614511214636</v>
      </c>
    </row>
    <row r="94" spans="2:27" x14ac:dyDescent="0.3">
      <c r="B94" s="111"/>
      <c r="C94" s="111"/>
      <c r="D94" s="111"/>
      <c r="E94" s="111"/>
      <c r="F94" s="111"/>
      <c r="G94" s="111"/>
      <c r="H94" s="111"/>
      <c r="I94" s="111"/>
      <c r="J94" s="111"/>
      <c r="K94" s="111"/>
      <c r="N94">
        <v>88</v>
      </c>
      <c r="O94">
        <f t="shared" si="9"/>
        <v>1.5358897417550099</v>
      </c>
      <c r="P94">
        <f t="shared" si="10"/>
        <v>1.4174000500173454</v>
      </c>
      <c r="Q94">
        <f t="shared" si="11"/>
        <v>0.59581846645169056</v>
      </c>
      <c r="T94">
        <f t="shared" si="12"/>
        <v>9.9114570635103066E-3</v>
      </c>
      <c r="U94">
        <f t="shared" si="13"/>
        <v>0.56782699487342314</v>
      </c>
      <c r="X94">
        <f t="shared" si="14"/>
        <v>1.4106644471537626</v>
      </c>
      <c r="Y94">
        <f t="shared" si="15"/>
        <v>0.40293603683700502</v>
      </c>
      <c r="Z94">
        <f t="shared" si="17"/>
        <v>0.74711678389448</v>
      </c>
      <c r="AA94">
        <f t="shared" si="16"/>
        <v>0.43298050646461106</v>
      </c>
    </row>
    <row r="95" spans="2:27" x14ac:dyDescent="0.3">
      <c r="B95" s="111"/>
      <c r="C95" s="111"/>
      <c r="D95" s="111"/>
      <c r="E95" s="111"/>
      <c r="F95" s="111"/>
      <c r="G95" s="111"/>
      <c r="H95" s="111"/>
      <c r="I95" s="111"/>
      <c r="J95" s="111"/>
      <c r="K95" s="111"/>
      <c r="N95">
        <v>89</v>
      </c>
      <c r="O95">
        <f t="shared" si="9"/>
        <v>1.5533430342749532</v>
      </c>
      <c r="P95">
        <f t="shared" si="10"/>
        <v>1.4122008171183105</v>
      </c>
      <c r="Q95">
        <f t="shared" si="11"/>
        <v>0.59595461315660458</v>
      </c>
      <c r="T95">
        <f t="shared" si="12"/>
        <v>4.9564834281885413E-3</v>
      </c>
      <c r="U95">
        <f t="shared" si="13"/>
        <v>0.56795674542441499</v>
      </c>
      <c r="X95">
        <f t="shared" si="14"/>
        <v>1.4088325026759148</v>
      </c>
      <c r="Y95">
        <f t="shared" si="15"/>
        <v>0.40298400799142109</v>
      </c>
      <c r="Z95">
        <f t="shared" si="17"/>
        <v>0.74655847700599309</v>
      </c>
      <c r="AA95">
        <f t="shared" si="16"/>
        <v>0.43299512624500452</v>
      </c>
    </row>
    <row r="96" spans="2:27" x14ac:dyDescent="0.3">
      <c r="B96" s="111"/>
      <c r="C96" s="111"/>
      <c r="D96" s="111"/>
      <c r="E96" s="111"/>
      <c r="F96" s="111"/>
      <c r="G96" s="111"/>
      <c r="H96" s="111"/>
      <c r="I96" s="111"/>
      <c r="J96" s="111"/>
      <c r="K96" s="111"/>
      <c r="N96">
        <v>90</v>
      </c>
      <c r="O96">
        <f t="shared" si="9"/>
        <v>1.5707963267948966</v>
      </c>
      <c r="P96">
        <f t="shared" si="10"/>
        <v>1.407</v>
      </c>
      <c r="Q96">
        <f t="shared" si="11"/>
        <v>0.59599999999999997</v>
      </c>
      <c r="T96">
        <f t="shared" si="12"/>
        <v>1.7397108059702402E-17</v>
      </c>
      <c r="U96">
        <f t="shared" si="13"/>
        <v>0.56799999999999995</v>
      </c>
      <c r="X96">
        <f t="shared" si="14"/>
        <v>1.407</v>
      </c>
      <c r="Y96">
        <f t="shared" si="15"/>
        <v>0.40299999999999997</v>
      </c>
      <c r="Z96">
        <f t="shared" si="17"/>
        <v>0.746</v>
      </c>
      <c r="AA96">
        <f t="shared" si="16"/>
        <v>0.43300000000000005</v>
      </c>
    </row>
    <row r="97" spans="2:27" x14ac:dyDescent="0.3">
      <c r="B97" s="111"/>
      <c r="C97" s="111"/>
      <c r="D97" s="111"/>
      <c r="E97" s="111"/>
      <c r="F97" s="111"/>
      <c r="G97" s="111"/>
      <c r="H97" s="111"/>
      <c r="I97" s="111"/>
      <c r="J97" s="111"/>
      <c r="K97" s="111"/>
      <c r="N97">
        <v>91</v>
      </c>
      <c r="O97">
        <f t="shared" si="9"/>
        <v>1.5882496193148399</v>
      </c>
      <c r="P97">
        <f t="shared" si="10"/>
        <v>1.4017991828816896</v>
      </c>
      <c r="Q97">
        <f t="shared" si="11"/>
        <v>0.59595461315660458</v>
      </c>
      <c r="T97">
        <f t="shared" si="12"/>
        <v>-4.9564834281885066E-3</v>
      </c>
      <c r="U97">
        <f t="shared" si="13"/>
        <v>0.56795674542441499</v>
      </c>
      <c r="X97">
        <f t="shared" si="14"/>
        <v>1.4051674973240853</v>
      </c>
      <c r="Y97">
        <f t="shared" si="15"/>
        <v>0.40298400799142109</v>
      </c>
      <c r="Z97">
        <f t="shared" si="17"/>
        <v>0.7454415229940069</v>
      </c>
      <c r="AA97">
        <f t="shared" si="16"/>
        <v>0.43299512624500452</v>
      </c>
    </row>
    <row r="98" spans="2:27" x14ac:dyDescent="0.3">
      <c r="B98" s="111"/>
      <c r="C98" s="111"/>
      <c r="D98" s="111"/>
      <c r="E98" s="111"/>
      <c r="F98" s="111"/>
      <c r="G98" s="111"/>
      <c r="H98" s="111"/>
      <c r="I98" s="111"/>
      <c r="J98" s="111"/>
      <c r="K98" s="111"/>
      <c r="N98">
        <v>92</v>
      </c>
      <c r="O98">
        <f t="shared" si="9"/>
        <v>1.6057029118347832</v>
      </c>
      <c r="P98">
        <f t="shared" si="10"/>
        <v>1.3965999499826547</v>
      </c>
      <c r="Q98">
        <f t="shared" si="11"/>
        <v>0.59581846645169056</v>
      </c>
      <c r="T98">
        <f t="shared" si="12"/>
        <v>-9.9114570635102702E-3</v>
      </c>
      <c r="U98">
        <f t="shared" si="13"/>
        <v>0.56782699487342314</v>
      </c>
      <c r="X98">
        <f t="shared" si="14"/>
        <v>1.4033355528462375</v>
      </c>
      <c r="Y98">
        <f t="shared" si="15"/>
        <v>0.40293603683700502</v>
      </c>
      <c r="Z98">
        <f t="shared" si="17"/>
        <v>0.74488321610552</v>
      </c>
      <c r="AA98">
        <f t="shared" si="16"/>
        <v>0.43298050646461106</v>
      </c>
    </row>
    <row r="99" spans="2:27" x14ac:dyDescent="0.3">
      <c r="B99" s="111"/>
      <c r="C99" s="111"/>
      <c r="D99" s="111"/>
      <c r="E99" s="111"/>
      <c r="F99" s="111"/>
      <c r="G99" s="111"/>
      <c r="H99" s="111"/>
      <c r="I99" s="111"/>
      <c r="J99" s="111"/>
      <c r="K99" s="111"/>
      <c r="N99">
        <v>93</v>
      </c>
      <c r="O99">
        <f t="shared" si="9"/>
        <v>1.6231562043547265</v>
      </c>
      <c r="P99">
        <f t="shared" si="10"/>
        <v>1.3914038850396027</v>
      </c>
      <c r="Q99">
        <f t="shared" si="11"/>
        <v>0.59559160135686295</v>
      </c>
      <c r="T99">
        <f t="shared" si="12"/>
        <v>-1.486341157299605E-2</v>
      </c>
      <c r="U99">
        <f t="shared" si="13"/>
        <v>0.56761078787029895</v>
      </c>
      <c r="X99">
        <f t="shared" si="14"/>
        <v>1.4015047245944909</v>
      </c>
      <c r="Y99">
        <f t="shared" si="15"/>
        <v>0.40285610114923021</v>
      </c>
      <c r="Z99">
        <f t="shared" si="17"/>
        <v>0.74432524940022582</v>
      </c>
      <c r="AA99">
        <f t="shared" si="16"/>
        <v>0.43295614511214636</v>
      </c>
    </row>
    <row r="100" spans="2:27" x14ac:dyDescent="0.3">
      <c r="B100" s="111"/>
      <c r="C100" s="111"/>
      <c r="D100" s="111"/>
      <c r="E100" s="111"/>
      <c r="F100" s="111"/>
      <c r="G100" s="111"/>
      <c r="H100" s="111"/>
      <c r="I100" s="111"/>
      <c r="J100" s="111"/>
      <c r="K100" s="111"/>
      <c r="N100">
        <v>94</v>
      </c>
      <c r="O100">
        <f t="shared" si="9"/>
        <v>1.6406094968746698</v>
      </c>
      <c r="P100">
        <f t="shared" si="10"/>
        <v>1.3862125708242508</v>
      </c>
      <c r="Q100">
        <f t="shared" si="11"/>
        <v>0.59527408697742756</v>
      </c>
      <c r="T100">
        <f t="shared" si="12"/>
        <v>-1.9810838543331592E-2</v>
      </c>
      <c r="U100">
        <f t="shared" si="13"/>
        <v>0.56730819027378998</v>
      </c>
      <c r="X100">
        <f t="shared" si="14"/>
        <v>1.3996755702568668</v>
      </c>
      <c r="Y100">
        <f t="shared" si="15"/>
        <v>0.40274422527728154</v>
      </c>
      <c r="Z100">
        <f t="shared" si="17"/>
        <v>0.74376779284018801</v>
      </c>
      <c r="AA100">
        <f t="shared" si="16"/>
        <v>0.43292204960831437</v>
      </c>
    </row>
    <row r="101" spans="2:27" x14ac:dyDescent="0.3">
      <c r="B101" s="111"/>
      <c r="C101" s="111"/>
      <c r="D101" s="111"/>
      <c r="E101" s="111"/>
      <c r="F101" s="111"/>
      <c r="G101" s="111"/>
      <c r="H101" s="111"/>
      <c r="I101" s="111"/>
      <c r="J101" s="111"/>
      <c r="K101" s="111"/>
      <c r="N101">
        <v>95</v>
      </c>
      <c r="O101">
        <f t="shared" si="9"/>
        <v>1.6580627893946132</v>
      </c>
      <c r="P101">
        <f t="shared" si="10"/>
        <v>1.3810275886611978</v>
      </c>
      <c r="Q101">
        <f t="shared" si="11"/>
        <v>0.59486602003134015</v>
      </c>
      <c r="T101">
        <f t="shared" si="12"/>
        <v>-2.4752230940334935E-2</v>
      </c>
      <c r="U101">
        <f t="shared" si="13"/>
        <v>0.56691929425805565</v>
      </c>
      <c r="X101">
        <f t="shared" si="14"/>
        <v>1.3978486470114959</v>
      </c>
      <c r="Y101">
        <f t="shared" si="15"/>
        <v>0.40260044329963329</v>
      </c>
      <c r="Z101">
        <f t="shared" si="17"/>
        <v>0.74321101623207497</v>
      </c>
      <c r="AA101">
        <f t="shared" si="16"/>
        <v>0.43287823033893591</v>
      </c>
    </row>
    <row r="102" spans="2:27" x14ac:dyDescent="0.3">
      <c r="B102" s="111"/>
      <c r="C102" s="111"/>
      <c r="D102" s="111"/>
      <c r="E102" s="111"/>
      <c r="F102" s="111"/>
      <c r="G102" s="111"/>
      <c r="H102" s="111"/>
      <c r="I102" s="111"/>
      <c r="J102" s="111"/>
      <c r="K102" s="111"/>
      <c r="N102">
        <v>96</v>
      </c>
      <c r="O102">
        <f t="shared" si="9"/>
        <v>1.6755160819145565</v>
      </c>
      <c r="P102">
        <f t="shared" si="10"/>
        <v>1.3758505179462392</v>
      </c>
      <c r="Q102">
        <f t="shared" si="11"/>
        <v>0.59436752481974542</v>
      </c>
      <c r="T102">
        <f t="shared" si="12"/>
        <v>-2.9686083568013607E-2</v>
      </c>
      <c r="U102">
        <f t="shared" si="13"/>
        <v>0.56644421828458957</v>
      </c>
      <c r="X102">
        <f t="shared" si="14"/>
        <v>1.3960245113568963</v>
      </c>
      <c r="Y102">
        <f t="shared" si="15"/>
        <v>0.40242479901366868</v>
      </c>
      <c r="Z102">
        <f t="shared" si="17"/>
        <v>0.7426550891754351</v>
      </c>
      <c r="AA102">
        <f t="shared" si="16"/>
        <v>0.4328247006517848</v>
      </c>
    </row>
    <row r="103" spans="2:27" x14ac:dyDescent="0.3">
      <c r="B103" s="111"/>
      <c r="C103" s="111"/>
      <c r="D103" s="111"/>
      <c r="E103" s="111"/>
      <c r="F103" s="111"/>
      <c r="G103" s="111"/>
      <c r="H103" s="111"/>
      <c r="I103" s="111"/>
      <c r="J103" s="111"/>
      <c r="K103" s="111"/>
      <c r="N103">
        <v>97</v>
      </c>
      <c r="O103">
        <f t="shared" si="9"/>
        <v>1.6929693744344996</v>
      </c>
      <c r="P103">
        <f t="shared" si="10"/>
        <v>1.3706829356652661</v>
      </c>
      <c r="Q103">
        <f t="shared" si="11"/>
        <v>0.59377875318911388</v>
      </c>
      <c r="T103">
        <f t="shared" si="12"/>
        <v>-3.4610893527061849E-2</v>
      </c>
      <c r="U103">
        <f t="shared" si="13"/>
        <v>0.56588310706613543</v>
      </c>
      <c r="X103">
        <f t="shared" si="14"/>
        <v>1.3942037189424596</v>
      </c>
      <c r="Y103">
        <f t="shared" si="15"/>
        <v>0.40221734592233882</v>
      </c>
      <c r="Z103">
        <f t="shared" si="17"/>
        <v>0.74210018101103525</v>
      </c>
      <c r="AA103">
        <f t="shared" si="16"/>
        <v>0.43276147685252231</v>
      </c>
    </row>
    <row r="104" spans="2:27" x14ac:dyDescent="0.3">
      <c r="B104" s="111"/>
      <c r="C104" s="111"/>
      <c r="D104" s="111"/>
      <c r="E104" s="111"/>
      <c r="F104" s="111"/>
      <c r="G104" s="111"/>
      <c r="H104" s="111"/>
      <c r="I104" s="111"/>
      <c r="J104" s="111"/>
      <c r="K104" s="111"/>
      <c r="N104">
        <v>98</v>
      </c>
      <c r="O104">
        <f t="shared" si="9"/>
        <v>1.7104226669544429</v>
      </c>
      <c r="P104">
        <f t="shared" si="10"/>
        <v>1.3655264159139004</v>
      </c>
      <c r="Q104">
        <f t="shared" si="11"/>
        <v>0.59309988448498796</v>
      </c>
      <c r="T104">
        <f t="shared" si="12"/>
        <v>-3.9525160672658557E-2</v>
      </c>
      <c r="U104">
        <f t="shared" si="13"/>
        <v>0.56523613152260599</v>
      </c>
      <c r="X104">
        <f t="shared" si="14"/>
        <v>1.3923868243991933</v>
      </c>
      <c r="Y104">
        <f t="shared" si="15"/>
        <v>0.40197814721786485</v>
      </c>
      <c r="Z104">
        <f t="shared" si="17"/>
        <v>0.74154646076927788</v>
      </c>
      <c r="AA104">
        <f t="shared" si="16"/>
        <v>0.43268857819973028</v>
      </c>
    </row>
    <row r="105" spans="2:27" x14ac:dyDescent="0.3">
      <c r="B105" s="111"/>
      <c r="C105" s="111"/>
      <c r="D105" s="111"/>
      <c r="E105" s="111"/>
      <c r="F105" s="111"/>
      <c r="G105" s="111"/>
      <c r="H105" s="111"/>
      <c r="I105" s="111"/>
      <c r="J105" s="111"/>
      <c r="K105" s="111"/>
      <c r="N105">
        <v>99</v>
      </c>
      <c r="O105">
        <f t="shared" si="9"/>
        <v>1.7278759594743862</v>
      </c>
      <c r="P105">
        <f t="shared" si="10"/>
        <v>1.3603825294180112</v>
      </c>
      <c r="Q105">
        <f t="shared" si="11"/>
        <v>0.59233112549735101</v>
      </c>
      <c r="T105">
        <f t="shared" si="12"/>
        <v>-4.4427388071425544E-2</v>
      </c>
      <c r="U105">
        <f t="shared" si="13"/>
        <v>0.56450348872901901</v>
      </c>
      <c r="X105">
        <f t="shared" si="14"/>
        <v>1.3905743811707758</v>
      </c>
      <c r="Y105">
        <f t="shared" si="15"/>
        <v>0.40170727576248944</v>
      </c>
      <c r="Z105">
        <f t="shared" si="17"/>
        <v>0.74099409711871256</v>
      </c>
      <c r="AA105">
        <f t="shared" si="16"/>
        <v>0.43260602689904443</v>
      </c>
    </row>
    <row r="106" spans="2:27" x14ac:dyDescent="0.3">
      <c r="B106" s="111"/>
      <c r="C106" s="111"/>
      <c r="D106" s="111"/>
      <c r="E106" s="111"/>
      <c r="F106" s="111"/>
      <c r="G106" s="111"/>
      <c r="H106" s="111"/>
      <c r="I106" s="111"/>
      <c r="J106" s="111"/>
      <c r="K106" s="111"/>
      <c r="N106">
        <v>100</v>
      </c>
      <c r="O106">
        <f t="shared" si="9"/>
        <v>1.7453292519943295</v>
      </c>
      <c r="P106">
        <f t="shared" si="10"/>
        <v>1.3552528430552548</v>
      </c>
      <c r="Q106">
        <f t="shared" si="11"/>
        <v>0.59147271039763805</v>
      </c>
      <c r="T106">
        <f t="shared" si="12"/>
        <v>-4.9316082457408199E-2</v>
      </c>
      <c r="U106">
        <f t="shared" si="13"/>
        <v>0.56368540185546701</v>
      </c>
      <c r="X106">
        <f t="shared" si="14"/>
        <v>1.3887669413449724</v>
      </c>
      <c r="Y106">
        <f t="shared" si="15"/>
        <v>0.40140481406628181</v>
      </c>
      <c r="Z106">
        <f t="shared" si="17"/>
        <v>0.74044325831465818</v>
      </c>
      <c r="AA106">
        <f t="shared" si="16"/>
        <v>0.43251384809639071</v>
      </c>
    </row>
    <row r="107" spans="2:27" x14ac:dyDescent="0.3">
      <c r="B107" s="111"/>
      <c r="C107" s="111"/>
      <c r="D107" s="111"/>
      <c r="E107" s="111"/>
      <c r="F107" s="111"/>
      <c r="G107" s="111"/>
      <c r="H107" s="111"/>
      <c r="I107" s="111"/>
      <c r="J107" s="111"/>
      <c r="K107" s="111"/>
      <c r="N107">
        <v>101</v>
      </c>
      <c r="O107">
        <f t="shared" si="9"/>
        <v>1.7627825445142729</v>
      </c>
      <c r="P107">
        <f t="shared" si="10"/>
        <v>1.3501389193777897</v>
      </c>
      <c r="Q107">
        <f t="shared" si="11"/>
        <v>0.59052490066740382</v>
      </c>
      <c r="T107">
        <f t="shared" si="12"/>
        <v>-5.4189754686938721E-2</v>
      </c>
      <c r="U107">
        <f t="shared" si="13"/>
        <v>0.56278212009913653</v>
      </c>
      <c r="X107">
        <f t="shared" si="14"/>
        <v>1.3869650554854629</v>
      </c>
      <c r="Y107">
        <f t="shared" si="15"/>
        <v>0.40107085426200473</v>
      </c>
      <c r="Z107">
        <f t="shared" si="17"/>
        <v>0.73989411214795053</v>
      </c>
      <c r="AA107">
        <f t="shared" si="16"/>
        <v>0.43241206987032527</v>
      </c>
    </row>
    <row r="108" spans="2:27" x14ac:dyDescent="0.3">
      <c r="B108" s="111"/>
      <c r="C108" s="111"/>
      <c r="D108" s="111"/>
      <c r="E108" s="111"/>
      <c r="F108" s="111"/>
      <c r="G108" s="111"/>
      <c r="H108" s="111"/>
      <c r="I108" s="111"/>
      <c r="J108" s="111"/>
      <c r="K108" s="111"/>
      <c r="N108">
        <v>102</v>
      </c>
      <c r="O108">
        <f t="shared" si="9"/>
        <v>1.7802358370342162</v>
      </c>
      <c r="P108">
        <f t="shared" si="10"/>
        <v>1.3450423161363076</v>
      </c>
      <c r="Q108">
        <f t="shared" si="11"/>
        <v>0.58948798501867405</v>
      </c>
      <c r="T108">
        <f t="shared" si="12"/>
        <v>-5.9046920192243647E-2</v>
      </c>
      <c r="U108">
        <f t="shared" si="13"/>
        <v>0.56179391860840078</v>
      </c>
      <c r="X108">
        <f t="shared" si="14"/>
        <v>1.3851692724641353</v>
      </c>
      <c r="Y108">
        <f t="shared" si="15"/>
        <v>0.40070549807704958</v>
      </c>
      <c r="Z108">
        <f t="shared" si="17"/>
        <v>0.73934682589383172</v>
      </c>
      <c r="AA108">
        <f t="shared" si="16"/>
        <v>0.43230072322348179</v>
      </c>
    </row>
    <row r="109" spans="2:27" x14ac:dyDescent="0.3">
      <c r="B109" s="111"/>
      <c r="C109" s="111"/>
      <c r="D109" s="111"/>
      <c r="E109" s="111"/>
      <c r="F109" s="111"/>
      <c r="G109" s="111"/>
      <c r="H109" s="111"/>
      <c r="I109" s="111"/>
      <c r="J109" s="111"/>
      <c r="K109" s="111"/>
      <c r="N109">
        <v>103</v>
      </c>
      <c r="O109">
        <f t="shared" si="9"/>
        <v>1.7976891295541595</v>
      </c>
      <c r="P109">
        <f t="shared" si="10"/>
        <v>1.3399645858055282</v>
      </c>
      <c r="Q109">
        <f t="shared" si="11"/>
        <v>0.58836227930600016</v>
      </c>
      <c r="T109">
        <f t="shared" si="12"/>
        <v>-6.3886099433657667E-2</v>
      </c>
      <c r="U109">
        <f t="shared" si="13"/>
        <v>0.56072109839900675</v>
      </c>
      <c r="X109">
        <f t="shared" si="14"/>
        <v>1.3833801392938943</v>
      </c>
      <c r="Y109">
        <f t="shared" si="15"/>
        <v>0.40030885680244965</v>
      </c>
      <c r="Z109">
        <f t="shared" si="17"/>
        <v>0.73880156626099636</v>
      </c>
      <c r="AA109">
        <f t="shared" si="16"/>
        <v>0.43217984207312754</v>
      </c>
    </row>
    <row r="110" spans="2:27" x14ac:dyDescent="0.3">
      <c r="B110" s="111"/>
      <c r="C110" s="111"/>
      <c r="D110" s="111"/>
      <c r="E110" s="111"/>
      <c r="F110" s="111"/>
      <c r="G110" s="111"/>
      <c r="H110" s="111"/>
      <c r="I110" s="111"/>
      <c r="J110" s="111"/>
      <c r="K110" s="111"/>
      <c r="N110">
        <v>104</v>
      </c>
      <c r="O110">
        <f t="shared" si="9"/>
        <v>1.8151424220741028</v>
      </c>
      <c r="P110">
        <f t="shared" si="10"/>
        <v>1.3349072751112989</v>
      </c>
      <c r="Q110">
        <f t="shared" si="11"/>
        <v>0.58714812643024694</v>
      </c>
      <c r="T110">
        <f t="shared" si="12"/>
        <v>-6.8705818350305647E-2</v>
      </c>
      <c r="U110">
        <f t="shared" si="13"/>
        <v>0.55956398626238291</v>
      </c>
      <c r="X110">
        <f t="shared" si="14"/>
        <v>1.3815982009620349</v>
      </c>
      <c r="Y110">
        <f t="shared" si="15"/>
        <v>0.3998810512589796</v>
      </c>
      <c r="Z110">
        <f t="shared" si="17"/>
        <v>0.73825849934081067</v>
      </c>
      <c r="AA110">
        <f t="shared" si="16"/>
        <v>0.43204946324083193</v>
      </c>
    </row>
    <row r="111" spans="2:27" x14ac:dyDescent="0.3">
      <c r="B111" s="111"/>
      <c r="C111" s="111"/>
      <c r="D111" s="111"/>
      <c r="E111" s="111"/>
      <c r="F111" s="111"/>
      <c r="G111" s="111"/>
      <c r="H111" s="111"/>
      <c r="I111" s="111"/>
      <c r="J111" s="111"/>
      <c r="K111" s="111"/>
      <c r="N111">
        <v>105</v>
      </c>
      <c r="O111">
        <f t="shared" si="9"/>
        <v>1.8325957145940461</v>
      </c>
      <c r="P111">
        <f t="shared" si="10"/>
        <v>1.3298719245594488</v>
      </c>
      <c r="Q111">
        <f t="shared" si="11"/>
        <v>0.5858458962341424</v>
      </c>
      <c r="T111">
        <f t="shared" si="12"/>
        <v>-7.3504608809115912E-2</v>
      </c>
      <c r="U111">
        <f t="shared" si="13"/>
        <v>0.55832293466609539</v>
      </c>
      <c r="X111">
        <f t="shared" si="14"/>
        <v>1.3798240002642352</v>
      </c>
      <c r="Y111">
        <f t="shared" si="15"/>
        <v>0.39942221176035214</v>
      </c>
      <c r="Z111">
        <f t="shared" si="17"/>
        <v>0.73771779055671938</v>
      </c>
      <c r="AA111">
        <f t="shared" si="16"/>
        <v>0.43190962644125019</v>
      </c>
    </row>
    <row r="112" spans="2:27" x14ac:dyDescent="0.3">
      <c r="B112" s="111"/>
      <c r="C112" s="111"/>
      <c r="D112" s="111"/>
      <c r="E112" s="111"/>
      <c r="F112" s="111"/>
      <c r="G112" s="111"/>
      <c r="H112" s="111"/>
      <c r="I112" s="111"/>
      <c r="J112" s="111"/>
      <c r="K112" s="111"/>
      <c r="N112">
        <v>106</v>
      </c>
      <c r="O112">
        <f t="shared" si="9"/>
        <v>1.8500490071139892</v>
      </c>
      <c r="P112">
        <f t="shared" si="10"/>
        <v>1.3248600679665343</v>
      </c>
      <c r="Q112">
        <f t="shared" si="11"/>
        <v>0.58445598538961896</v>
      </c>
      <c r="T112">
        <f t="shared" si="12"/>
        <v>-7.8281009052027728E-2</v>
      </c>
      <c r="U112">
        <f t="shared" si="13"/>
        <v>0.55699832164648244</v>
      </c>
      <c r="X112">
        <f t="shared" si="14"/>
        <v>1.3780580776392151</v>
      </c>
      <c r="Y112">
        <f t="shared" si="15"/>
        <v>0.3989324780735235</v>
      </c>
      <c r="Z112">
        <f t="shared" si="17"/>
        <v>0.73717960461385601</v>
      </c>
      <c r="AA112">
        <f t="shared" si="16"/>
        <v>0.43176037427002623</v>
      </c>
    </row>
    <row r="113" spans="2:27" x14ac:dyDescent="0.3">
      <c r="B113" s="111"/>
      <c r="C113" s="111"/>
      <c r="D113" s="111"/>
      <c r="E113" s="111"/>
      <c r="F113" s="111"/>
      <c r="G113" s="111"/>
      <c r="H113" s="111"/>
      <c r="I113" s="111"/>
      <c r="J113" s="111"/>
      <c r="K113" s="111"/>
      <c r="N113">
        <v>107</v>
      </c>
      <c r="O113">
        <f t="shared" si="9"/>
        <v>1.8675022996339325</v>
      </c>
      <c r="P113">
        <f t="shared" si="10"/>
        <v>1.3198732319926245</v>
      </c>
      <c r="Q113">
        <f t="shared" si="11"/>
        <v>0.58297881727698453</v>
      </c>
      <c r="T113">
        <f t="shared" si="12"/>
        <v>-8.3033564141257205E-2</v>
      </c>
      <c r="U113">
        <f t="shared" si="13"/>
        <v>0.55559055069350205</v>
      </c>
      <c r="X113">
        <f t="shared" si="14"/>
        <v>1.3763009710041127</v>
      </c>
      <c r="Y113">
        <f t="shared" si="15"/>
        <v>0.39841199937611871</v>
      </c>
      <c r="Z113">
        <f t="shared" si="17"/>
        <v>0.73664410544887238</v>
      </c>
      <c r="AA113">
        <f t="shared" si="16"/>
        <v>0.43160175219081715</v>
      </c>
    </row>
    <row r="114" spans="2:27" x14ac:dyDescent="0.3">
      <c r="B114" s="111"/>
      <c r="C114" s="111"/>
      <c r="D114" s="111"/>
      <c r="E114" s="111"/>
      <c r="F114" s="111"/>
      <c r="G114" s="111"/>
      <c r="H114" s="111"/>
      <c r="I114" s="111"/>
      <c r="J114" s="111"/>
      <c r="K114" s="111"/>
      <c r="N114">
        <v>108</v>
      </c>
      <c r="O114">
        <f t="shared" si="9"/>
        <v>1.8849555921538759</v>
      </c>
      <c r="P114">
        <f t="shared" si="10"/>
        <v>1.3149129356762657</v>
      </c>
      <c r="Q114">
        <f t="shared" si="11"/>
        <v>0.58141484185595571</v>
      </c>
      <c r="T114">
        <f t="shared" si="12"/>
        <v>-8.7760826402485032E-2</v>
      </c>
      <c r="U114">
        <f t="shared" si="13"/>
        <v>0.55410005062782353</v>
      </c>
      <c r="X114">
        <f t="shared" si="14"/>
        <v>1.3745532155906306</v>
      </c>
      <c r="Y114">
        <f t="shared" si="15"/>
        <v>0.39786093421099111</v>
      </c>
      <c r="Z114">
        <f t="shared" si="17"/>
        <v>0.73611145618000173</v>
      </c>
      <c r="AA114">
        <f t="shared" si="16"/>
        <v>0.43143380852144492</v>
      </c>
    </row>
    <row r="115" spans="2:27" x14ac:dyDescent="0.3">
      <c r="B115" s="111"/>
      <c r="C115" s="111"/>
      <c r="D115" s="111"/>
      <c r="E115" s="111"/>
      <c r="F115" s="111"/>
      <c r="G115" s="111"/>
      <c r="H115" s="111"/>
      <c r="I115" s="111"/>
      <c r="J115" s="111"/>
      <c r="K115" s="111"/>
      <c r="N115">
        <v>109</v>
      </c>
      <c r="O115">
        <f t="shared" si="9"/>
        <v>1.9024088846738192</v>
      </c>
      <c r="P115">
        <f t="shared" si="10"/>
        <v>1.3099806899717674</v>
      </c>
      <c r="Q115">
        <f t="shared" si="11"/>
        <v>0.57976453552859641</v>
      </c>
      <c r="T115">
        <f t="shared" si="12"/>
        <v>-9.2461355865832484E-2</v>
      </c>
      <c r="U115">
        <f t="shared" si="13"/>
        <v>0.55252727547020597</v>
      </c>
      <c r="X115">
        <f t="shared" si="14"/>
        <v>1.3728153437819985</v>
      </c>
      <c r="Y115">
        <f t="shared" si="15"/>
        <v>0.39727945043792823</v>
      </c>
      <c r="Z115">
        <f t="shared" si="17"/>
        <v>0.73558181905737097</v>
      </c>
      <c r="AA115">
        <f t="shared" si="16"/>
        <v>0.43125659441917819</v>
      </c>
    </row>
    <row r="116" spans="2:27" x14ac:dyDescent="0.3">
      <c r="B116" s="111"/>
      <c r="C116" s="111"/>
      <c r="D116" s="111"/>
      <c r="E116" s="111"/>
      <c r="F116" s="111"/>
      <c r="G116" s="111"/>
      <c r="H116" s="111"/>
      <c r="I116" s="111"/>
      <c r="J116" s="111"/>
      <c r="K116" s="111"/>
      <c r="N116">
        <v>110</v>
      </c>
      <c r="O116">
        <f t="shared" si="9"/>
        <v>1.9198621771937625</v>
      </c>
      <c r="P116">
        <f t="shared" si="10"/>
        <v>1.3050779972889508</v>
      </c>
      <c r="Q116">
        <f t="shared" si="11"/>
        <v>0.57802840099420072</v>
      </c>
      <c r="T116">
        <f t="shared" si="12"/>
        <v>-9.7133720704489904E-2</v>
      </c>
      <c r="U116">
        <f t="shared" si="13"/>
        <v>0.55087270430319801</v>
      </c>
      <c r="X116">
        <f t="shared" si="14"/>
        <v>1.3710878849508048</v>
      </c>
      <c r="Y116">
        <f t="shared" si="15"/>
        <v>0.39666772518252036</v>
      </c>
      <c r="Z116">
        <f t="shared" si="17"/>
        <v>0.73505535541357858</v>
      </c>
      <c r="AA116">
        <f t="shared" si="16"/>
        <v>0.43107016386514907</v>
      </c>
    </row>
    <row r="117" spans="2:27" x14ac:dyDescent="0.3">
      <c r="B117" s="111"/>
      <c r="C117" s="111"/>
      <c r="D117" s="111"/>
      <c r="E117" s="111"/>
      <c r="F117" s="111"/>
      <c r="G117" s="111"/>
      <c r="H117" s="111"/>
      <c r="I117" s="111"/>
      <c r="J117" s="111"/>
      <c r="K117" s="111"/>
      <c r="N117">
        <v>111</v>
      </c>
      <c r="O117">
        <f t="shared" si="9"/>
        <v>1.9373154697137058</v>
      </c>
      <c r="P117">
        <f t="shared" si="10"/>
        <v>1.3002063510355006</v>
      </c>
      <c r="Q117">
        <f t="shared" si="11"/>
        <v>0.57620696709616603</v>
      </c>
      <c r="T117">
        <f t="shared" si="12"/>
        <v>-0.10177649767086527</v>
      </c>
      <c r="U117">
        <f t="shared" si="13"/>
        <v>0.54913684112520522</v>
      </c>
      <c r="X117">
        <f t="shared" si="14"/>
        <v>1.3693713652977435</v>
      </c>
      <c r="Y117">
        <f t="shared" si="15"/>
        <v>0.39602594478220615</v>
      </c>
      <c r="Z117">
        <f t="shared" si="17"/>
        <v>0.73453222561455034</v>
      </c>
      <c r="AA117">
        <f t="shared" si="16"/>
        <v>0.43087457364791049</v>
      </c>
    </row>
    <row r="118" spans="2:27" x14ac:dyDescent="0.3">
      <c r="B118" s="111"/>
      <c r="C118" s="111"/>
      <c r="D118" s="111"/>
      <c r="E118" s="111"/>
      <c r="F118" s="111"/>
      <c r="G118" s="111"/>
      <c r="H118" s="111"/>
      <c r="I118" s="111"/>
      <c r="J118" s="111"/>
      <c r="K118" s="111"/>
      <c r="N118">
        <v>112</v>
      </c>
      <c r="O118">
        <f t="shared" si="9"/>
        <v>1.9547687622336491</v>
      </c>
      <c r="P118">
        <f t="shared" si="10"/>
        <v>1.2953672351620582</v>
      </c>
      <c r="Q118">
        <f t="shared" si="11"/>
        <v>0.57430078866090262</v>
      </c>
      <c r="T118">
        <f t="shared" si="12"/>
        <v>-0.10638827253011902</v>
      </c>
      <c r="U118">
        <f t="shared" si="13"/>
        <v>0.54732021469696757</v>
      </c>
      <c r="X118">
        <f t="shared" si="14"/>
        <v>1.3676663076913294</v>
      </c>
      <c r="Y118">
        <f t="shared" si="15"/>
        <v>0.39535430472951266</v>
      </c>
      <c r="Z118">
        <f t="shared" si="17"/>
        <v>0.73401258901069077</v>
      </c>
      <c r="AA118">
        <f t="shared" si="16"/>
        <v>0.43066988334613721</v>
      </c>
    </row>
    <row r="119" spans="2:27" x14ac:dyDescent="0.3">
      <c r="B119" s="111"/>
      <c r="C119" s="111"/>
      <c r="D119" s="111"/>
      <c r="E119" s="111"/>
      <c r="F119" s="111"/>
      <c r="G119" s="111"/>
      <c r="H119" s="111"/>
      <c r="I119" s="111"/>
      <c r="J119" s="111"/>
      <c r="K119" s="111"/>
      <c r="N119">
        <v>113</v>
      </c>
      <c r="O119">
        <f t="shared" si="9"/>
        <v>1.9722220547535925</v>
      </c>
      <c r="P119">
        <f t="shared" si="10"/>
        <v>1.2905621237101965</v>
      </c>
      <c r="Q119">
        <f t="shared" si="11"/>
        <v>0.5723104463288271</v>
      </c>
      <c r="T119">
        <f t="shared" si="12"/>
        <v>-0.11096764049095374</v>
      </c>
      <c r="U119">
        <f t="shared" si="13"/>
        <v>0.54542337838049293</v>
      </c>
      <c r="X119">
        <f t="shared" si="14"/>
        <v>1.3659732315086264</v>
      </c>
      <c r="Y119">
        <f t="shared" si="15"/>
        <v>0.39465300961250621</v>
      </c>
      <c r="Z119">
        <f t="shared" si="17"/>
        <v>0.73349660388834326</v>
      </c>
      <c r="AA119">
        <f t="shared" si="16"/>
        <v>0.43045615531047809</v>
      </c>
    </row>
    <row r="120" spans="2:27" x14ac:dyDescent="0.3">
      <c r="B120" s="111"/>
      <c r="C120" s="111"/>
      <c r="D120" s="111"/>
      <c r="E120" s="111"/>
      <c r="F120" s="111"/>
      <c r="G120" s="111"/>
      <c r="H120" s="111"/>
      <c r="I120" s="111"/>
      <c r="J120" s="111"/>
      <c r="K120" s="111"/>
      <c r="N120">
        <v>114</v>
      </c>
      <c r="O120">
        <f t="shared" si="9"/>
        <v>1.9896753472735358</v>
      </c>
      <c r="P120">
        <f t="shared" si="10"/>
        <v>1.2857924803634115</v>
      </c>
      <c r="Q120">
        <f t="shared" si="11"/>
        <v>0.57023654637749499</v>
      </c>
      <c r="T120">
        <f t="shared" si="12"/>
        <v>-0.11551320663352727</v>
      </c>
      <c r="U120">
        <f t="shared" si="13"/>
        <v>0.5434469099704986</v>
      </c>
      <c r="X120">
        <f t="shared" si="14"/>
        <v>1.3642926524770409</v>
      </c>
      <c r="Y120">
        <f t="shared" si="15"/>
        <v>0.39392227305247307</v>
      </c>
      <c r="Z120">
        <f t="shared" si="17"/>
        <v>0.73298442742157444</v>
      </c>
      <c r="AA120">
        <f t="shared" si="16"/>
        <v>0.43023345464456325</v>
      </c>
    </row>
    <row r="121" spans="2:27" x14ac:dyDescent="0.3">
      <c r="B121" s="111"/>
      <c r="C121" s="111"/>
      <c r="D121" s="111"/>
      <c r="E121" s="111"/>
      <c r="F121" s="111"/>
      <c r="G121" s="111"/>
      <c r="H121" s="111"/>
      <c r="I121" s="111"/>
      <c r="J121" s="111"/>
      <c r="K121" s="111"/>
      <c r="N121">
        <v>115</v>
      </c>
      <c r="O121">
        <f t="shared" si="9"/>
        <v>2.0071286397934789</v>
      </c>
      <c r="P121">
        <f t="shared" si="10"/>
        <v>1.2810597580012717</v>
      </c>
      <c r="Q121">
        <f t="shared" si="11"/>
        <v>0.56807972053692168</v>
      </c>
      <c r="T121">
        <f t="shared" si="12"/>
        <v>-0.1200235863343586</v>
      </c>
      <c r="U121">
        <f t="shared" si="13"/>
        <v>0.54139141151840864</v>
      </c>
      <c r="X121">
        <f t="shared" si="14"/>
        <v>1.3626250825172266</v>
      </c>
      <c r="Y121">
        <f t="shared" si="15"/>
        <v>0.39316231763884824</v>
      </c>
      <c r="Z121">
        <f t="shared" si="17"/>
        <v>0.73247621562429766</v>
      </c>
      <c r="AA121">
        <f t="shared" si="16"/>
        <v>0.43000184918517281</v>
      </c>
    </row>
    <row r="122" spans="2:27" x14ac:dyDescent="0.3">
      <c r="B122" s="111"/>
      <c r="C122" s="111"/>
      <c r="D122" s="111"/>
      <c r="E122" s="111"/>
      <c r="F122" s="111"/>
      <c r="G122" s="111"/>
      <c r="H122" s="111"/>
      <c r="I122" s="111"/>
      <c r="J122" s="111"/>
      <c r="K122" s="111"/>
      <c r="N122">
        <v>116</v>
      </c>
      <c r="O122">
        <f t="shared" si="9"/>
        <v>2.0245819323134224</v>
      </c>
      <c r="P122">
        <f t="shared" si="10"/>
        <v>1.276365398256855</v>
      </c>
      <c r="Q122">
        <f t="shared" si="11"/>
        <v>0.56584062579715177</v>
      </c>
      <c r="T122">
        <f t="shared" si="12"/>
        <v>-0.124497405688098</v>
      </c>
      <c r="U122">
        <f t="shared" si="13"/>
        <v>0.53925750914896331</v>
      </c>
      <c r="X122">
        <f t="shared" si="14"/>
        <v>1.3609710295871469</v>
      </c>
      <c r="Y122">
        <f t="shared" si="15"/>
        <v>0.39237337486141249</v>
      </c>
      <c r="Z122">
        <f t="shared" si="17"/>
        <v>0.73197212330274952</v>
      </c>
      <c r="AA122">
        <f t="shared" si="16"/>
        <v>0.42976140948157338</v>
      </c>
    </row>
    <row r="123" spans="2:27" x14ac:dyDescent="0.3">
      <c r="B123" s="111"/>
      <c r="C123" s="111"/>
      <c r="D123" s="111"/>
      <c r="E123" s="111"/>
      <c r="F123" s="111"/>
      <c r="G123" s="111"/>
      <c r="H123" s="111"/>
      <c r="I123" s="111"/>
      <c r="J123" s="111"/>
      <c r="K123" s="111"/>
      <c r="N123">
        <v>117</v>
      </c>
      <c r="O123">
        <f t="shared" si="9"/>
        <v>2.0420352248333655</v>
      </c>
      <c r="P123">
        <f t="shared" si="10"/>
        <v>1.2717108310776151</v>
      </c>
      <c r="Q123">
        <f t="shared" si="11"/>
        <v>0.56351994420813356</v>
      </c>
      <c r="T123">
        <f t="shared" si="12"/>
        <v>-0.12893330192603125</v>
      </c>
      <c r="U123">
        <f t="shared" si="13"/>
        <v>0.53704585286949635</v>
      </c>
      <c r="X123">
        <f t="shared" si="14"/>
        <v>1.3593309975273475</v>
      </c>
      <c r="Y123">
        <f t="shared" si="15"/>
        <v>0.39155568503977861</v>
      </c>
      <c r="Z123">
        <f t="shared" si="17"/>
        <v>0.73147230400833452</v>
      </c>
      <c r="AA123">
        <f t="shared" si="16"/>
        <v>0.42951220877402779</v>
      </c>
    </row>
    <row r="124" spans="2:27" x14ac:dyDescent="0.3">
      <c r="B124" s="111"/>
      <c r="C124" s="111"/>
      <c r="D124" s="111"/>
      <c r="E124" s="111"/>
      <c r="F124" s="111"/>
      <c r="G124" s="111"/>
      <c r="H124" s="111"/>
      <c r="I124" s="111"/>
      <c r="J124" s="111"/>
      <c r="K124" s="111"/>
      <c r="N124">
        <v>118</v>
      </c>
      <c r="O124">
        <f t="shared" si="9"/>
        <v>2.0594885173533091</v>
      </c>
      <c r="P124">
        <f t="shared" si="10"/>
        <v>1.2670974742898045</v>
      </c>
      <c r="Q124">
        <f t="shared" si="11"/>
        <v>0.56111838267196013</v>
      </c>
      <c r="T124">
        <f t="shared" si="12"/>
        <v>-0.13332992383119302</v>
      </c>
      <c r="U124">
        <f t="shared" si="13"/>
        <v>0.53475711637193513</v>
      </c>
      <c r="X124">
        <f t="shared" si="14"/>
        <v>1.3577054859074815</v>
      </c>
      <c r="Y124">
        <f t="shared" si="15"/>
        <v>0.39070949725018733</v>
      </c>
      <c r="Z124">
        <f t="shared" si="17"/>
        <v>0.73097690999085152</v>
      </c>
      <c r="AA124">
        <f t="shared" si="16"/>
        <v>0.42925432297148569</v>
      </c>
    </row>
    <row r="125" spans="2:27" x14ac:dyDescent="0.3">
      <c r="B125" s="111"/>
      <c r="C125" s="111"/>
      <c r="D125" s="111"/>
      <c r="E125" s="111"/>
      <c r="F125" s="111"/>
      <c r="G125" s="111"/>
      <c r="H125" s="111"/>
      <c r="I125" s="111"/>
      <c r="J125" s="111"/>
      <c r="K125" s="111"/>
      <c r="N125">
        <v>119</v>
      </c>
      <c r="O125">
        <f t="shared" si="9"/>
        <v>2.0769418098732522</v>
      </c>
      <c r="P125">
        <f t="shared" si="10"/>
        <v>1.2625267331665917</v>
      </c>
      <c r="Q125">
        <f t="shared" si="11"/>
        <v>0.55863667272753992</v>
      </c>
      <c r="T125">
        <f t="shared" si="12"/>
        <v>-0.13768593214995969</v>
      </c>
      <c r="U125">
        <f t="shared" si="13"/>
        <v>0.53239199682758831</v>
      </c>
      <c r="X125">
        <f t="shared" si="14"/>
        <v>1.3560949898741346</v>
      </c>
      <c r="Y125">
        <f t="shared" si="15"/>
        <v>0.38983506924963657</v>
      </c>
      <c r="Z125">
        <f t="shared" si="17"/>
        <v>0.73048609215211724</v>
      </c>
      <c r="AA125">
        <f t="shared" si="16"/>
        <v>0.42898783062846069</v>
      </c>
    </row>
    <row r="126" spans="2:27" x14ac:dyDescent="0.3">
      <c r="B126" s="111"/>
      <c r="C126" s="111"/>
      <c r="D126" s="111"/>
      <c r="E126" s="111"/>
      <c r="F126" s="111"/>
      <c r="G126" s="111"/>
      <c r="H126" s="111"/>
      <c r="I126" s="111"/>
      <c r="J126" s="111"/>
      <c r="K126" s="111"/>
      <c r="N126">
        <v>120</v>
      </c>
      <c r="O126">
        <f t="shared" si="9"/>
        <v>2.0943951023931953</v>
      </c>
      <c r="P126">
        <f t="shared" si="10"/>
        <v>1.258</v>
      </c>
      <c r="Q126">
        <f t="shared" si="11"/>
        <v>0.55607557032776267</v>
      </c>
      <c r="T126">
        <f t="shared" si="12"/>
        <v>-0.14199999999999993</v>
      </c>
      <c r="U126">
        <f t="shared" si="13"/>
        <v>0.52995121467478057</v>
      </c>
      <c r="X126">
        <f t="shared" si="14"/>
        <v>1.3545</v>
      </c>
      <c r="Y126">
        <f t="shared" si="15"/>
        <v>0.38893266739736604</v>
      </c>
      <c r="Z126">
        <f t="shared" si="17"/>
        <v>0.73</v>
      </c>
      <c r="AA126">
        <f t="shared" si="16"/>
        <v>0.42871281292110208</v>
      </c>
    </row>
    <row r="127" spans="2:27" x14ac:dyDescent="0.3">
      <c r="B127" s="111"/>
      <c r="C127" s="111"/>
      <c r="D127" s="111"/>
      <c r="E127" s="111"/>
      <c r="F127" s="111"/>
      <c r="G127" s="111"/>
      <c r="H127" s="111"/>
      <c r="I127" s="111"/>
      <c r="J127" s="111"/>
      <c r="K127" s="111"/>
      <c r="N127">
        <v>121</v>
      </c>
      <c r="O127">
        <f t="shared" si="9"/>
        <v>2.1118483949131388</v>
      </c>
      <c r="P127">
        <f t="shared" si="10"/>
        <v>1.2535186536768039</v>
      </c>
      <c r="Q127">
        <f t="shared" si="11"/>
        <v>0.55343585560922948</v>
      </c>
      <c r="T127">
        <f t="shared" si="12"/>
        <v>-0.1462708132744554</v>
      </c>
      <c r="U127">
        <f t="shared" si="13"/>
        <v>0.52743551339939987</v>
      </c>
      <c r="X127">
        <f t="shared" si="14"/>
        <v>1.3529210021344444</v>
      </c>
      <c r="Y127">
        <f t="shared" si="15"/>
        <v>0.38800256657372179</v>
      </c>
      <c r="Z127">
        <f t="shared" si="17"/>
        <v>0.72951878160287831</v>
      </c>
      <c r="AA127">
        <f t="shared" si="16"/>
        <v>0.42842935362246759</v>
      </c>
    </row>
    <row r="128" spans="2:27" x14ac:dyDescent="0.3">
      <c r="B128" s="111"/>
      <c r="C128" s="111"/>
      <c r="D128" s="111"/>
      <c r="E128" s="111"/>
      <c r="F128" s="111"/>
      <c r="G128" s="111"/>
      <c r="H128" s="111"/>
      <c r="I128" s="111"/>
      <c r="J128" s="111"/>
      <c r="K128" s="111"/>
      <c r="N128">
        <v>122</v>
      </c>
      <c r="O128">
        <f t="shared" si="9"/>
        <v>2.1293016874330819</v>
      </c>
      <c r="P128">
        <f t="shared" si="10"/>
        <v>1.2490840592585051</v>
      </c>
      <c r="Q128">
        <f t="shared" si="11"/>
        <v>0.55071833265461501</v>
      </c>
      <c r="T128">
        <f t="shared" si="12"/>
        <v>-0.15049707104223015</v>
      </c>
      <c r="U128">
        <f t="shared" si="13"/>
        <v>0.52484565930842497</v>
      </c>
      <c r="X128">
        <f t="shared" si="14"/>
        <v>1.3513584772555136</v>
      </c>
      <c r="Y128">
        <f t="shared" si="15"/>
        <v>0.3870450500964247</v>
      </c>
      <c r="Z128">
        <f t="shared" si="17"/>
        <v>0.72904258354453744</v>
      </c>
      <c r="AA128">
        <f t="shared" si="16"/>
        <v>0.42813753907700564</v>
      </c>
    </row>
    <row r="129" spans="2:27" x14ac:dyDescent="0.3">
      <c r="B129" s="111"/>
      <c r="C129" s="111"/>
      <c r="D129" s="111"/>
      <c r="E129" s="111"/>
      <c r="F129" s="111"/>
      <c r="G129" s="111"/>
      <c r="H129" s="111"/>
      <c r="I129" s="111"/>
      <c r="J129" s="111"/>
      <c r="K129" s="111"/>
      <c r="N129">
        <v>123</v>
      </c>
      <c r="O129">
        <f t="shared" si="9"/>
        <v>2.1467549799530254</v>
      </c>
      <c r="P129">
        <f t="shared" si="10"/>
        <v>1.2446975675655221</v>
      </c>
      <c r="Q129">
        <f t="shared" si="11"/>
        <v>0.5479238292477363</v>
      </c>
      <c r="T129">
        <f t="shared" si="12"/>
        <v>-0.15467748594426767</v>
      </c>
      <c r="U129">
        <f t="shared" si="13"/>
        <v>0.52218244129650038</v>
      </c>
      <c r="X129">
        <f t="shared" si="14"/>
        <v>1.3498129013234221</v>
      </c>
      <c r="Y129">
        <f t="shared" si="15"/>
        <v>0.38606040963426946</v>
      </c>
      <c r="Z129">
        <f t="shared" si="17"/>
        <v>0.72857155087951908</v>
      </c>
      <c r="AA129">
        <f t="shared" si="16"/>
        <v>0.42783745817425362</v>
      </c>
    </row>
    <row r="130" spans="2:27" x14ac:dyDescent="0.3">
      <c r="B130" s="111"/>
      <c r="C130" s="111"/>
      <c r="D130" s="111"/>
      <c r="E130" s="111"/>
      <c r="F130" s="111"/>
      <c r="G130" s="111"/>
      <c r="H130" s="111"/>
      <c r="I130" s="111"/>
      <c r="J130" s="111"/>
      <c r="K130" s="111"/>
      <c r="N130">
        <v>124</v>
      </c>
      <c r="O130">
        <f t="shared" si="9"/>
        <v>2.1642082724729685</v>
      </c>
      <c r="P130">
        <f t="shared" si="10"/>
        <v>1.2403605147657175</v>
      </c>
      <c r="Q130">
        <f t="shared" si="11"/>
        <v>0.54505319662140239</v>
      </c>
      <c r="T130">
        <f t="shared" si="12"/>
        <v>-0.15881078458569203</v>
      </c>
      <c r="U130">
        <f t="shared" si="13"/>
        <v>0.51944667060563177</v>
      </c>
      <c r="X130">
        <f t="shared" si="14"/>
        <v>1.3482847451355717</v>
      </c>
      <c r="Y130">
        <f t="shared" si="15"/>
        <v>0.38504894511827936</v>
      </c>
      <c r="Z130">
        <f t="shared" si="17"/>
        <v>0.72810582708893612</v>
      </c>
      <c r="AA130">
        <f t="shared" si="16"/>
        <v>0.42752920232176134</v>
      </c>
    </row>
    <row r="131" spans="2:27" x14ac:dyDescent="0.3">
      <c r="B131" s="111"/>
      <c r="C131" s="111"/>
      <c r="D131" s="111"/>
      <c r="E131" s="111"/>
      <c r="F131" s="111"/>
      <c r="G131" s="111"/>
      <c r="H131" s="111"/>
      <c r="I131" s="111"/>
      <c r="J131" s="111"/>
      <c r="K131" s="111"/>
      <c r="N131">
        <v>125</v>
      </c>
      <c r="O131">
        <f t="shared" si="9"/>
        <v>2.1816615649929121</v>
      </c>
      <c r="P131">
        <f t="shared" si="10"/>
        <v>1.2360742219673884</v>
      </c>
      <c r="Q131">
        <f t="shared" si="11"/>
        <v>0.54210730919811945</v>
      </c>
      <c r="T131">
        <f t="shared" si="12"/>
        <v>-0.16289570792369709</v>
      </c>
      <c r="U131">
        <f t="shared" si="13"/>
        <v>0.51663918057807356</v>
      </c>
      <c r="X131">
        <f t="shared" si="14"/>
        <v>1.3467744741831402</v>
      </c>
      <c r="Y131">
        <f t="shared" si="15"/>
        <v>0.38401096465034412</v>
      </c>
      <c r="Z131">
        <f t="shared" si="17"/>
        <v>0.72764555403676656</v>
      </c>
      <c r="AA131">
        <f t="shared" si="16"/>
        <v>0.42721286541724773</v>
      </c>
    </row>
    <row r="132" spans="2:27" x14ac:dyDescent="0.3">
      <c r="B132" s="111"/>
      <c r="C132" s="111"/>
      <c r="D132" s="111"/>
      <c r="E132" s="111"/>
      <c r="F132" s="111"/>
      <c r="G132" s="111"/>
      <c r="H132" s="111"/>
      <c r="I132" s="111"/>
      <c r="J132" s="111"/>
      <c r="K132" s="111"/>
      <c r="N132">
        <v>126</v>
      </c>
      <c r="O132">
        <f t="shared" si="9"/>
        <v>2.1991148575128552</v>
      </c>
      <c r="P132">
        <f t="shared" si="10"/>
        <v>1.231839994816843</v>
      </c>
      <c r="Q132">
        <f t="shared" si="11"/>
        <v>0.53908706432373432</v>
      </c>
      <c r="T132">
        <f t="shared" si="12"/>
        <v>-0.16693101165106233</v>
      </c>
      <c r="U132">
        <f t="shared" si="13"/>
        <v>0.51376082640248499</v>
      </c>
      <c r="X132">
        <f t="shared" si="14"/>
        <v>1.3452825485092903</v>
      </c>
      <c r="Y132">
        <f t="shared" si="15"/>
        <v>0.38294678440936947</v>
      </c>
      <c r="Z132">
        <f t="shared" si="17"/>
        <v>0.72719087192664089</v>
      </c>
      <c r="AA132">
        <f t="shared" si="16"/>
        <v>0.42688854381999836</v>
      </c>
    </row>
    <row r="133" spans="2:27" x14ac:dyDescent="0.3">
      <c r="B133" s="111"/>
      <c r="C133" s="111"/>
      <c r="D133" s="111"/>
      <c r="E133" s="111"/>
      <c r="F133" s="111"/>
      <c r="G133" s="111"/>
      <c r="H133" s="111"/>
      <c r="I133" s="111"/>
      <c r="J133" s="111"/>
      <c r="K133" s="111"/>
      <c r="N133">
        <v>127</v>
      </c>
      <c r="O133">
        <f t="shared" si="9"/>
        <v>2.2165681500327987</v>
      </c>
      <c r="P133">
        <f t="shared" si="10"/>
        <v>1.2276591231006897</v>
      </c>
      <c r="Q133">
        <f t="shared" si="11"/>
        <v>0.53599338199409319</v>
      </c>
      <c r="T133">
        <f t="shared" si="12"/>
        <v>-0.17091546657518172</v>
      </c>
      <c r="U133">
        <f t="shared" si="13"/>
        <v>0.51081248485343111</v>
      </c>
      <c r="X133">
        <f t="shared" si="14"/>
        <v>1.3438094225690349</v>
      </c>
      <c r="Y133">
        <f t="shared" si="15"/>
        <v>0.38185672855496572</v>
      </c>
      <c r="Z133">
        <f t="shared" si="17"/>
        <v>0.72674191925913445</v>
      </c>
      <c r="AA133">
        <f t="shared" si="16"/>
        <v>0.42655633632151341</v>
      </c>
    </row>
    <row r="134" spans="2:27" x14ac:dyDescent="0.3">
      <c r="B134" s="111"/>
      <c r="C134" s="111"/>
      <c r="D134" s="111"/>
      <c r="E134" s="111"/>
      <c r="F134" s="111"/>
      <c r="G134" s="111"/>
      <c r="H134" s="111"/>
      <c r="I134" s="111"/>
      <c r="J134" s="111"/>
      <c r="K134" s="111"/>
      <c r="N134">
        <v>128</v>
      </c>
      <c r="O134">
        <f t="shared" si="9"/>
        <v>2.2340214425527418</v>
      </c>
      <c r="P134">
        <f t="shared" si="10"/>
        <v>1.2235328803529539</v>
      </c>
      <c r="Q134">
        <f t="shared" si="11"/>
        <v>0.53282720457480315</v>
      </c>
      <c r="T134">
        <f t="shared" si="12"/>
        <v>-0.17484785899248695</v>
      </c>
      <c r="U134">
        <f t="shared" si="13"/>
        <v>0.50779505402430902</v>
      </c>
      <c r="X134">
        <f t="shared" si="14"/>
        <v>1.342355545090806</v>
      </c>
      <c r="Y134">
        <f t="shared" si="15"/>
        <v>0.38074112912870578</v>
      </c>
      <c r="Z134">
        <f t="shared" si="17"/>
        <v>0.72629883278957896</v>
      </c>
      <c r="AA134">
        <f t="shared" si="16"/>
        <v>0.42621634411541515</v>
      </c>
    </row>
    <row r="135" spans="2:27" x14ac:dyDescent="0.3">
      <c r="B135" s="111"/>
      <c r="C135" s="111"/>
      <c r="D135" s="111"/>
      <c r="E135" s="111"/>
      <c r="F135" s="111"/>
      <c r="G135" s="111"/>
      <c r="H135" s="111"/>
      <c r="I135" s="111"/>
      <c r="J135" s="111"/>
      <c r="K135" s="111"/>
      <c r="N135">
        <v>129</v>
      </c>
      <c r="O135">
        <f t="shared" ref="O135:O198" si="18">RADIANS(N135)</f>
        <v>2.2514747350726849</v>
      </c>
      <c r="P135">
        <f t="shared" ref="P135:P198" si="19">$C$7*COS(O135)+$C$5</f>
        <v>1.2194625234671486</v>
      </c>
      <c r="Q135">
        <f t="shared" ref="Q135:Q198" si="20">$C$7*SIN(O135)+$C$9</f>
        <v>0.5295894965141773</v>
      </c>
      <c r="T135">
        <f t="shared" ref="T135:T198" si="21">$C$6*COS(O135)</f>
        <v>-0.17872699105815376</v>
      </c>
      <c r="U135">
        <f t="shared" ref="U135:U198" si="22">$C$6*SIN(O135)+$C$6</f>
        <v>0.50470945305377968</v>
      </c>
      <c r="X135">
        <f t="shared" ref="X135:X198" si="23">$C$12*COS(O135)+$C$5</f>
        <v>1.340921358939767</v>
      </c>
      <c r="Y135">
        <f t="shared" ref="Y135:Y198" si="24">$C$12*SIN(O135)+$C$9</f>
        <v>0.37960032595298193</v>
      </c>
      <c r="Z135">
        <f t="shared" si="17"/>
        <v>0.7258617474864052</v>
      </c>
      <c r="AA135">
        <f t="shared" ref="AA135:AA198" si="25">$C$13*SIN(O135)+$C$14</f>
        <v>0.4258686707666231</v>
      </c>
    </row>
    <row r="136" spans="2:27" x14ac:dyDescent="0.3">
      <c r="B136" s="111"/>
      <c r="C136" s="111"/>
      <c r="D136" s="111"/>
      <c r="E136" s="111"/>
      <c r="F136" s="111"/>
      <c r="G136" s="111"/>
      <c r="H136" s="111"/>
      <c r="I136" s="111"/>
      <c r="J136" s="111"/>
      <c r="K136" s="111"/>
      <c r="N136">
        <v>130</v>
      </c>
      <c r="O136">
        <f t="shared" si="18"/>
        <v>2.2689280275926285</v>
      </c>
      <c r="P136">
        <f t="shared" si="19"/>
        <v>1.2154492923134113</v>
      </c>
      <c r="Q136">
        <f t="shared" si="20"/>
        <v>0.52628124404945542</v>
      </c>
      <c r="T136">
        <f t="shared" si="21"/>
        <v>-0.18255168115097717</v>
      </c>
      <c r="U136">
        <f t="shared" si="22"/>
        <v>0.50155662184578975</v>
      </c>
      <c r="X136">
        <f t="shared" si="23"/>
        <v>1.3395073009829135</v>
      </c>
      <c r="Y136">
        <f t="shared" si="24"/>
        <v>0.37843466652749269</v>
      </c>
      <c r="Z136">
        <f t="shared" ref="Z136:Z199" si="26">$C$13*COS(O136)+($R$7-$C$15)</f>
        <v>0.72543079649003073</v>
      </c>
      <c r="AA136">
        <f t="shared" si="25"/>
        <v>0.42551342217980731</v>
      </c>
    </row>
    <row r="137" spans="2:27" x14ac:dyDescent="0.3">
      <c r="B137" s="111"/>
      <c r="C137" s="111"/>
      <c r="D137" s="111"/>
      <c r="E137" s="111"/>
      <c r="F137" s="111"/>
      <c r="G137" s="111"/>
      <c r="H137" s="111"/>
      <c r="I137" s="111"/>
      <c r="J137" s="111"/>
      <c r="K137" s="111"/>
      <c r="N137">
        <v>131</v>
      </c>
      <c r="O137">
        <f t="shared" si="18"/>
        <v>2.2863813201125716</v>
      </c>
      <c r="P137">
        <f t="shared" si="19"/>
        <v>1.2114944093608289</v>
      </c>
      <c r="Q137">
        <f t="shared" si="20"/>
        <v>0.52290345490638601</v>
      </c>
      <c r="T137">
        <f t="shared" si="21"/>
        <v>-0.18632076423330401</v>
      </c>
      <c r="U137">
        <f t="shared" si="22"/>
        <v>0.49833752078326721</v>
      </c>
      <c r="X137">
        <f t="shared" si="23"/>
        <v>1.3381138019559968</v>
      </c>
      <c r="Y137">
        <f t="shared" si="24"/>
        <v>0.37724450592339104</v>
      </c>
      <c r="Z137">
        <f t="shared" si="26"/>
        <v>0.72500611107230373</v>
      </c>
      <c r="AA137">
        <f t="shared" si="25"/>
        <v>0.42515070656712872</v>
      </c>
    </row>
    <row r="138" spans="2:27" x14ac:dyDescent="0.3">
      <c r="B138" s="111"/>
      <c r="C138" s="111"/>
      <c r="D138" s="111"/>
      <c r="E138" s="111"/>
      <c r="F138" s="111"/>
      <c r="G138" s="111"/>
      <c r="H138" s="111"/>
      <c r="I138" s="111"/>
      <c r="J138" s="111"/>
      <c r="K138" s="111"/>
      <c r="N138">
        <v>132</v>
      </c>
      <c r="O138">
        <f t="shared" si="18"/>
        <v>2.3038346126325151</v>
      </c>
      <c r="P138">
        <f t="shared" si="19"/>
        <v>1.2075990793050604</v>
      </c>
      <c r="Q138">
        <f t="shared" si="20"/>
        <v>0.51945715799226344</v>
      </c>
      <c r="T138">
        <f t="shared" si="21"/>
        <v>-0.19003309220591572</v>
      </c>
      <c r="U138">
        <f t="shared" si="22"/>
        <v>0.49505313043557991</v>
      </c>
      <c r="X138">
        <f t="shared" si="23"/>
        <v>1.33674128633232</v>
      </c>
      <c r="Y138">
        <f t="shared" si="24"/>
        <v>0.37603020667512638</v>
      </c>
      <c r="Z138">
        <f t="shared" si="26"/>
        <v>0.7245878205965165</v>
      </c>
      <c r="AA138">
        <f t="shared" si="25"/>
        <v>0.42478063441527664</v>
      </c>
    </row>
    <row r="139" spans="2:27" x14ac:dyDescent="0.3">
      <c r="B139" s="111"/>
      <c r="C139" s="111"/>
      <c r="D139" s="111"/>
      <c r="E139" s="111"/>
      <c r="F139" s="111"/>
      <c r="G139" s="111"/>
      <c r="H139" s="111"/>
      <c r="I139" s="111"/>
      <c r="J139" s="111"/>
      <c r="K139" s="111"/>
      <c r="N139">
        <v>133</v>
      </c>
      <c r="O139">
        <f t="shared" si="18"/>
        <v>2.3212879051524582</v>
      </c>
      <c r="P139">
        <f t="shared" si="19"/>
        <v>1.2037644887013754</v>
      </c>
      <c r="Q139">
        <f t="shared" si="20"/>
        <v>0.51594340308251274</v>
      </c>
      <c r="T139">
        <f t="shared" si="21"/>
        <v>-0.19368753425774951</v>
      </c>
      <c r="U139">
        <f t="shared" si="22"/>
        <v>0.49170445125984441</v>
      </c>
      <c r="X139">
        <f t="shared" si="23"/>
        <v>1.3353901721934376</v>
      </c>
      <c r="Y139">
        <f t="shared" si="24"/>
        <v>0.37479213867001288</v>
      </c>
      <c r="Z139">
        <f t="shared" si="26"/>
        <v>0.7241760524780001</v>
      </c>
      <c r="AA139">
        <f t="shared" si="25"/>
        <v>0.4244033184518135</v>
      </c>
    </row>
    <row r="140" spans="2:27" x14ac:dyDescent="0.3">
      <c r="B140" s="111"/>
      <c r="C140" s="111"/>
      <c r="D140" s="111"/>
      <c r="E140" s="111"/>
      <c r="F140" s="111"/>
      <c r="G140" s="111"/>
      <c r="H140" s="111"/>
      <c r="I140" s="111"/>
      <c r="J140" s="111"/>
      <c r="K140" s="111"/>
      <c r="N140">
        <v>134</v>
      </c>
      <c r="O140">
        <f t="shared" si="18"/>
        <v>2.3387411976724017</v>
      </c>
      <c r="P140">
        <f t="shared" si="19"/>
        <v>1.1999918056032188</v>
      </c>
      <c r="Q140">
        <f t="shared" si="20"/>
        <v>0.51236326050091796</v>
      </c>
      <c r="T140">
        <f t="shared" si="21"/>
        <v>-0.19728297721035523</v>
      </c>
      <c r="U140">
        <f t="shared" si="22"/>
        <v>0.48829250329617685</v>
      </c>
      <c r="X140">
        <f t="shared" si="23"/>
        <v>1.3340608711018054</v>
      </c>
      <c r="Y140">
        <f t="shared" si="24"/>
        <v>0.37353067903555837</v>
      </c>
      <c r="Z140">
        <f t="shared" si="26"/>
        <v>0.72377093214531207</v>
      </c>
      <c r="AA140">
        <f t="shared" si="25"/>
        <v>0.42401887361083684</v>
      </c>
    </row>
    <row r="141" spans="2:27" x14ac:dyDescent="0.3">
      <c r="B141" s="111"/>
      <c r="C141" s="111"/>
      <c r="D141" s="111"/>
      <c r="E141" s="111"/>
      <c r="F141" s="111"/>
      <c r="G141" s="111"/>
      <c r="H141" s="111"/>
      <c r="I141" s="111"/>
      <c r="J141" s="111"/>
      <c r="K141" s="111"/>
      <c r="N141">
        <v>135</v>
      </c>
      <c r="O141">
        <f t="shared" si="18"/>
        <v>2.3561944901923448</v>
      </c>
      <c r="P141">
        <f t="shared" si="19"/>
        <v>1.1962821792064089</v>
      </c>
      <c r="Q141">
        <f t="shared" si="20"/>
        <v>0.50871782079359118</v>
      </c>
      <c r="T141">
        <f t="shared" si="21"/>
        <v>-0.20081832585697945</v>
      </c>
      <c r="U141">
        <f t="shared" si="22"/>
        <v>0.48481832585697948</v>
      </c>
      <c r="X141">
        <f t="shared" si="23"/>
        <v>1.3327537879754126</v>
      </c>
      <c r="Y141">
        <f t="shared" si="24"/>
        <v>0.37224621202458746</v>
      </c>
      <c r="Z141">
        <f t="shared" si="26"/>
        <v>0.72337258300203044</v>
      </c>
      <c r="AA141">
        <f t="shared" si="25"/>
        <v>0.42362741699796957</v>
      </c>
    </row>
    <row r="142" spans="2:27" x14ac:dyDescent="0.3">
      <c r="B142" s="111"/>
      <c r="C142" s="111"/>
      <c r="D142" s="111"/>
      <c r="E142" s="111"/>
      <c r="F142" s="111"/>
      <c r="G142" s="111"/>
      <c r="H142" s="111"/>
      <c r="I142" s="111"/>
      <c r="J142" s="111"/>
      <c r="K142" s="111"/>
      <c r="N142">
        <v>136</v>
      </c>
      <c r="O142">
        <f t="shared" si="18"/>
        <v>2.3736477827122884</v>
      </c>
      <c r="P142">
        <f t="shared" si="19"/>
        <v>1.192636739499082</v>
      </c>
      <c r="Q142">
        <f t="shared" si="20"/>
        <v>0.50500819439678113</v>
      </c>
      <c r="T142">
        <f t="shared" si="21"/>
        <v>-0.20429250329617693</v>
      </c>
      <c r="U142">
        <f t="shared" si="22"/>
        <v>0.48128297721035518</v>
      </c>
      <c r="X142">
        <f t="shared" si="23"/>
        <v>1.3314693209644417</v>
      </c>
      <c r="Y142">
        <f t="shared" si="24"/>
        <v>0.37093912889819469</v>
      </c>
      <c r="Z142">
        <f t="shared" si="26"/>
        <v>0.72298112638916312</v>
      </c>
      <c r="AA142">
        <f t="shared" si="25"/>
        <v>0.42322906785468795</v>
      </c>
    </row>
    <row r="143" spans="2:27" x14ac:dyDescent="0.3">
      <c r="B143" s="111"/>
      <c r="C143" s="111"/>
      <c r="D143" s="111"/>
      <c r="E143" s="111"/>
      <c r="F143" s="111"/>
      <c r="G143" s="111"/>
      <c r="H143" s="111"/>
      <c r="I143" s="111"/>
      <c r="J143" s="111"/>
      <c r="K143" s="111"/>
      <c r="N143">
        <v>137</v>
      </c>
      <c r="O143">
        <f t="shared" si="18"/>
        <v>2.3911010752322315</v>
      </c>
      <c r="P143">
        <f t="shared" si="19"/>
        <v>1.1890565969174873</v>
      </c>
      <c r="Q143">
        <f t="shared" si="20"/>
        <v>0.50123551129862454</v>
      </c>
      <c r="T143">
        <f t="shared" si="21"/>
        <v>-0.20770445125984438</v>
      </c>
      <c r="U143">
        <f t="shared" si="22"/>
        <v>0.47768753425774957</v>
      </c>
      <c r="X143">
        <f t="shared" si="23"/>
        <v>1.330207861329987</v>
      </c>
      <c r="Y143">
        <f t="shared" si="24"/>
        <v>0.36960982780656232</v>
      </c>
      <c r="Z143">
        <f t="shared" si="26"/>
        <v>0.72259668154818657</v>
      </c>
      <c r="AA143">
        <f t="shared" si="25"/>
        <v>0.42282394752199998</v>
      </c>
    </row>
    <row r="144" spans="2:27" x14ac:dyDescent="0.3">
      <c r="B144" s="111"/>
      <c r="C144" s="111"/>
      <c r="D144" s="111"/>
      <c r="E144" s="111"/>
      <c r="F144" s="111"/>
      <c r="G144" s="111"/>
      <c r="H144" s="111"/>
      <c r="I144" s="111"/>
      <c r="J144" s="111"/>
      <c r="K144" s="111"/>
      <c r="N144">
        <v>138</v>
      </c>
      <c r="O144">
        <f t="shared" si="18"/>
        <v>2.4085543677521746</v>
      </c>
      <c r="P144">
        <f t="shared" si="19"/>
        <v>1.1855428420077367</v>
      </c>
      <c r="Q144">
        <f t="shared" si="20"/>
        <v>0.4974009206949398</v>
      </c>
      <c r="T144">
        <f t="shared" si="21"/>
        <v>-0.21105313043557988</v>
      </c>
      <c r="U144">
        <f t="shared" si="22"/>
        <v>0.47403309220591572</v>
      </c>
      <c r="X144">
        <f t="shared" si="23"/>
        <v>1.3289697933248736</v>
      </c>
      <c r="Y144">
        <f t="shared" si="24"/>
        <v>0.36825871366768009</v>
      </c>
      <c r="Z144">
        <f t="shared" si="26"/>
        <v>0.72221936558472344</v>
      </c>
      <c r="AA144">
        <f t="shared" si="25"/>
        <v>0.42241217940348347</v>
      </c>
    </row>
    <row r="145" spans="2:27" x14ac:dyDescent="0.3">
      <c r="B145" s="111"/>
      <c r="C145" s="111"/>
      <c r="D145" s="111"/>
      <c r="E145" s="111"/>
      <c r="F145" s="111"/>
      <c r="G145" s="111"/>
      <c r="H145" s="111"/>
      <c r="I145" s="111"/>
      <c r="J145" s="111"/>
      <c r="K145" s="111"/>
      <c r="N145">
        <v>139</v>
      </c>
      <c r="O145">
        <f t="shared" si="18"/>
        <v>2.4260076602721181</v>
      </c>
      <c r="P145">
        <f t="shared" si="19"/>
        <v>1.1820965450936141</v>
      </c>
      <c r="Q145">
        <f t="shared" si="20"/>
        <v>0.49350559063917115</v>
      </c>
      <c r="T145">
        <f t="shared" si="21"/>
        <v>-0.21433752078326723</v>
      </c>
      <c r="U145">
        <f t="shared" si="22"/>
        <v>0.47032076423330405</v>
      </c>
      <c r="X145">
        <f t="shared" si="23"/>
        <v>1.327755494076609</v>
      </c>
      <c r="Y145">
        <f t="shared" si="24"/>
        <v>0.36688619804400324</v>
      </c>
      <c r="Z145">
        <f t="shared" si="26"/>
        <v>0.7218492934328713</v>
      </c>
      <c r="AA145">
        <f t="shared" si="25"/>
        <v>0.42199388892769624</v>
      </c>
    </row>
    <row r="146" spans="2:27" ht="18" x14ac:dyDescent="0.35">
      <c r="B146" s="297" t="s">
        <v>150</v>
      </c>
      <c r="C146" s="297"/>
      <c r="D146" s="297"/>
      <c r="E146" s="297"/>
      <c r="F146" s="297"/>
      <c r="G146" s="297"/>
      <c r="H146" s="297"/>
      <c r="I146" s="297"/>
      <c r="J146" s="297"/>
      <c r="K146" s="297"/>
      <c r="N146">
        <v>140</v>
      </c>
      <c r="O146">
        <f t="shared" si="18"/>
        <v>2.4434609527920612</v>
      </c>
      <c r="P146">
        <f t="shared" si="19"/>
        <v>1.1787187559505445</v>
      </c>
      <c r="Q146">
        <f t="shared" si="20"/>
        <v>0.4895507076865887</v>
      </c>
      <c r="T146">
        <f t="shared" si="21"/>
        <v>-0.21755662184578969</v>
      </c>
      <c r="U146">
        <f t="shared" si="22"/>
        <v>0.46655168115097717</v>
      </c>
      <c r="X146">
        <f t="shared" si="23"/>
        <v>1.3265653334725074</v>
      </c>
      <c r="Y146">
        <f t="shared" si="24"/>
        <v>0.36549269901708664</v>
      </c>
      <c r="Z146">
        <f t="shared" si="26"/>
        <v>0.72148657782019265</v>
      </c>
      <c r="AA146">
        <f t="shared" si="25"/>
        <v>0.42156920350996929</v>
      </c>
    </row>
    <row r="147" spans="2:27" ht="18" x14ac:dyDescent="0.35">
      <c r="B147" s="164"/>
      <c r="C147" s="164"/>
      <c r="D147" s="164"/>
      <c r="E147" s="298" t="s">
        <v>151</v>
      </c>
      <c r="F147" s="298"/>
      <c r="G147" s="298"/>
      <c r="H147" s="298" t="s">
        <v>152</v>
      </c>
      <c r="I147" s="298"/>
      <c r="J147" s="298"/>
      <c r="K147" s="164"/>
      <c r="N147">
        <v>141</v>
      </c>
      <c r="O147">
        <f t="shared" si="18"/>
        <v>2.4609142453120048</v>
      </c>
      <c r="P147">
        <f t="shared" si="19"/>
        <v>1.1754105034858227</v>
      </c>
      <c r="Q147">
        <f t="shared" si="20"/>
        <v>0.48553747653285151</v>
      </c>
      <c r="T147">
        <f t="shared" si="21"/>
        <v>-0.2207094530537797</v>
      </c>
      <c r="U147">
        <f t="shared" si="22"/>
        <v>0.46272699105815379</v>
      </c>
      <c r="X147">
        <f t="shared" si="23"/>
        <v>1.3253996740470182</v>
      </c>
      <c r="Y147">
        <f t="shared" si="24"/>
        <v>0.36407864106023291</v>
      </c>
      <c r="Z147">
        <f t="shared" si="26"/>
        <v>0.72113132923337697</v>
      </c>
      <c r="AA147">
        <f t="shared" si="25"/>
        <v>0.42113825251359482</v>
      </c>
    </row>
    <row r="148" spans="2:27" x14ac:dyDescent="0.3">
      <c r="B148" s="267" t="s">
        <v>153</v>
      </c>
      <c r="C148" s="267"/>
      <c r="D148" s="267"/>
      <c r="E148" s="289">
        <f>C5</f>
        <v>1.407</v>
      </c>
      <c r="F148" s="289"/>
      <c r="G148" s="289"/>
      <c r="H148" s="198">
        <v>1.405</v>
      </c>
      <c r="I148" s="198"/>
      <c r="J148" s="198"/>
      <c r="N148">
        <v>142</v>
      </c>
      <c r="O148">
        <f t="shared" si="18"/>
        <v>2.4783675378319479</v>
      </c>
      <c r="P148">
        <f t="shared" si="19"/>
        <v>1.172172795425197</v>
      </c>
      <c r="Q148">
        <f t="shared" si="20"/>
        <v>0.48146711964704619</v>
      </c>
      <c r="T148">
        <f t="shared" si="21"/>
        <v>-0.22379505402430899</v>
      </c>
      <c r="U148">
        <f t="shared" si="22"/>
        <v>0.45884785899248692</v>
      </c>
      <c r="X148">
        <f t="shared" si="23"/>
        <v>1.3242588708712941</v>
      </c>
      <c r="Y148">
        <f t="shared" si="24"/>
        <v>0.36264445490919411</v>
      </c>
      <c r="Z148">
        <f t="shared" si="26"/>
        <v>0.72078365588458493</v>
      </c>
      <c r="AA148">
        <f t="shared" si="25"/>
        <v>0.42070116721042111</v>
      </c>
    </row>
    <row r="149" spans="2:27" x14ac:dyDescent="0.3">
      <c r="B149" s="267" t="s">
        <v>154</v>
      </c>
      <c r="C149" s="267"/>
      <c r="D149" s="267"/>
      <c r="E149" s="290">
        <f>G13</f>
        <v>0.78</v>
      </c>
      <c r="F149" s="290"/>
      <c r="G149" s="290"/>
      <c r="H149" s="198">
        <v>0.78500000000000003</v>
      </c>
      <c r="I149" s="198"/>
      <c r="J149" s="198"/>
      <c r="N149">
        <v>143</v>
      </c>
      <c r="O149">
        <f t="shared" si="18"/>
        <v>2.4958208303518914</v>
      </c>
      <c r="P149">
        <f t="shared" si="19"/>
        <v>1.1690066180059067</v>
      </c>
      <c r="Q149">
        <f t="shared" si="20"/>
        <v>0.47734087689931032</v>
      </c>
      <c r="T149">
        <f t="shared" si="21"/>
        <v>-0.22681248485343117</v>
      </c>
      <c r="U149">
        <f t="shared" si="22"/>
        <v>0.45491546657518167</v>
      </c>
      <c r="X149">
        <f t="shared" si="23"/>
        <v>1.3231432714450342</v>
      </c>
      <c r="Y149">
        <f t="shared" si="24"/>
        <v>0.36119057743096505</v>
      </c>
      <c r="Z149">
        <f t="shared" si="26"/>
        <v>0.72044366367848667</v>
      </c>
      <c r="AA149">
        <f t="shared" si="25"/>
        <v>0.42025808074086557</v>
      </c>
    </row>
    <row r="150" spans="2:27" x14ac:dyDescent="0.3">
      <c r="B150" s="267" t="s">
        <v>155</v>
      </c>
      <c r="C150" s="267"/>
      <c r="D150" s="267"/>
      <c r="E150" s="299">
        <f>G10</f>
        <v>25.882216668299481</v>
      </c>
      <c r="F150" s="289"/>
      <c r="G150" s="289"/>
      <c r="H150" s="300">
        <v>25</v>
      </c>
      <c r="I150" s="300"/>
      <c r="J150" s="300"/>
      <c r="N150">
        <v>144</v>
      </c>
      <c r="O150">
        <f t="shared" si="18"/>
        <v>2.5132741228718345</v>
      </c>
      <c r="P150">
        <f t="shared" si="19"/>
        <v>1.1659129356762656</v>
      </c>
      <c r="Q150">
        <f t="shared" si="20"/>
        <v>0.47316000518315704</v>
      </c>
      <c r="T150">
        <f t="shared" si="21"/>
        <v>-0.22976082640248502</v>
      </c>
      <c r="U150">
        <f t="shared" si="22"/>
        <v>0.45093101165106236</v>
      </c>
      <c r="X150">
        <f t="shared" si="23"/>
        <v>1.3220532155906306</v>
      </c>
      <c r="Y150">
        <f t="shared" si="24"/>
        <v>0.35971745149070966</v>
      </c>
      <c r="Z150">
        <f t="shared" si="26"/>
        <v>0.72011145618000172</v>
      </c>
      <c r="AA150">
        <f t="shared" si="25"/>
        <v>0.41980912807335918</v>
      </c>
    </row>
    <row r="151" spans="2:27" x14ac:dyDescent="0.3">
      <c r="B151" s="267" t="s">
        <v>156</v>
      </c>
      <c r="C151" s="267"/>
      <c r="D151" s="267"/>
      <c r="E151" s="290">
        <f>G11</f>
        <v>0.10467167801215413</v>
      </c>
      <c r="F151" s="289"/>
      <c r="G151" s="289"/>
      <c r="H151" s="198">
        <v>0.10199999999999999</v>
      </c>
      <c r="I151" s="198"/>
      <c r="J151" s="198"/>
      <c r="N151">
        <v>145</v>
      </c>
      <c r="O151">
        <f t="shared" si="18"/>
        <v>2.530727415391778</v>
      </c>
      <c r="P151">
        <f t="shared" si="19"/>
        <v>1.1628926908018804</v>
      </c>
      <c r="Q151">
        <f t="shared" si="20"/>
        <v>0.46892577803261171</v>
      </c>
      <c r="T151">
        <f t="shared" si="21"/>
        <v>-0.23263918057807367</v>
      </c>
      <c r="U151">
        <f t="shared" si="22"/>
        <v>0.44689570792369704</v>
      </c>
      <c r="X151">
        <f t="shared" si="23"/>
        <v>1.3209890353496558</v>
      </c>
      <c r="Y151">
        <f t="shared" si="24"/>
        <v>0.35822552581685979</v>
      </c>
      <c r="Z151">
        <f t="shared" si="26"/>
        <v>0.71978713458275223</v>
      </c>
      <c r="AA151">
        <f t="shared" si="25"/>
        <v>0.41935444596323351</v>
      </c>
    </row>
    <row r="152" spans="2:27" x14ac:dyDescent="0.3">
      <c r="B152" s="267" t="s">
        <v>157</v>
      </c>
      <c r="C152" s="267"/>
      <c r="D152" s="267"/>
      <c r="E152" s="198"/>
      <c r="F152" s="198"/>
      <c r="G152" s="198"/>
      <c r="H152" s="198">
        <v>649</v>
      </c>
      <c r="I152" s="198"/>
      <c r="J152" s="198"/>
      <c r="N152">
        <v>146</v>
      </c>
      <c r="O152">
        <f t="shared" si="18"/>
        <v>2.5481807079117211</v>
      </c>
      <c r="P152">
        <f t="shared" si="19"/>
        <v>1.1599468033785976</v>
      </c>
      <c r="Q152">
        <f t="shared" si="20"/>
        <v>0.46463948523428256</v>
      </c>
      <c r="T152">
        <f t="shared" si="21"/>
        <v>-0.23544667060563179</v>
      </c>
      <c r="U152">
        <f t="shared" si="22"/>
        <v>0.44281078458569212</v>
      </c>
      <c r="X152">
        <f t="shared" si="23"/>
        <v>1.3199510548817206</v>
      </c>
      <c r="Y152">
        <f t="shared" si="24"/>
        <v>0.3567152548644284</v>
      </c>
      <c r="Z152">
        <f t="shared" si="26"/>
        <v>0.71947079767823863</v>
      </c>
      <c r="AA152">
        <f t="shared" si="25"/>
        <v>0.4188941729110639</v>
      </c>
    </row>
    <row r="153" spans="2:27" x14ac:dyDescent="0.3">
      <c r="B153" s="267" t="s">
        <v>158</v>
      </c>
      <c r="C153" s="267"/>
      <c r="D153" s="267"/>
      <c r="E153" s="198"/>
      <c r="F153" s="198"/>
      <c r="G153" s="198"/>
      <c r="H153" s="198">
        <v>8.3000000000000004E-2</v>
      </c>
      <c r="I153" s="198"/>
      <c r="J153" s="198"/>
      <c r="N153">
        <v>147</v>
      </c>
      <c r="O153">
        <f t="shared" si="18"/>
        <v>2.5656340004316642</v>
      </c>
      <c r="P153">
        <f t="shared" si="19"/>
        <v>1.1570761707522637</v>
      </c>
      <c r="Q153">
        <f t="shared" si="20"/>
        <v>0.4603024324344781</v>
      </c>
      <c r="T153">
        <f t="shared" si="21"/>
        <v>-0.23818244129650037</v>
      </c>
      <c r="U153">
        <f t="shared" si="22"/>
        <v>0.4386774859442677</v>
      </c>
      <c r="X153">
        <f t="shared" si="23"/>
        <v>1.3189395903657306</v>
      </c>
      <c r="Y153">
        <f t="shared" si="24"/>
        <v>0.35518709867657783</v>
      </c>
      <c r="Z153">
        <f t="shared" si="26"/>
        <v>0.71916254182574646</v>
      </c>
      <c r="AA153">
        <f t="shared" si="25"/>
        <v>0.41842844912048088</v>
      </c>
    </row>
    <row r="154" spans="2:27" x14ac:dyDescent="0.3">
      <c r="B154" s="267" t="s">
        <v>159</v>
      </c>
      <c r="C154" s="267"/>
      <c r="D154" s="267"/>
      <c r="E154" s="198"/>
      <c r="F154" s="198"/>
      <c r="G154" s="198"/>
      <c r="H154" s="198">
        <v>0.06</v>
      </c>
      <c r="I154" s="198"/>
      <c r="J154" s="198"/>
      <c r="N154">
        <v>148</v>
      </c>
      <c r="O154">
        <f t="shared" si="18"/>
        <v>2.5830872929516078</v>
      </c>
      <c r="P154">
        <f t="shared" si="19"/>
        <v>1.1542816673453851</v>
      </c>
      <c r="Q154">
        <f t="shared" si="20"/>
        <v>0.45591594074149505</v>
      </c>
      <c r="T154">
        <f t="shared" si="21"/>
        <v>-0.24084565930842494</v>
      </c>
      <c r="U154">
        <f t="shared" si="22"/>
        <v>0.43449707104223012</v>
      </c>
      <c r="X154">
        <f t="shared" si="23"/>
        <v>1.3179549499035752</v>
      </c>
      <c r="Y154">
        <f t="shared" si="24"/>
        <v>0.35364152274448651</v>
      </c>
      <c r="Z154">
        <f t="shared" si="26"/>
        <v>0.71886246092299433</v>
      </c>
      <c r="AA154">
        <f t="shared" si="25"/>
        <v>0.41795741645546258</v>
      </c>
    </row>
    <row r="155" spans="2:27" x14ac:dyDescent="0.3">
      <c r="B155" s="267" t="s">
        <v>160</v>
      </c>
      <c r="C155" s="267"/>
      <c r="D155" s="267"/>
      <c r="E155" s="198"/>
      <c r="F155" s="198"/>
      <c r="G155" s="198"/>
      <c r="H155" s="198" t="s">
        <v>161</v>
      </c>
      <c r="I155" s="198"/>
      <c r="J155" s="198"/>
      <c r="N155">
        <v>149</v>
      </c>
      <c r="O155">
        <f t="shared" si="18"/>
        <v>2.6005405854715509</v>
      </c>
      <c r="P155">
        <f t="shared" si="19"/>
        <v>1.1515641443907705</v>
      </c>
      <c r="Q155">
        <f t="shared" si="20"/>
        <v>0.4514813463231962</v>
      </c>
      <c r="T155">
        <f t="shared" si="21"/>
        <v>-0.24343551339939984</v>
      </c>
      <c r="U155">
        <f t="shared" si="22"/>
        <v>0.43027081327445538</v>
      </c>
      <c r="X155">
        <f t="shared" si="23"/>
        <v>1.3169974334262782</v>
      </c>
      <c r="Y155">
        <f t="shared" si="24"/>
        <v>0.35207899786555569</v>
      </c>
      <c r="Z155">
        <f t="shared" si="26"/>
        <v>0.71857064637753243</v>
      </c>
      <c r="AA155">
        <f t="shared" si="25"/>
        <v>0.41748121839712177</v>
      </c>
    </row>
    <row r="156" spans="2:27" x14ac:dyDescent="0.3">
      <c r="B156" s="267" t="s">
        <v>162</v>
      </c>
      <c r="C156" s="267"/>
      <c r="D156" s="267"/>
      <c r="E156" s="198" t="s">
        <v>200</v>
      </c>
      <c r="F156" s="198"/>
      <c r="G156" s="198"/>
      <c r="H156" s="301" t="s">
        <v>199</v>
      </c>
      <c r="I156" s="301"/>
      <c r="J156" s="301"/>
      <c r="N156">
        <v>150</v>
      </c>
      <c r="O156">
        <f t="shared" si="18"/>
        <v>2.6179938779914944</v>
      </c>
      <c r="P156">
        <f t="shared" si="19"/>
        <v>1.1489244296722374</v>
      </c>
      <c r="Q156">
        <f t="shared" si="20"/>
        <v>0.44699999999999995</v>
      </c>
      <c r="T156">
        <f t="shared" si="21"/>
        <v>-0.24595121467478057</v>
      </c>
      <c r="U156">
        <f t="shared" si="22"/>
        <v>0.42599999999999993</v>
      </c>
      <c r="X156">
        <f t="shared" si="23"/>
        <v>1.316067332602634</v>
      </c>
      <c r="Y156">
        <f t="shared" si="24"/>
        <v>0.35049999999999998</v>
      </c>
      <c r="Z156">
        <f t="shared" si="26"/>
        <v>0.71828718707889794</v>
      </c>
      <c r="AA156">
        <f t="shared" si="25"/>
        <v>0.41700000000000004</v>
      </c>
    </row>
    <row r="157" spans="2:27" x14ac:dyDescent="0.3">
      <c r="B157" s="267" t="s">
        <v>163</v>
      </c>
      <c r="C157" s="267"/>
      <c r="D157" s="267"/>
      <c r="E157" s="198" t="s">
        <v>201</v>
      </c>
      <c r="F157" s="198"/>
      <c r="G157" s="198"/>
      <c r="H157" s="198" t="s">
        <v>202</v>
      </c>
      <c r="I157" s="198"/>
      <c r="J157" s="198"/>
      <c r="N157">
        <v>151</v>
      </c>
      <c r="O157">
        <f t="shared" si="18"/>
        <v>2.6354471705114375</v>
      </c>
      <c r="P157">
        <f t="shared" si="19"/>
        <v>1.14636332727246</v>
      </c>
      <c r="Q157">
        <f t="shared" si="20"/>
        <v>0.44247326683340849</v>
      </c>
      <c r="T157">
        <f t="shared" si="21"/>
        <v>-0.24839199682758836</v>
      </c>
      <c r="U157">
        <f t="shared" si="22"/>
        <v>0.42168593214995975</v>
      </c>
      <c r="X157">
        <f t="shared" si="23"/>
        <v>1.3151649307503634</v>
      </c>
      <c r="Y157">
        <f t="shared" si="24"/>
        <v>0.34890501012586539</v>
      </c>
      <c r="Z157">
        <f t="shared" si="26"/>
        <v>0.71801216937153933</v>
      </c>
      <c r="AA157">
        <f t="shared" si="25"/>
        <v>0.41651390784788284</v>
      </c>
    </row>
    <row r="158" spans="2:27" x14ac:dyDescent="0.3">
      <c r="C158" s="198" t="s">
        <v>203</v>
      </c>
      <c r="D158" s="198"/>
      <c r="E158" s="198">
        <v>140.30000000000001</v>
      </c>
      <c r="F158" s="198"/>
      <c r="G158" s="198"/>
      <c r="H158" s="198">
        <v>130</v>
      </c>
      <c r="I158" s="198"/>
      <c r="J158" s="198"/>
      <c r="N158">
        <v>152</v>
      </c>
      <c r="O158">
        <f t="shared" si="18"/>
        <v>2.6529004630313811</v>
      </c>
      <c r="P158">
        <f t="shared" si="19"/>
        <v>1.1438816173280397</v>
      </c>
      <c r="Q158">
        <f t="shared" si="20"/>
        <v>0.43790252571019539</v>
      </c>
      <c r="T158">
        <f t="shared" si="21"/>
        <v>-0.25075711637193526</v>
      </c>
      <c r="U158">
        <f t="shared" si="22"/>
        <v>0.41732992383119294</v>
      </c>
      <c r="X158">
        <f t="shared" si="23"/>
        <v>1.3142905027498126</v>
      </c>
      <c r="Y158">
        <f t="shared" si="24"/>
        <v>0.34729451409251849</v>
      </c>
      <c r="Z158">
        <f t="shared" si="26"/>
        <v>0.71774567702851433</v>
      </c>
      <c r="AA158">
        <f t="shared" si="25"/>
        <v>0.4160230900091485</v>
      </c>
    </row>
    <row r="159" spans="2:27" x14ac:dyDescent="0.3">
      <c r="N159">
        <v>153</v>
      </c>
      <c r="O159">
        <f t="shared" si="18"/>
        <v>2.6703537555513241</v>
      </c>
      <c r="P159">
        <f t="shared" si="19"/>
        <v>1.1414800557918665</v>
      </c>
      <c r="Q159">
        <f t="shared" si="20"/>
        <v>0.43328916892238495</v>
      </c>
      <c r="T159">
        <f t="shared" si="21"/>
        <v>-0.25304585286949643</v>
      </c>
      <c r="U159">
        <f t="shared" si="22"/>
        <v>0.41293330192603128</v>
      </c>
      <c r="X159">
        <f t="shared" si="23"/>
        <v>1.3134443149602215</v>
      </c>
      <c r="Y159">
        <f t="shared" si="24"/>
        <v>0.34566900247265242</v>
      </c>
      <c r="Z159">
        <f t="shared" si="26"/>
        <v>0.71748779122597228</v>
      </c>
      <c r="AA159">
        <f t="shared" si="25"/>
        <v>0.4155276959916655</v>
      </c>
    </row>
    <row r="160" spans="2:27" x14ac:dyDescent="0.3">
      <c r="B160" s="303" t="s">
        <v>164</v>
      </c>
      <c r="C160" s="303"/>
      <c r="D160" s="303"/>
      <c r="E160" s="198" t="s">
        <v>165</v>
      </c>
      <c r="F160" s="198"/>
      <c r="G160" s="198"/>
      <c r="H160" s="198" t="s">
        <v>166</v>
      </c>
      <c r="I160" s="198"/>
      <c r="J160" s="198"/>
      <c r="N160">
        <v>154</v>
      </c>
      <c r="O160">
        <f t="shared" si="18"/>
        <v>2.6878070480712677</v>
      </c>
      <c r="P160">
        <f t="shared" si="19"/>
        <v>1.1391593742028483</v>
      </c>
      <c r="Q160">
        <f t="shared" si="20"/>
        <v>0.42863460174314505</v>
      </c>
      <c r="T160">
        <f t="shared" si="21"/>
        <v>-0.25525750914896339</v>
      </c>
      <c r="U160">
        <f t="shared" si="22"/>
        <v>0.40849740568809789</v>
      </c>
      <c r="X160">
        <f t="shared" si="23"/>
        <v>1.3126266251385874</v>
      </c>
      <c r="Y160">
        <f t="shared" si="24"/>
        <v>0.34402897041285307</v>
      </c>
      <c r="Z160">
        <f t="shared" si="26"/>
        <v>0.71723859051842664</v>
      </c>
      <c r="AA160">
        <f t="shared" si="25"/>
        <v>0.4150278766972505</v>
      </c>
    </row>
    <row r="161" spans="2:27" x14ac:dyDescent="0.3">
      <c r="B161" s="303"/>
      <c r="C161" s="303"/>
      <c r="D161" s="303"/>
      <c r="E161" s="198" t="s">
        <v>165</v>
      </c>
      <c r="F161" s="198"/>
      <c r="G161" s="198"/>
      <c r="H161" s="198" t="s">
        <v>167</v>
      </c>
      <c r="I161" s="198"/>
      <c r="J161" s="198"/>
      <c r="N161">
        <v>155</v>
      </c>
      <c r="O161">
        <f t="shared" si="18"/>
        <v>2.7052603405912108</v>
      </c>
      <c r="P161">
        <f t="shared" si="19"/>
        <v>1.1369202794630784</v>
      </c>
      <c r="Q161">
        <f t="shared" si="20"/>
        <v>0.42394024199872843</v>
      </c>
      <c r="T161">
        <f t="shared" si="21"/>
        <v>-0.25739141151840855</v>
      </c>
      <c r="U161">
        <f t="shared" si="22"/>
        <v>0.40402358633435864</v>
      </c>
      <c r="X161">
        <f t="shared" si="23"/>
        <v>1.3118376823611517</v>
      </c>
      <c r="Y161">
        <f t="shared" si="24"/>
        <v>0.34237491748277343</v>
      </c>
      <c r="Z161">
        <f t="shared" si="26"/>
        <v>0.71699815081482721</v>
      </c>
      <c r="AA161">
        <f t="shared" si="25"/>
        <v>0.41452378437570242</v>
      </c>
    </row>
    <row r="162" spans="2:27" x14ac:dyDescent="0.3">
      <c r="B162" s="303"/>
      <c r="C162" s="303"/>
      <c r="D162" s="303"/>
      <c r="E162" s="198" t="s">
        <v>165</v>
      </c>
      <c r="F162" s="198"/>
      <c r="G162" s="198"/>
      <c r="H162" s="198" t="s">
        <v>168</v>
      </c>
      <c r="I162" s="198"/>
      <c r="J162" s="198"/>
      <c r="N162">
        <v>156</v>
      </c>
      <c r="O162">
        <f t="shared" si="18"/>
        <v>2.7227136331111539</v>
      </c>
      <c r="P162">
        <f t="shared" si="19"/>
        <v>1.1347634536225051</v>
      </c>
      <c r="Q162">
        <f t="shared" si="20"/>
        <v>0.41920751963658853</v>
      </c>
      <c r="T162">
        <f t="shared" si="21"/>
        <v>-0.25944690997049857</v>
      </c>
      <c r="U162">
        <f t="shared" si="22"/>
        <v>0.3995132066335273</v>
      </c>
      <c r="X162">
        <f t="shared" si="23"/>
        <v>1.3110777269475269</v>
      </c>
      <c r="Y162">
        <f t="shared" si="24"/>
        <v>0.34070734752295906</v>
      </c>
      <c r="Z162">
        <f t="shared" si="26"/>
        <v>0.71676654535543682</v>
      </c>
      <c r="AA162">
        <f t="shared" si="25"/>
        <v>0.41401557257842564</v>
      </c>
    </row>
    <row r="163" spans="2:27" x14ac:dyDescent="0.3">
      <c r="B163" s="303"/>
      <c r="C163" s="303"/>
      <c r="D163" s="303"/>
      <c r="E163" s="198" t="s">
        <v>165</v>
      </c>
      <c r="F163" s="198"/>
      <c r="G163" s="198"/>
      <c r="H163" s="198" t="s">
        <v>169</v>
      </c>
      <c r="I163" s="198"/>
      <c r="J163" s="198"/>
      <c r="N163">
        <v>157</v>
      </c>
      <c r="O163">
        <f t="shared" si="18"/>
        <v>2.7401669256310974</v>
      </c>
      <c r="P163">
        <f t="shared" si="19"/>
        <v>1.1326895536711727</v>
      </c>
      <c r="Q163">
        <f t="shared" si="20"/>
        <v>0.41443787628980355</v>
      </c>
      <c r="T163">
        <f t="shared" si="21"/>
        <v>-0.26142337838049307</v>
      </c>
      <c r="U163">
        <f t="shared" si="22"/>
        <v>0.39496764049095373</v>
      </c>
      <c r="X163">
        <f t="shared" si="23"/>
        <v>1.3103469903874938</v>
      </c>
      <c r="Y163">
        <f t="shared" si="24"/>
        <v>0.33902676849137375</v>
      </c>
      <c r="Z163">
        <f t="shared" si="26"/>
        <v>0.71654384468952192</v>
      </c>
      <c r="AA163">
        <f t="shared" si="25"/>
        <v>0.41350339611165676</v>
      </c>
    </row>
    <row r="164" spans="2:27" x14ac:dyDescent="0.3">
      <c r="B164" s="303"/>
      <c r="C164" s="303"/>
      <c r="D164" s="303"/>
      <c r="E164" s="198" t="s">
        <v>165</v>
      </c>
      <c r="F164" s="198"/>
      <c r="G164" s="198"/>
      <c r="H164" s="198" t="s">
        <v>170</v>
      </c>
      <c r="I164" s="198"/>
      <c r="J164" s="198"/>
      <c r="N164">
        <v>158</v>
      </c>
      <c r="O164">
        <f t="shared" si="18"/>
        <v>2.7576202181510405</v>
      </c>
      <c r="P164">
        <f t="shared" si="19"/>
        <v>1.1306992113390975</v>
      </c>
      <c r="Q164">
        <f t="shared" si="20"/>
        <v>0.40963276483794181</v>
      </c>
      <c r="T164">
        <f t="shared" si="21"/>
        <v>-0.26332021469696759</v>
      </c>
      <c r="U164">
        <f t="shared" si="22"/>
        <v>0.39038827253011904</v>
      </c>
      <c r="X164">
        <f t="shared" si="23"/>
        <v>1.3096456952704874</v>
      </c>
      <c r="Y164">
        <f t="shared" si="24"/>
        <v>0.33733369230867077</v>
      </c>
      <c r="Z164">
        <f t="shared" si="26"/>
        <v>0.71633011665386281</v>
      </c>
      <c r="AA164">
        <f t="shared" si="25"/>
        <v>0.41298741098930919</v>
      </c>
    </row>
    <row r="165" spans="2:27" x14ac:dyDescent="0.3">
      <c r="B165" s="303"/>
      <c r="C165" s="303"/>
      <c r="D165" s="303"/>
      <c r="E165" s="198" t="s">
        <v>165</v>
      </c>
      <c r="F165" s="198"/>
      <c r="G165" s="198"/>
      <c r="H165" s="198" t="s">
        <v>171</v>
      </c>
      <c r="I165" s="198"/>
      <c r="J165" s="198"/>
      <c r="N165">
        <v>159</v>
      </c>
      <c r="O165">
        <f t="shared" si="18"/>
        <v>2.7750735106709841</v>
      </c>
      <c r="P165">
        <f t="shared" si="19"/>
        <v>1.1287930329038338</v>
      </c>
      <c r="Q165">
        <f t="shared" si="20"/>
        <v>0.40479364896449943</v>
      </c>
      <c r="T165">
        <f t="shared" si="21"/>
        <v>-0.26513684112520525</v>
      </c>
      <c r="U165">
        <f t="shared" si="22"/>
        <v>0.38577649767086519</v>
      </c>
      <c r="X165">
        <f t="shared" si="23"/>
        <v>1.3089740552177938</v>
      </c>
      <c r="Y165">
        <f t="shared" si="24"/>
        <v>0.33562863470225651</v>
      </c>
      <c r="Z165">
        <f t="shared" si="26"/>
        <v>0.71612542635208953</v>
      </c>
      <c r="AA165">
        <f t="shared" si="25"/>
        <v>0.41246777438544963</v>
      </c>
    </row>
    <row r="166" spans="2:27" x14ac:dyDescent="0.3">
      <c r="B166" s="303"/>
      <c r="C166" s="303"/>
      <c r="D166" s="303"/>
      <c r="E166" s="198" t="s">
        <v>165</v>
      </c>
      <c r="F166" s="198"/>
      <c r="G166" s="198"/>
      <c r="H166" s="302" t="s">
        <v>172</v>
      </c>
      <c r="I166" s="302"/>
      <c r="J166" s="302"/>
      <c r="N166">
        <v>160</v>
      </c>
      <c r="O166">
        <f t="shared" si="18"/>
        <v>2.7925268031909272</v>
      </c>
      <c r="P166">
        <f t="shared" si="19"/>
        <v>1.1269715990057994</v>
      </c>
      <c r="Q166">
        <f t="shared" si="20"/>
        <v>0.39992200271104933</v>
      </c>
      <c r="T166">
        <f t="shared" si="21"/>
        <v>-0.26687270430319793</v>
      </c>
      <c r="U166">
        <f t="shared" si="22"/>
        <v>0.38113372070448992</v>
      </c>
      <c r="X166">
        <f t="shared" si="23"/>
        <v>1.3083322748174797</v>
      </c>
      <c r="Y166">
        <f t="shared" si="24"/>
        <v>0.33391211504919521</v>
      </c>
      <c r="Z166">
        <f t="shared" si="26"/>
        <v>0.71592983613485095</v>
      </c>
      <c r="AA166">
        <f t="shared" si="25"/>
        <v>0.41194464458642144</v>
      </c>
    </row>
    <row r="167" spans="2:27" x14ac:dyDescent="0.3">
      <c r="B167" s="111"/>
      <c r="C167" s="111"/>
      <c r="D167" s="111"/>
      <c r="E167" s="111"/>
      <c r="F167" s="111"/>
      <c r="G167" s="111"/>
      <c r="H167" s="111"/>
      <c r="I167" s="111"/>
      <c r="J167" s="111"/>
      <c r="K167" s="111"/>
      <c r="N167">
        <v>161</v>
      </c>
      <c r="O167">
        <f t="shared" si="18"/>
        <v>2.8099800957108707</v>
      </c>
      <c r="P167">
        <f t="shared" si="19"/>
        <v>1.1252354644714035</v>
      </c>
      <c r="Q167">
        <f t="shared" si="20"/>
        <v>0.39501931002823265</v>
      </c>
      <c r="T167">
        <f t="shared" si="21"/>
        <v>-0.26852727547020594</v>
      </c>
      <c r="U167">
        <f t="shared" si="22"/>
        <v>0.3764613558658324</v>
      </c>
      <c r="X167">
        <f t="shared" si="23"/>
        <v>1.3077205495620718</v>
      </c>
      <c r="Y167">
        <f t="shared" si="24"/>
        <v>0.33218465621800142</v>
      </c>
      <c r="Z167">
        <f t="shared" si="26"/>
        <v>0.71574340558082183</v>
      </c>
      <c r="AA167">
        <f t="shared" si="25"/>
        <v>0.41141818094262905</v>
      </c>
    </row>
    <row r="168" spans="2:27" ht="18" x14ac:dyDescent="0.35">
      <c r="B168" s="297" t="s">
        <v>173</v>
      </c>
      <c r="C168" s="297"/>
      <c r="D168" s="297"/>
      <c r="E168" s="297"/>
      <c r="F168" s="297"/>
      <c r="G168" s="297"/>
      <c r="H168" s="297"/>
      <c r="I168" s="297"/>
      <c r="J168" s="297"/>
      <c r="K168" s="297"/>
      <c r="N168">
        <v>162</v>
      </c>
      <c r="O168">
        <f t="shared" si="18"/>
        <v>2.8274333882308138</v>
      </c>
      <c r="P168">
        <f t="shared" si="19"/>
        <v>1.1235851581440444</v>
      </c>
      <c r="Q168">
        <f t="shared" si="20"/>
        <v>0.39008706432373436</v>
      </c>
      <c r="T168">
        <f t="shared" si="21"/>
        <v>-0.27010005062782355</v>
      </c>
      <c r="U168">
        <f t="shared" si="22"/>
        <v>0.37176082640248509</v>
      </c>
      <c r="X168">
        <f t="shared" si="23"/>
        <v>1.307139065789009</v>
      </c>
      <c r="Y168">
        <f t="shared" si="24"/>
        <v>0.33044678440936948</v>
      </c>
      <c r="Z168">
        <f t="shared" si="26"/>
        <v>0.71556619147855505</v>
      </c>
      <c r="AA168">
        <f t="shared" si="25"/>
        <v>0.41088854381999834</v>
      </c>
    </row>
    <row r="169" spans="2:27" x14ac:dyDescent="0.3">
      <c r="B169" s="167" t="s">
        <v>174</v>
      </c>
      <c r="C169" s="167"/>
      <c r="D169" s="167"/>
      <c r="E169" s="166"/>
      <c r="F169" s="166"/>
      <c r="G169" s="166"/>
      <c r="H169" s="166"/>
      <c r="I169" s="166"/>
      <c r="J169" s="166"/>
      <c r="K169" s="166"/>
      <c r="N169">
        <v>163</v>
      </c>
      <c r="O169">
        <f t="shared" si="18"/>
        <v>2.8448866807507573</v>
      </c>
      <c r="P169">
        <f t="shared" si="19"/>
        <v>1.1220211827230155</v>
      </c>
      <c r="Q169">
        <f t="shared" si="20"/>
        <v>0.3851267680073755</v>
      </c>
      <c r="T169">
        <f t="shared" si="21"/>
        <v>-0.27159055069350208</v>
      </c>
      <c r="U169">
        <f t="shared" si="22"/>
        <v>0.36703356414125715</v>
      </c>
      <c r="X169">
        <f t="shared" si="23"/>
        <v>1.3065880006238813</v>
      </c>
      <c r="Y169">
        <f t="shared" si="24"/>
        <v>0.32869902899588732</v>
      </c>
      <c r="Z169">
        <f t="shared" si="26"/>
        <v>0.71539824780918282</v>
      </c>
      <c r="AA169">
        <f t="shared" si="25"/>
        <v>0.41035589455112759</v>
      </c>
    </row>
    <row r="170" spans="2:27" x14ac:dyDescent="0.3">
      <c r="B170" s="167" t="s">
        <v>175</v>
      </c>
      <c r="C170" s="167"/>
      <c r="D170" s="167"/>
      <c r="E170" s="166"/>
      <c r="F170" s="166"/>
      <c r="G170" s="166"/>
      <c r="H170" s="166"/>
      <c r="I170" s="166"/>
      <c r="J170" s="166"/>
      <c r="K170" s="166"/>
      <c r="N170">
        <v>164</v>
      </c>
      <c r="O170">
        <f t="shared" si="18"/>
        <v>2.8623399732707004</v>
      </c>
      <c r="P170">
        <f t="shared" si="19"/>
        <v>1.1205440146103811</v>
      </c>
      <c r="Q170">
        <f t="shared" si="20"/>
        <v>0.38013993203346574</v>
      </c>
      <c r="T170">
        <f t="shared" si="21"/>
        <v>-0.27299832164648252</v>
      </c>
      <c r="U170">
        <f t="shared" si="22"/>
        <v>0.36228100905202776</v>
      </c>
      <c r="X170">
        <f t="shared" si="23"/>
        <v>1.3060675219264766</v>
      </c>
      <c r="Y170">
        <f t="shared" si="24"/>
        <v>0.3269419223607849</v>
      </c>
      <c r="Z170">
        <f t="shared" si="26"/>
        <v>0.71523962572997379</v>
      </c>
      <c r="AA170">
        <f t="shared" si="25"/>
        <v>0.40982039538614401</v>
      </c>
    </row>
    <row r="171" spans="2:27" x14ac:dyDescent="0.3">
      <c r="B171" s="167" t="s">
        <v>176</v>
      </c>
      <c r="C171" s="167"/>
      <c r="D171" s="167"/>
      <c r="E171" s="166"/>
      <c r="F171" s="166"/>
      <c r="G171" s="166"/>
      <c r="H171" s="166"/>
      <c r="I171" s="166"/>
      <c r="J171" s="166"/>
      <c r="K171" s="166"/>
      <c r="N171">
        <v>165</v>
      </c>
      <c r="O171">
        <f t="shared" si="18"/>
        <v>2.8797932657906435</v>
      </c>
      <c r="P171">
        <f t="shared" si="19"/>
        <v>1.1191541037658577</v>
      </c>
      <c r="Q171">
        <f t="shared" si="20"/>
        <v>0.37512807544055127</v>
      </c>
      <c r="T171">
        <f t="shared" si="21"/>
        <v>-0.27432293466609536</v>
      </c>
      <c r="U171">
        <f t="shared" si="22"/>
        <v>0.35750460880911594</v>
      </c>
      <c r="X171">
        <f t="shared" si="23"/>
        <v>1.3055777882396478</v>
      </c>
      <c r="Y171">
        <f t="shared" si="24"/>
        <v>0.32517599973576472</v>
      </c>
      <c r="Z171">
        <f t="shared" si="26"/>
        <v>0.71509037355874983</v>
      </c>
      <c r="AA171">
        <f t="shared" si="25"/>
        <v>0.4092822094432807</v>
      </c>
    </row>
    <row r="172" spans="2:27" x14ac:dyDescent="0.3">
      <c r="B172" s="167" t="s">
        <v>177</v>
      </c>
      <c r="C172" s="167"/>
      <c r="D172" s="167"/>
      <c r="E172" s="166"/>
      <c r="F172" s="166"/>
      <c r="G172" s="166"/>
      <c r="H172" s="166"/>
      <c r="I172" s="166"/>
      <c r="J172" s="166"/>
      <c r="K172" s="166"/>
      <c r="N172">
        <v>166</v>
      </c>
      <c r="O172">
        <f t="shared" si="18"/>
        <v>2.8972465583105871</v>
      </c>
      <c r="P172">
        <f t="shared" si="19"/>
        <v>1.1178518735697531</v>
      </c>
      <c r="Q172">
        <f t="shared" si="20"/>
        <v>0.37009272488870099</v>
      </c>
      <c r="T172">
        <f t="shared" si="21"/>
        <v>-0.27556398626238299</v>
      </c>
      <c r="U172">
        <f t="shared" si="22"/>
        <v>0.35270581835030562</v>
      </c>
      <c r="X172">
        <f t="shared" si="23"/>
        <v>1.3051189487410204</v>
      </c>
      <c r="Y172">
        <f t="shared" si="24"/>
        <v>0.32340179903796512</v>
      </c>
      <c r="Z172">
        <f t="shared" si="26"/>
        <v>0.71495053675916809</v>
      </c>
      <c r="AA172">
        <f t="shared" si="25"/>
        <v>0.40874150065918941</v>
      </c>
    </row>
    <row r="173" spans="2:27" x14ac:dyDescent="0.3">
      <c r="B173" s="167" t="s">
        <v>207</v>
      </c>
      <c r="C173" s="167"/>
      <c r="D173" s="167"/>
      <c r="E173" s="166"/>
      <c r="F173" s="166"/>
      <c r="G173" s="166"/>
      <c r="H173" s="166"/>
      <c r="I173" s="166"/>
      <c r="J173" s="166"/>
      <c r="K173" s="166"/>
      <c r="N173">
        <v>167</v>
      </c>
      <c r="O173">
        <f t="shared" si="18"/>
        <v>2.9146998508305302</v>
      </c>
      <c r="P173">
        <f t="shared" si="19"/>
        <v>1.1166377206939999</v>
      </c>
      <c r="Q173">
        <f t="shared" si="20"/>
        <v>0.36503541419447183</v>
      </c>
      <c r="T173">
        <f t="shared" si="21"/>
        <v>-0.27672109839900677</v>
      </c>
      <c r="U173">
        <f t="shared" si="22"/>
        <v>0.34788609943365767</v>
      </c>
      <c r="X173">
        <f t="shared" si="23"/>
        <v>1.3046911431975503</v>
      </c>
      <c r="Y173">
        <f t="shared" si="24"/>
        <v>0.32161986070610582</v>
      </c>
      <c r="Z173">
        <f t="shared" si="26"/>
        <v>0.71482015792687248</v>
      </c>
      <c r="AA173">
        <f t="shared" si="25"/>
        <v>0.40819843373900372</v>
      </c>
    </row>
    <row r="174" spans="2:27" x14ac:dyDescent="0.3">
      <c r="B174" s="167" t="s">
        <v>208</v>
      </c>
      <c r="N174">
        <v>168</v>
      </c>
      <c r="O174">
        <f t="shared" si="18"/>
        <v>2.9321531433504737</v>
      </c>
      <c r="P174">
        <f t="shared" si="19"/>
        <v>1.115512014981326</v>
      </c>
      <c r="Q174">
        <f t="shared" si="20"/>
        <v>0.35995768386369226</v>
      </c>
      <c r="T174">
        <f t="shared" si="21"/>
        <v>-0.2777939186084008</v>
      </c>
      <c r="U174">
        <f t="shared" si="22"/>
        <v>0.34304692019224359</v>
      </c>
      <c r="X174">
        <f t="shared" si="23"/>
        <v>1.3042945019229504</v>
      </c>
      <c r="Y174">
        <f t="shared" si="24"/>
        <v>0.31983072753586472</v>
      </c>
      <c r="Z174">
        <f t="shared" si="26"/>
        <v>0.71469927677651823</v>
      </c>
      <c r="AA174">
        <f t="shared" si="25"/>
        <v>0.4076531741061683</v>
      </c>
    </row>
    <row r="175" spans="2:27" x14ac:dyDescent="0.3">
      <c r="B175" s="167" t="s">
        <v>209</v>
      </c>
      <c r="N175">
        <v>169</v>
      </c>
      <c r="O175">
        <f t="shared" si="18"/>
        <v>2.9496064358704168</v>
      </c>
      <c r="P175">
        <f t="shared" si="19"/>
        <v>1.1144750993325963</v>
      </c>
      <c r="Q175">
        <f t="shared" si="20"/>
        <v>0.35486108062221039</v>
      </c>
      <c r="T175">
        <f t="shared" si="21"/>
        <v>-0.27878212009913655</v>
      </c>
      <c r="U175">
        <f t="shared" si="22"/>
        <v>0.33818975468693874</v>
      </c>
      <c r="X175">
        <f t="shared" si="23"/>
        <v>1.3039291457379953</v>
      </c>
      <c r="Y175">
        <f t="shared" si="24"/>
        <v>0.31803494451453723</v>
      </c>
      <c r="Z175">
        <f t="shared" si="26"/>
        <v>0.7145879301296747</v>
      </c>
      <c r="AA175">
        <f t="shared" si="25"/>
        <v>0.40710588785204949</v>
      </c>
    </row>
    <row r="176" spans="2:27" x14ac:dyDescent="0.3">
      <c r="B176" s="167" t="s">
        <v>210</v>
      </c>
      <c r="N176">
        <v>170</v>
      </c>
      <c r="O176">
        <f t="shared" si="18"/>
        <v>2.9670597283903604</v>
      </c>
      <c r="P176">
        <f t="shared" si="19"/>
        <v>1.113527289602362</v>
      </c>
      <c r="Q176">
        <f t="shared" si="20"/>
        <v>0.34974715694474523</v>
      </c>
      <c r="T176">
        <f t="shared" si="21"/>
        <v>-0.27968540185546703</v>
      </c>
      <c r="U176">
        <f t="shared" si="22"/>
        <v>0.33331608245740818</v>
      </c>
      <c r="X176">
        <f t="shared" si="23"/>
        <v>1.3035951859337183</v>
      </c>
      <c r="Y176">
        <f t="shared" si="24"/>
        <v>0.31623305865502765</v>
      </c>
      <c r="Z176">
        <f t="shared" si="26"/>
        <v>0.71448615190360931</v>
      </c>
      <c r="AA176">
        <f t="shared" si="25"/>
        <v>0.40655674168534178</v>
      </c>
    </row>
    <row r="177" spans="2:27" x14ac:dyDescent="0.3">
      <c r="B177" s="167" t="s">
        <v>211</v>
      </c>
      <c r="N177">
        <v>171</v>
      </c>
      <c r="O177">
        <f t="shared" si="18"/>
        <v>2.9845130209103035</v>
      </c>
      <c r="P177">
        <f t="shared" si="19"/>
        <v>1.112668874502649</v>
      </c>
      <c r="Q177">
        <f t="shared" si="20"/>
        <v>0.34461747058198883</v>
      </c>
      <c r="T177">
        <f t="shared" si="21"/>
        <v>-0.28050348872901909</v>
      </c>
      <c r="U177">
        <f t="shared" si="22"/>
        <v>0.32842738807142557</v>
      </c>
      <c r="X177">
        <f t="shared" si="23"/>
        <v>1.3032927242375105</v>
      </c>
      <c r="Y177">
        <f t="shared" si="24"/>
        <v>0.31442561882922426</v>
      </c>
      <c r="Z177">
        <f t="shared" si="26"/>
        <v>0.71439397310095565</v>
      </c>
      <c r="AA177">
        <f t="shared" si="25"/>
        <v>0.40600590288128741</v>
      </c>
    </row>
    <row r="178" spans="2:27" x14ac:dyDescent="0.3">
      <c r="B178" s="167" t="s">
        <v>212</v>
      </c>
      <c r="N178">
        <v>172</v>
      </c>
      <c r="O178">
        <f t="shared" si="18"/>
        <v>3.001966313430247</v>
      </c>
      <c r="P178">
        <f t="shared" si="19"/>
        <v>1.1119001155150121</v>
      </c>
      <c r="Q178">
        <f t="shared" si="20"/>
        <v>0.33947358408609946</v>
      </c>
      <c r="T178">
        <f t="shared" si="21"/>
        <v>-0.28123613152260596</v>
      </c>
      <c r="U178">
        <f t="shared" si="22"/>
        <v>0.32352516067265852</v>
      </c>
      <c r="X178">
        <f t="shared" si="23"/>
        <v>1.3030218527821351</v>
      </c>
      <c r="Y178">
        <f t="shared" si="24"/>
        <v>0.31261317560080687</v>
      </c>
      <c r="Z178">
        <f t="shared" si="26"/>
        <v>0.71431142180026974</v>
      </c>
      <c r="AA178">
        <f t="shared" si="25"/>
        <v>0.40545353923072214</v>
      </c>
    </row>
    <row r="179" spans="2:27" x14ac:dyDescent="0.3">
      <c r="B179" s="167" t="s">
        <v>213</v>
      </c>
      <c r="N179">
        <v>173</v>
      </c>
      <c r="O179">
        <f t="shared" si="18"/>
        <v>3.0194196059501901</v>
      </c>
      <c r="P179">
        <f t="shared" si="19"/>
        <v>1.111221246810886</v>
      </c>
      <c r="Q179">
        <f t="shared" si="20"/>
        <v>0.33431706433473396</v>
      </c>
      <c r="T179">
        <f t="shared" si="21"/>
        <v>-0.2818831070661354</v>
      </c>
      <c r="U179">
        <f t="shared" si="22"/>
        <v>0.31861089352706184</v>
      </c>
      <c r="X179">
        <f t="shared" si="23"/>
        <v>1.3027826540776613</v>
      </c>
      <c r="Y179">
        <f t="shared" si="24"/>
        <v>0.31079628105754048</v>
      </c>
      <c r="Z179">
        <f t="shared" si="26"/>
        <v>0.71423852314747771</v>
      </c>
      <c r="AA179">
        <f t="shared" si="25"/>
        <v>0.40489981898896477</v>
      </c>
    </row>
    <row r="180" spans="2:27" x14ac:dyDescent="0.3">
      <c r="B180" s="167" t="s">
        <v>214</v>
      </c>
      <c r="N180">
        <v>174</v>
      </c>
      <c r="O180">
        <f t="shared" si="18"/>
        <v>3.0368728984701332</v>
      </c>
      <c r="P180">
        <f t="shared" si="19"/>
        <v>1.1106324751802545</v>
      </c>
      <c r="Q180">
        <f t="shared" si="20"/>
        <v>0.32914948205376082</v>
      </c>
      <c r="T180">
        <f t="shared" si="21"/>
        <v>-0.2824442182845896</v>
      </c>
      <c r="U180">
        <f t="shared" si="22"/>
        <v>0.31368608356801364</v>
      </c>
      <c r="X180">
        <f t="shared" si="23"/>
        <v>1.3025752009863314</v>
      </c>
      <c r="Y180">
        <f t="shared" si="24"/>
        <v>0.30897548864310365</v>
      </c>
      <c r="Z180">
        <f t="shared" si="26"/>
        <v>0.71417529934821522</v>
      </c>
      <c r="AA180">
        <f t="shared" si="25"/>
        <v>0.40434491082456492</v>
      </c>
    </row>
    <row r="181" spans="2:27" x14ac:dyDescent="0.3">
      <c r="B181" s="167" t="s">
        <v>215</v>
      </c>
      <c r="N181">
        <v>175</v>
      </c>
      <c r="O181">
        <f t="shared" si="18"/>
        <v>3.0543261909900767</v>
      </c>
      <c r="P181">
        <f t="shared" si="19"/>
        <v>1.1101339799686598</v>
      </c>
      <c r="Q181">
        <f t="shared" si="20"/>
        <v>0.32397241133880211</v>
      </c>
      <c r="T181">
        <f t="shared" si="21"/>
        <v>-0.28291929425805573</v>
      </c>
      <c r="U181">
        <f t="shared" si="22"/>
        <v>0.30875223094033488</v>
      </c>
      <c r="X181">
        <f t="shared" si="23"/>
        <v>1.3023995567003668</v>
      </c>
      <c r="Y181">
        <f t="shared" si="24"/>
        <v>0.3071513529885041</v>
      </c>
      <c r="Z181">
        <f t="shared" si="26"/>
        <v>0.71412176966106411</v>
      </c>
      <c r="AA181">
        <f t="shared" si="25"/>
        <v>0.4037889837679251</v>
      </c>
    </row>
    <row r="182" spans="2:27" x14ac:dyDescent="0.3">
      <c r="N182">
        <v>176</v>
      </c>
      <c r="O182">
        <f t="shared" si="18"/>
        <v>3.0717794835100198</v>
      </c>
      <c r="P182">
        <f t="shared" si="19"/>
        <v>1.1097259130225725</v>
      </c>
      <c r="Q182">
        <f t="shared" si="20"/>
        <v>0.31878742917574937</v>
      </c>
      <c r="T182">
        <f t="shared" si="21"/>
        <v>-0.28330819027379006</v>
      </c>
      <c r="U182">
        <f t="shared" si="22"/>
        <v>0.30381083854333163</v>
      </c>
      <c r="X182">
        <f t="shared" si="23"/>
        <v>1.3022557747227186</v>
      </c>
      <c r="Y182">
        <f t="shared" si="24"/>
        <v>0.30532442974313317</v>
      </c>
      <c r="Z182">
        <f t="shared" si="26"/>
        <v>0.71407795039168565</v>
      </c>
      <c r="AA182">
        <f t="shared" si="25"/>
        <v>0.40323220715981206</v>
      </c>
    </row>
    <row r="183" spans="2:27" x14ac:dyDescent="0.3">
      <c r="N183">
        <v>177</v>
      </c>
      <c r="O183">
        <f t="shared" si="18"/>
        <v>3.0892327760299634</v>
      </c>
      <c r="P183">
        <f t="shared" si="19"/>
        <v>1.1094083986431371</v>
      </c>
      <c r="Q183">
        <f t="shared" si="20"/>
        <v>0.31359611496039724</v>
      </c>
      <c r="T183">
        <f t="shared" si="21"/>
        <v>-0.28361078787029892</v>
      </c>
      <c r="U183">
        <f t="shared" si="22"/>
        <v>0.29886341157299601</v>
      </c>
      <c r="X183">
        <f t="shared" si="23"/>
        <v>1.3021438988507699</v>
      </c>
      <c r="Y183">
        <f t="shared" si="24"/>
        <v>0.30349527540550908</v>
      </c>
      <c r="Z183">
        <f t="shared" si="26"/>
        <v>0.7140438548878536</v>
      </c>
      <c r="AA183">
        <f t="shared" si="25"/>
        <v>0.4026747505997742</v>
      </c>
    </row>
    <row r="184" spans="2:27" x14ac:dyDescent="0.3">
      <c r="N184">
        <v>178</v>
      </c>
      <c r="O184">
        <f t="shared" si="18"/>
        <v>3.1066860685499065</v>
      </c>
      <c r="P184">
        <f t="shared" si="19"/>
        <v>1.1091815335483095</v>
      </c>
      <c r="Q184">
        <f t="shared" si="20"/>
        <v>0.30840005001734533</v>
      </c>
      <c r="T184">
        <f t="shared" si="21"/>
        <v>-0.28382699487342317</v>
      </c>
      <c r="U184">
        <f t="shared" si="22"/>
        <v>0.2939114570635103</v>
      </c>
      <c r="X184">
        <f t="shared" si="23"/>
        <v>1.3020639631629949</v>
      </c>
      <c r="Y184">
        <f t="shared" si="24"/>
        <v>0.30166444715376262</v>
      </c>
      <c r="Z184">
        <f t="shared" si="26"/>
        <v>0.71401949353538896</v>
      </c>
      <c r="AA184">
        <f t="shared" si="25"/>
        <v>0.40211678389448008</v>
      </c>
    </row>
    <row r="185" spans="2:27" x14ac:dyDescent="0.3">
      <c r="N185">
        <v>179</v>
      </c>
      <c r="O185">
        <f t="shared" si="18"/>
        <v>3.12413936106985</v>
      </c>
      <c r="P185">
        <f t="shared" si="19"/>
        <v>1.1090453868433954</v>
      </c>
      <c r="Q185">
        <f t="shared" si="20"/>
        <v>0.30320081711831043</v>
      </c>
      <c r="T185">
        <f t="shared" si="21"/>
        <v>-0.28395674542441507</v>
      </c>
      <c r="U185">
        <f t="shared" si="22"/>
        <v>0.28895648342818847</v>
      </c>
      <c r="X185">
        <f t="shared" si="23"/>
        <v>1.302015992008579</v>
      </c>
      <c r="Y185">
        <f t="shared" si="24"/>
        <v>0.29983250267591477</v>
      </c>
      <c r="Z185">
        <f t="shared" si="26"/>
        <v>0.71400487375499544</v>
      </c>
      <c r="AA185">
        <f t="shared" si="25"/>
        <v>0.40155847700599312</v>
      </c>
    </row>
    <row r="186" spans="2:27" x14ac:dyDescent="0.3">
      <c r="N186">
        <v>180</v>
      </c>
      <c r="O186">
        <f t="shared" si="18"/>
        <v>3.1415926535897931</v>
      </c>
      <c r="P186">
        <f t="shared" si="19"/>
        <v>1.109</v>
      </c>
      <c r="Q186">
        <f t="shared" si="20"/>
        <v>0.29800000000000004</v>
      </c>
      <c r="T186">
        <f t="shared" si="21"/>
        <v>-0.28399999999999997</v>
      </c>
      <c r="U186">
        <f t="shared" si="22"/>
        <v>0.28400000000000003</v>
      </c>
      <c r="X186">
        <f t="shared" si="23"/>
        <v>1.302</v>
      </c>
      <c r="Y186">
        <f t="shared" si="24"/>
        <v>0.29799999999999999</v>
      </c>
      <c r="Z186">
        <f t="shared" si="26"/>
        <v>0.71399999999999997</v>
      </c>
      <c r="AA186">
        <f t="shared" si="25"/>
        <v>0.40100000000000002</v>
      </c>
    </row>
    <row r="187" spans="2:27" x14ac:dyDescent="0.3">
      <c r="N187">
        <v>181</v>
      </c>
      <c r="O187">
        <f t="shared" si="18"/>
        <v>3.1590459461097367</v>
      </c>
      <c r="P187">
        <f t="shared" si="19"/>
        <v>1.1090453868433954</v>
      </c>
      <c r="Q187">
        <f t="shared" si="20"/>
        <v>0.29279918288168949</v>
      </c>
      <c r="T187">
        <f t="shared" si="21"/>
        <v>-0.28395674542441507</v>
      </c>
      <c r="U187">
        <f t="shared" si="22"/>
        <v>0.27904351657181142</v>
      </c>
      <c r="X187">
        <f t="shared" si="23"/>
        <v>1.302015992008579</v>
      </c>
      <c r="Y187">
        <f t="shared" si="24"/>
        <v>0.2961674973240852</v>
      </c>
      <c r="Z187">
        <f t="shared" si="26"/>
        <v>0.71400487375499544</v>
      </c>
      <c r="AA187">
        <f t="shared" si="25"/>
        <v>0.40044152299400693</v>
      </c>
    </row>
    <row r="188" spans="2:27" x14ac:dyDescent="0.3">
      <c r="N188">
        <v>182</v>
      </c>
      <c r="O188">
        <f t="shared" si="18"/>
        <v>3.1764992386296798</v>
      </c>
      <c r="P188">
        <f t="shared" si="19"/>
        <v>1.1091815335483095</v>
      </c>
      <c r="Q188">
        <f t="shared" si="20"/>
        <v>0.2875999499826547</v>
      </c>
      <c r="T188">
        <f t="shared" si="21"/>
        <v>-0.28382699487342317</v>
      </c>
      <c r="U188">
        <f t="shared" si="22"/>
        <v>0.27408854293648971</v>
      </c>
      <c r="X188">
        <f t="shared" si="23"/>
        <v>1.3020639631629949</v>
      </c>
      <c r="Y188">
        <f t="shared" si="24"/>
        <v>0.29433555284623741</v>
      </c>
      <c r="Z188">
        <f t="shared" si="26"/>
        <v>0.71401949353538896</v>
      </c>
      <c r="AA188">
        <f t="shared" si="25"/>
        <v>0.39988321610551997</v>
      </c>
    </row>
    <row r="189" spans="2:27" x14ac:dyDescent="0.3">
      <c r="N189">
        <v>183</v>
      </c>
      <c r="O189">
        <f t="shared" si="18"/>
        <v>3.1939525311496229</v>
      </c>
      <c r="P189">
        <f t="shared" si="19"/>
        <v>1.1094083986431371</v>
      </c>
      <c r="Q189">
        <f t="shared" si="20"/>
        <v>0.28240388503960279</v>
      </c>
      <c r="T189">
        <f t="shared" si="21"/>
        <v>-0.28361078787029892</v>
      </c>
      <c r="U189">
        <f t="shared" si="22"/>
        <v>0.269136588427004</v>
      </c>
      <c r="X189">
        <f t="shared" si="23"/>
        <v>1.3021438988507699</v>
      </c>
      <c r="Y189">
        <f t="shared" si="24"/>
        <v>0.29250472459449089</v>
      </c>
      <c r="Z189">
        <f t="shared" si="26"/>
        <v>0.7140438548878536</v>
      </c>
      <c r="AA189">
        <f t="shared" si="25"/>
        <v>0.39932524940022585</v>
      </c>
    </row>
    <row r="190" spans="2:27" x14ac:dyDescent="0.3">
      <c r="N190">
        <v>184</v>
      </c>
      <c r="O190">
        <f t="shared" si="18"/>
        <v>3.2114058236695664</v>
      </c>
      <c r="P190">
        <f t="shared" si="19"/>
        <v>1.1097259130225725</v>
      </c>
      <c r="Q190">
        <f t="shared" si="20"/>
        <v>0.27721257082425066</v>
      </c>
      <c r="T190">
        <f t="shared" si="21"/>
        <v>-0.28330819027379006</v>
      </c>
      <c r="U190">
        <f t="shared" si="22"/>
        <v>0.26418916145666838</v>
      </c>
      <c r="X190">
        <f t="shared" si="23"/>
        <v>1.3022557747227186</v>
      </c>
      <c r="Y190">
        <f t="shared" si="24"/>
        <v>0.29067557025686686</v>
      </c>
      <c r="Z190">
        <f t="shared" si="26"/>
        <v>0.71407795039168565</v>
      </c>
      <c r="AA190">
        <f t="shared" si="25"/>
        <v>0.39876779284018804</v>
      </c>
    </row>
    <row r="191" spans="2:27" x14ac:dyDescent="0.3">
      <c r="N191">
        <v>185</v>
      </c>
      <c r="O191">
        <f t="shared" si="18"/>
        <v>3.2288591161895095</v>
      </c>
      <c r="P191">
        <f t="shared" si="19"/>
        <v>1.1101339799686598</v>
      </c>
      <c r="Q191">
        <f t="shared" si="20"/>
        <v>0.27202758866119792</v>
      </c>
      <c r="T191">
        <f t="shared" si="21"/>
        <v>-0.28291929425805573</v>
      </c>
      <c r="U191">
        <f t="shared" si="22"/>
        <v>0.25924776905966512</v>
      </c>
      <c r="X191">
        <f t="shared" si="23"/>
        <v>1.3023995567003668</v>
      </c>
      <c r="Y191">
        <f t="shared" si="24"/>
        <v>0.28884864701149593</v>
      </c>
      <c r="Z191">
        <f t="shared" si="26"/>
        <v>0.71412176966106411</v>
      </c>
      <c r="AA191">
        <f t="shared" si="25"/>
        <v>0.39821101623207494</v>
      </c>
    </row>
    <row r="192" spans="2:27" x14ac:dyDescent="0.3">
      <c r="N192">
        <v>186</v>
      </c>
      <c r="O192">
        <f t="shared" si="18"/>
        <v>3.246312408709453</v>
      </c>
      <c r="P192">
        <f t="shared" si="19"/>
        <v>1.1106324751802545</v>
      </c>
      <c r="Q192">
        <f t="shared" si="20"/>
        <v>0.26685051794623926</v>
      </c>
      <c r="T192">
        <f t="shared" si="21"/>
        <v>-0.2824442182845896</v>
      </c>
      <c r="U192">
        <f t="shared" si="22"/>
        <v>0.25431391643198636</v>
      </c>
      <c r="X192">
        <f t="shared" si="23"/>
        <v>1.3025752009863314</v>
      </c>
      <c r="Y192">
        <f t="shared" si="24"/>
        <v>0.28702451135689638</v>
      </c>
      <c r="Z192">
        <f t="shared" si="26"/>
        <v>0.71417529934821522</v>
      </c>
      <c r="AA192">
        <f t="shared" si="25"/>
        <v>0.39765508917543513</v>
      </c>
    </row>
    <row r="193" spans="14:27" x14ac:dyDescent="0.3">
      <c r="N193">
        <v>187</v>
      </c>
      <c r="O193">
        <f t="shared" si="18"/>
        <v>3.2637657012293961</v>
      </c>
      <c r="P193">
        <f t="shared" si="19"/>
        <v>1.111221246810886</v>
      </c>
      <c r="Q193">
        <f t="shared" si="20"/>
        <v>0.26168293566526607</v>
      </c>
      <c r="T193">
        <f t="shared" si="21"/>
        <v>-0.28188310706613545</v>
      </c>
      <c r="U193">
        <f t="shared" si="22"/>
        <v>0.24938910647293813</v>
      </c>
      <c r="X193">
        <f t="shared" si="23"/>
        <v>1.3027826540776613</v>
      </c>
      <c r="Y193">
        <f t="shared" si="24"/>
        <v>0.28520371894245949</v>
      </c>
      <c r="Z193">
        <f t="shared" si="26"/>
        <v>0.71423852314747771</v>
      </c>
      <c r="AA193">
        <f t="shared" si="25"/>
        <v>0.39710018101103534</v>
      </c>
    </row>
    <row r="194" spans="14:27" x14ac:dyDescent="0.3">
      <c r="N194">
        <v>188</v>
      </c>
      <c r="O194">
        <f t="shared" si="18"/>
        <v>3.2812189937493397</v>
      </c>
      <c r="P194">
        <f t="shared" si="19"/>
        <v>1.1119001155150121</v>
      </c>
      <c r="Q194">
        <f t="shared" si="20"/>
        <v>0.25652641591390046</v>
      </c>
      <c r="T194">
        <f t="shared" si="21"/>
        <v>-0.2812361315226059</v>
      </c>
      <c r="U194">
        <f t="shared" si="22"/>
        <v>0.24447483932734138</v>
      </c>
      <c r="X194">
        <f t="shared" si="23"/>
        <v>1.3030218527821351</v>
      </c>
      <c r="Y194">
        <f t="shared" si="24"/>
        <v>0.2833868243991931</v>
      </c>
      <c r="Z194">
        <f t="shared" si="26"/>
        <v>0.71431142180026974</v>
      </c>
      <c r="AA194">
        <f t="shared" si="25"/>
        <v>0.39654646076927791</v>
      </c>
    </row>
    <row r="195" spans="14:27" x14ac:dyDescent="0.3">
      <c r="N195">
        <v>189</v>
      </c>
      <c r="O195">
        <f t="shared" si="18"/>
        <v>3.2986722862692828</v>
      </c>
      <c r="P195">
        <f t="shared" si="19"/>
        <v>1.112668874502649</v>
      </c>
      <c r="Q195">
        <f t="shared" si="20"/>
        <v>0.2513825294180112</v>
      </c>
      <c r="T195">
        <f t="shared" si="21"/>
        <v>-0.28050348872901909</v>
      </c>
      <c r="U195">
        <f t="shared" si="22"/>
        <v>0.23957261192857446</v>
      </c>
      <c r="X195">
        <f t="shared" si="23"/>
        <v>1.3032927242375105</v>
      </c>
      <c r="Y195">
        <f t="shared" si="24"/>
        <v>0.28157438117077577</v>
      </c>
      <c r="Z195">
        <f t="shared" si="26"/>
        <v>0.71439397310095554</v>
      </c>
      <c r="AA195">
        <f t="shared" si="25"/>
        <v>0.39599409711871264</v>
      </c>
    </row>
    <row r="196" spans="14:27" x14ac:dyDescent="0.3">
      <c r="N196">
        <v>190</v>
      </c>
      <c r="O196">
        <f t="shared" si="18"/>
        <v>3.3161255787892263</v>
      </c>
      <c r="P196">
        <f t="shared" si="19"/>
        <v>1.113527289602362</v>
      </c>
      <c r="Q196">
        <f t="shared" si="20"/>
        <v>0.24625284305525472</v>
      </c>
      <c r="T196">
        <f t="shared" si="21"/>
        <v>-0.27968540185546703</v>
      </c>
      <c r="U196">
        <f t="shared" si="22"/>
        <v>0.23468391754259171</v>
      </c>
      <c r="X196">
        <f t="shared" si="23"/>
        <v>1.3035951859337183</v>
      </c>
      <c r="Y196">
        <f t="shared" si="24"/>
        <v>0.27976694134497226</v>
      </c>
      <c r="Z196">
        <f t="shared" si="26"/>
        <v>0.71448615190360931</v>
      </c>
      <c r="AA196">
        <f t="shared" si="25"/>
        <v>0.39544325831465826</v>
      </c>
    </row>
    <row r="197" spans="14:27" x14ac:dyDescent="0.3">
      <c r="N197">
        <v>191</v>
      </c>
      <c r="O197">
        <f t="shared" si="18"/>
        <v>3.3335788713091694</v>
      </c>
      <c r="P197">
        <f t="shared" si="19"/>
        <v>1.1144750993325963</v>
      </c>
      <c r="Q197">
        <f t="shared" si="20"/>
        <v>0.24113891937778967</v>
      </c>
      <c r="T197">
        <f t="shared" si="21"/>
        <v>-0.27878212009913655</v>
      </c>
      <c r="U197">
        <f t="shared" si="22"/>
        <v>0.22981024531306127</v>
      </c>
      <c r="X197">
        <f t="shared" si="23"/>
        <v>1.3039291457379953</v>
      </c>
      <c r="Y197">
        <f t="shared" si="24"/>
        <v>0.2779650554854628</v>
      </c>
      <c r="Z197">
        <f t="shared" si="26"/>
        <v>0.7145879301296747</v>
      </c>
      <c r="AA197">
        <f t="shared" si="25"/>
        <v>0.39489411214795062</v>
      </c>
    </row>
    <row r="198" spans="14:27" x14ac:dyDescent="0.3">
      <c r="N198">
        <v>192</v>
      </c>
      <c r="O198">
        <f t="shared" si="18"/>
        <v>3.351032163829113</v>
      </c>
      <c r="P198">
        <f t="shared" si="19"/>
        <v>1.115512014981326</v>
      </c>
      <c r="Q198">
        <f t="shared" si="20"/>
        <v>0.23604231613630766</v>
      </c>
      <c r="T198">
        <f t="shared" si="21"/>
        <v>-0.27779391860840075</v>
      </c>
      <c r="U198">
        <f t="shared" si="22"/>
        <v>0.22495307980775628</v>
      </c>
      <c r="X198">
        <f t="shared" si="23"/>
        <v>1.3042945019229504</v>
      </c>
      <c r="Y198">
        <f t="shared" si="24"/>
        <v>0.27616927246413525</v>
      </c>
      <c r="Z198">
        <f t="shared" si="26"/>
        <v>0.71469927677651823</v>
      </c>
      <c r="AA198">
        <f t="shared" si="25"/>
        <v>0.39434682589383174</v>
      </c>
    </row>
    <row r="199" spans="14:27" x14ac:dyDescent="0.3">
      <c r="N199">
        <v>193</v>
      </c>
      <c r="O199">
        <f t="shared" ref="O199:O262" si="27">RADIANS(N199)</f>
        <v>3.3684854563490561</v>
      </c>
      <c r="P199">
        <f t="shared" ref="P199:P262" si="28">$C$7*COS(O199)+$C$5</f>
        <v>1.1166377206939999</v>
      </c>
      <c r="Q199">
        <f t="shared" ref="Q199:Q262" si="29">$C$7*SIN(O199)+$C$9</f>
        <v>0.23096458580552823</v>
      </c>
      <c r="T199">
        <f t="shared" ref="T199:T262" si="30">$C$6*COS(O199)</f>
        <v>-0.27672109839900677</v>
      </c>
      <c r="U199">
        <f t="shared" ref="U199:U262" si="31">$C$6*SIN(O199)+$C$6</f>
        <v>0.22011390056634234</v>
      </c>
      <c r="X199">
        <f t="shared" ref="X199:X262" si="32">$C$12*COS(O199)+$C$5</f>
        <v>1.3046911431975503</v>
      </c>
      <c r="Y199">
        <f t="shared" ref="Y199:Y262" si="33">$C$12*SIN(O199)+$C$9</f>
        <v>0.27438013929389415</v>
      </c>
      <c r="Z199">
        <f t="shared" si="26"/>
        <v>0.71482015792687248</v>
      </c>
      <c r="AA199">
        <f t="shared" ref="AA199:AA262" si="34">$C$13*SIN(O199)+$C$14</f>
        <v>0.39380156626099633</v>
      </c>
    </row>
    <row r="200" spans="14:27" x14ac:dyDescent="0.3">
      <c r="N200">
        <v>194</v>
      </c>
      <c r="O200">
        <f t="shared" si="27"/>
        <v>3.3859387488689991</v>
      </c>
      <c r="P200">
        <f t="shared" si="28"/>
        <v>1.1178518735697531</v>
      </c>
      <c r="Q200">
        <f t="shared" si="29"/>
        <v>0.22590727511129907</v>
      </c>
      <c r="T200">
        <f t="shared" si="30"/>
        <v>-0.27556398626238299</v>
      </c>
      <c r="U200">
        <f t="shared" si="31"/>
        <v>0.21529418164969441</v>
      </c>
      <c r="X200">
        <f t="shared" si="32"/>
        <v>1.3051189487410204</v>
      </c>
      <c r="Y200">
        <f t="shared" si="33"/>
        <v>0.27259820096203491</v>
      </c>
      <c r="Z200">
        <f t="shared" ref="Z200:Z263" si="35">$C$13*COS(O200)+($R$7-$C$15)</f>
        <v>0.71495053675916809</v>
      </c>
      <c r="AA200">
        <f t="shared" si="34"/>
        <v>0.39325849934081064</v>
      </c>
    </row>
    <row r="201" spans="14:27" x14ac:dyDescent="0.3">
      <c r="N201">
        <v>195</v>
      </c>
      <c r="O201">
        <f t="shared" si="27"/>
        <v>3.4033920413889427</v>
      </c>
      <c r="P201">
        <f t="shared" si="28"/>
        <v>1.1191541037658577</v>
      </c>
      <c r="Q201">
        <f t="shared" si="29"/>
        <v>0.22087192455944879</v>
      </c>
      <c r="T201">
        <f t="shared" si="30"/>
        <v>-0.27432293466609536</v>
      </c>
      <c r="U201">
        <f t="shared" si="31"/>
        <v>0.21049539119088406</v>
      </c>
      <c r="X201">
        <f t="shared" si="32"/>
        <v>1.3055777882396478</v>
      </c>
      <c r="Y201">
        <f t="shared" si="33"/>
        <v>0.27082400026423531</v>
      </c>
      <c r="Z201">
        <f t="shared" si="35"/>
        <v>0.71509037355874983</v>
      </c>
      <c r="AA201">
        <f t="shared" si="34"/>
        <v>0.39271779055671935</v>
      </c>
    </row>
    <row r="202" spans="14:27" x14ac:dyDescent="0.3">
      <c r="N202">
        <v>196</v>
      </c>
      <c r="O202">
        <f t="shared" si="27"/>
        <v>3.4208453339088858</v>
      </c>
      <c r="P202">
        <f t="shared" si="28"/>
        <v>1.1205440146103811</v>
      </c>
      <c r="Q202">
        <f t="shared" si="29"/>
        <v>0.21586006796653429</v>
      </c>
      <c r="T202">
        <f t="shared" si="30"/>
        <v>-0.27299832164648252</v>
      </c>
      <c r="U202">
        <f t="shared" si="31"/>
        <v>0.20571899094797225</v>
      </c>
      <c r="X202">
        <f t="shared" si="32"/>
        <v>1.3060675219264766</v>
      </c>
      <c r="Y202">
        <f t="shared" si="33"/>
        <v>0.26905807763921508</v>
      </c>
      <c r="Z202">
        <f t="shared" si="35"/>
        <v>0.71523962572997379</v>
      </c>
      <c r="AA202">
        <f t="shared" si="34"/>
        <v>0.39217960461385604</v>
      </c>
    </row>
    <row r="203" spans="14:27" x14ac:dyDescent="0.3">
      <c r="N203">
        <v>197</v>
      </c>
      <c r="O203">
        <f t="shared" si="27"/>
        <v>3.4382986264288293</v>
      </c>
      <c r="P203">
        <f t="shared" si="28"/>
        <v>1.1220211827230155</v>
      </c>
      <c r="Q203">
        <f t="shared" si="29"/>
        <v>0.21087323199262442</v>
      </c>
      <c r="T203">
        <f t="shared" si="30"/>
        <v>-0.27159055069350202</v>
      </c>
      <c r="U203">
        <f t="shared" si="31"/>
        <v>0.20096643585874274</v>
      </c>
      <c r="X203">
        <f t="shared" si="32"/>
        <v>1.3065880006238813</v>
      </c>
      <c r="Y203">
        <f t="shared" si="33"/>
        <v>0.26730097100411265</v>
      </c>
      <c r="Z203">
        <f t="shared" si="35"/>
        <v>0.71539824780918282</v>
      </c>
      <c r="AA203">
        <f t="shared" si="34"/>
        <v>0.39164410544887246</v>
      </c>
    </row>
    <row r="204" spans="14:27" x14ac:dyDescent="0.3">
      <c r="N204">
        <v>198</v>
      </c>
      <c r="O204">
        <f t="shared" si="27"/>
        <v>3.4557519189487724</v>
      </c>
      <c r="P204">
        <f t="shared" si="28"/>
        <v>1.1235851581440444</v>
      </c>
      <c r="Q204">
        <f t="shared" si="29"/>
        <v>0.2059129356762657</v>
      </c>
      <c r="T204">
        <f t="shared" si="30"/>
        <v>-0.27010005062782361</v>
      </c>
      <c r="U204">
        <f t="shared" si="31"/>
        <v>0.19623917359751497</v>
      </c>
      <c r="X204">
        <f t="shared" si="32"/>
        <v>1.307139065789009</v>
      </c>
      <c r="Y204">
        <f t="shared" si="33"/>
        <v>0.2655532155906305</v>
      </c>
      <c r="Z204">
        <f t="shared" si="35"/>
        <v>0.71556619147855505</v>
      </c>
      <c r="AA204">
        <f t="shared" si="34"/>
        <v>0.3911114561800017</v>
      </c>
    </row>
    <row r="205" spans="14:27" x14ac:dyDescent="0.3">
      <c r="N205">
        <v>199</v>
      </c>
      <c r="O205">
        <f t="shared" si="27"/>
        <v>3.473205211468716</v>
      </c>
      <c r="P205">
        <f t="shared" si="28"/>
        <v>1.1252354644714035</v>
      </c>
      <c r="Q205">
        <f t="shared" si="29"/>
        <v>0.20098068997176727</v>
      </c>
      <c r="T205">
        <f t="shared" si="30"/>
        <v>-0.26852727547020594</v>
      </c>
      <c r="U205">
        <f t="shared" si="31"/>
        <v>0.19153864413416746</v>
      </c>
      <c r="X205">
        <f t="shared" si="32"/>
        <v>1.3077205495620718</v>
      </c>
      <c r="Y205">
        <f t="shared" si="33"/>
        <v>0.26381534378199856</v>
      </c>
      <c r="Z205">
        <f t="shared" si="35"/>
        <v>0.71574340558082183</v>
      </c>
      <c r="AA205">
        <f t="shared" si="34"/>
        <v>0.39058181905737099</v>
      </c>
    </row>
    <row r="206" spans="14:27" x14ac:dyDescent="0.3">
      <c r="N206">
        <v>200</v>
      </c>
      <c r="O206">
        <f t="shared" si="27"/>
        <v>3.4906585039886591</v>
      </c>
      <c r="P206">
        <f t="shared" si="28"/>
        <v>1.1269715990057994</v>
      </c>
      <c r="Q206">
        <f t="shared" si="29"/>
        <v>0.19607799728895073</v>
      </c>
      <c r="T206">
        <f t="shared" si="30"/>
        <v>-0.26687270430319798</v>
      </c>
      <c r="U206">
        <f t="shared" si="31"/>
        <v>0.18686627929551008</v>
      </c>
      <c r="X206">
        <f t="shared" si="32"/>
        <v>1.3083322748174797</v>
      </c>
      <c r="Y206">
        <f t="shared" si="33"/>
        <v>0.26208788495080476</v>
      </c>
      <c r="Z206">
        <f t="shared" si="35"/>
        <v>0.71592983613485095</v>
      </c>
      <c r="AA206">
        <f t="shared" si="34"/>
        <v>0.39005535541357861</v>
      </c>
    </row>
    <row r="207" spans="14:27" x14ac:dyDescent="0.3">
      <c r="N207">
        <v>201</v>
      </c>
      <c r="O207">
        <f t="shared" si="27"/>
        <v>3.5081117965086026</v>
      </c>
      <c r="P207">
        <f t="shared" si="28"/>
        <v>1.1287930329038338</v>
      </c>
      <c r="Q207">
        <f t="shared" si="29"/>
        <v>0.19120635103550046</v>
      </c>
      <c r="T207">
        <f t="shared" si="30"/>
        <v>-0.26513684112520525</v>
      </c>
      <c r="U207">
        <f t="shared" si="31"/>
        <v>0.18222350232913465</v>
      </c>
      <c r="X207">
        <f t="shared" si="32"/>
        <v>1.3089740552177938</v>
      </c>
      <c r="Y207">
        <f t="shared" si="33"/>
        <v>0.26037136529774346</v>
      </c>
      <c r="Z207">
        <f t="shared" si="35"/>
        <v>0.71612542635208953</v>
      </c>
      <c r="AA207">
        <f t="shared" si="34"/>
        <v>0.38953222561455042</v>
      </c>
    </row>
    <row r="208" spans="14:27" x14ac:dyDescent="0.3">
      <c r="N208">
        <v>202</v>
      </c>
      <c r="O208">
        <f t="shared" si="27"/>
        <v>3.5255650890285457</v>
      </c>
      <c r="P208">
        <f t="shared" si="28"/>
        <v>1.1306992113390975</v>
      </c>
      <c r="Q208">
        <f t="shared" si="29"/>
        <v>0.18636723516205822</v>
      </c>
      <c r="T208">
        <f t="shared" si="30"/>
        <v>-0.26332021469696759</v>
      </c>
      <c r="U208">
        <f t="shared" si="31"/>
        <v>0.17761172746988096</v>
      </c>
      <c r="X208">
        <f t="shared" si="32"/>
        <v>1.3096456952704874</v>
      </c>
      <c r="Y208">
        <f t="shared" si="33"/>
        <v>0.25866630769132926</v>
      </c>
      <c r="Z208">
        <f t="shared" si="35"/>
        <v>0.71633011665386281</v>
      </c>
      <c r="AA208">
        <f t="shared" si="34"/>
        <v>0.38901258901069086</v>
      </c>
    </row>
    <row r="209" spans="14:27" x14ac:dyDescent="0.3">
      <c r="N209">
        <v>203</v>
      </c>
      <c r="O209">
        <f t="shared" si="27"/>
        <v>3.5430183815484888</v>
      </c>
      <c r="P209">
        <f t="shared" si="28"/>
        <v>1.1326895536711727</v>
      </c>
      <c r="Q209">
        <f t="shared" si="29"/>
        <v>0.18156212371019648</v>
      </c>
      <c r="T209">
        <f t="shared" si="30"/>
        <v>-0.26142337838049307</v>
      </c>
      <c r="U209">
        <f t="shared" si="31"/>
        <v>0.1730323595090463</v>
      </c>
      <c r="X209">
        <f t="shared" si="32"/>
        <v>1.3103469903874938</v>
      </c>
      <c r="Y209">
        <f t="shared" si="33"/>
        <v>0.25697323150862628</v>
      </c>
      <c r="Z209">
        <f t="shared" si="35"/>
        <v>0.71654384468952192</v>
      </c>
      <c r="AA209">
        <f t="shared" si="34"/>
        <v>0.38849660388834328</v>
      </c>
    </row>
    <row r="210" spans="14:27" x14ac:dyDescent="0.3">
      <c r="N210">
        <v>204</v>
      </c>
      <c r="O210">
        <f t="shared" si="27"/>
        <v>3.5604716740684323</v>
      </c>
      <c r="P210">
        <f t="shared" si="28"/>
        <v>1.1347634536225049</v>
      </c>
      <c r="Q210">
        <f t="shared" si="29"/>
        <v>0.17679248036341152</v>
      </c>
      <c r="T210">
        <f t="shared" si="30"/>
        <v>-0.25944690997049863</v>
      </c>
      <c r="U210">
        <f t="shared" si="31"/>
        <v>0.16848679336647271</v>
      </c>
      <c r="X210">
        <f t="shared" si="32"/>
        <v>1.3110777269475269</v>
      </c>
      <c r="Y210">
        <f t="shared" si="33"/>
        <v>0.25529265247704097</v>
      </c>
      <c r="Z210">
        <f t="shared" si="35"/>
        <v>0.71676654535543682</v>
      </c>
      <c r="AA210">
        <f t="shared" si="34"/>
        <v>0.38798442742157441</v>
      </c>
    </row>
    <row r="211" spans="14:27" x14ac:dyDescent="0.3">
      <c r="N211">
        <v>205</v>
      </c>
      <c r="O211">
        <f t="shared" si="27"/>
        <v>3.5779249665883754</v>
      </c>
      <c r="P211">
        <f t="shared" si="28"/>
        <v>1.1369202794630784</v>
      </c>
      <c r="Q211">
        <f t="shared" si="29"/>
        <v>0.1720597580012716</v>
      </c>
      <c r="T211">
        <f t="shared" si="30"/>
        <v>-0.25739141151840861</v>
      </c>
      <c r="U211">
        <f t="shared" si="31"/>
        <v>0.16397641366564139</v>
      </c>
      <c r="X211">
        <f t="shared" si="32"/>
        <v>1.3118376823611517</v>
      </c>
      <c r="Y211">
        <f t="shared" si="33"/>
        <v>0.25362508251722654</v>
      </c>
      <c r="Z211">
        <f t="shared" si="35"/>
        <v>0.71699815081482721</v>
      </c>
      <c r="AA211">
        <f t="shared" si="34"/>
        <v>0.38747621562429763</v>
      </c>
    </row>
    <row r="212" spans="14:27" x14ac:dyDescent="0.3">
      <c r="N212">
        <v>206</v>
      </c>
      <c r="O212">
        <f t="shared" si="27"/>
        <v>3.595378259108319</v>
      </c>
      <c r="P212">
        <f t="shared" si="28"/>
        <v>1.1391593742028483</v>
      </c>
      <c r="Q212">
        <f t="shared" si="29"/>
        <v>0.1673653982568549</v>
      </c>
      <c r="T212">
        <f t="shared" si="30"/>
        <v>-0.25525750914896339</v>
      </c>
      <c r="U212">
        <f t="shared" si="31"/>
        <v>0.159502594311902</v>
      </c>
      <c r="X212">
        <f t="shared" si="32"/>
        <v>1.3126266251385874</v>
      </c>
      <c r="Y212">
        <f t="shared" si="33"/>
        <v>0.25197102958714684</v>
      </c>
      <c r="Z212">
        <f t="shared" si="35"/>
        <v>0.71723859051842664</v>
      </c>
      <c r="AA212">
        <f t="shared" si="34"/>
        <v>0.38697212330274955</v>
      </c>
    </row>
    <row r="213" spans="14:27" x14ac:dyDescent="0.3">
      <c r="N213">
        <v>207</v>
      </c>
      <c r="O213">
        <f t="shared" si="27"/>
        <v>3.6128315516282621</v>
      </c>
      <c r="P213">
        <f t="shared" si="28"/>
        <v>1.1414800557918663</v>
      </c>
      <c r="Q213">
        <f t="shared" si="29"/>
        <v>0.16271083107761508</v>
      </c>
      <c r="T213">
        <f t="shared" si="30"/>
        <v>-0.25304585286949643</v>
      </c>
      <c r="U213">
        <f t="shared" si="31"/>
        <v>0.15506669807396872</v>
      </c>
      <c r="X213">
        <f t="shared" si="32"/>
        <v>1.3134443149602215</v>
      </c>
      <c r="Y213">
        <f t="shared" si="33"/>
        <v>0.25033099752734761</v>
      </c>
      <c r="Z213">
        <f t="shared" si="35"/>
        <v>0.71748779122597217</v>
      </c>
      <c r="AA213">
        <f t="shared" si="34"/>
        <v>0.38647230400833454</v>
      </c>
    </row>
    <row r="214" spans="14:27" x14ac:dyDescent="0.3">
      <c r="N214">
        <v>208</v>
      </c>
      <c r="O214">
        <f t="shared" si="27"/>
        <v>3.6302848441482056</v>
      </c>
      <c r="P214">
        <f t="shared" si="28"/>
        <v>1.1438816173280397</v>
      </c>
      <c r="Q214">
        <f t="shared" si="29"/>
        <v>0.15809747428980453</v>
      </c>
      <c r="T214">
        <f t="shared" si="30"/>
        <v>-0.25075711637193521</v>
      </c>
      <c r="U214">
        <f t="shared" si="31"/>
        <v>0.15067007616880698</v>
      </c>
      <c r="X214">
        <f t="shared" si="32"/>
        <v>1.3142905027498126</v>
      </c>
      <c r="Y214">
        <f t="shared" si="33"/>
        <v>0.24870548590748146</v>
      </c>
      <c r="Z214">
        <f t="shared" si="35"/>
        <v>0.71774567702851433</v>
      </c>
      <c r="AA214">
        <f t="shared" si="34"/>
        <v>0.38597690999085149</v>
      </c>
    </row>
    <row r="215" spans="14:27" x14ac:dyDescent="0.3">
      <c r="N215">
        <v>209</v>
      </c>
      <c r="O215">
        <f t="shared" si="27"/>
        <v>3.6477381366681487</v>
      </c>
      <c r="P215">
        <f t="shared" si="28"/>
        <v>1.14636332727246</v>
      </c>
      <c r="Q215">
        <f t="shared" si="29"/>
        <v>0.15352673316659157</v>
      </c>
      <c r="T215">
        <f t="shared" si="30"/>
        <v>-0.24839199682758839</v>
      </c>
      <c r="U215">
        <f t="shared" si="31"/>
        <v>0.14631406785004028</v>
      </c>
      <c r="X215">
        <f t="shared" si="32"/>
        <v>1.3151649307503634</v>
      </c>
      <c r="Y215">
        <f t="shared" si="33"/>
        <v>0.24709498987413461</v>
      </c>
      <c r="Z215">
        <f t="shared" si="35"/>
        <v>0.71801216937153933</v>
      </c>
      <c r="AA215">
        <f t="shared" si="34"/>
        <v>0.38548609215211727</v>
      </c>
    </row>
    <row r="216" spans="14:27" x14ac:dyDescent="0.3">
      <c r="N216">
        <v>210</v>
      </c>
      <c r="O216">
        <f t="shared" si="27"/>
        <v>3.6651914291880923</v>
      </c>
      <c r="P216">
        <f t="shared" si="28"/>
        <v>1.1489244296722374</v>
      </c>
      <c r="Q216">
        <f t="shared" si="29"/>
        <v>0.14899999999999997</v>
      </c>
      <c r="T216">
        <f t="shared" si="30"/>
        <v>-0.24595121467478054</v>
      </c>
      <c r="U216">
        <f t="shared" si="31"/>
        <v>0.14199999999999996</v>
      </c>
      <c r="X216">
        <f t="shared" si="32"/>
        <v>1.316067332602634</v>
      </c>
      <c r="Y216">
        <f t="shared" si="33"/>
        <v>0.24549999999999997</v>
      </c>
      <c r="Z216">
        <f t="shared" si="35"/>
        <v>0.71828718707889794</v>
      </c>
      <c r="AA216">
        <f t="shared" si="34"/>
        <v>0.38500000000000001</v>
      </c>
    </row>
    <row r="217" spans="14:27" x14ac:dyDescent="0.3">
      <c r="N217">
        <v>211</v>
      </c>
      <c r="O217">
        <f t="shared" si="27"/>
        <v>3.6826447217080354</v>
      </c>
      <c r="P217">
        <f t="shared" si="28"/>
        <v>1.1515641443907705</v>
      </c>
      <c r="Q217">
        <f t="shared" si="29"/>
        <v>0.14451865367680386</v>
      </c>
      <c r="T217">
        <f t="shared" si="30"/>
        <v>-0.24343551339939989</v>
      </c>
      <c r="U217">
        <f t="shared" si="31"/>
        <v>0.1377291867255446</v>
      </c>
      <c r="X217">
        <f t="shared" si="32"/>
        <v>1.3169974334262782</v>
      </c>
      <c r="Y217">
        <f t="shared" si="33"/>
        <v>0.24392100213444429</v>
      </c>
      <c r="Z217">
        <f t="shared" si="35"/>
        <v>0.71857064637753243</v>
      </c>
      <c r="AA217">
        <f t="shared" si="34"/>
        <v>0.38451878160287828</v>
      </c>
    </row>
    <row r="218" spans="14:27" x14ac:dyDescent="0.3">
      <c r="N218">
        <v>212</v>
      </c>
      <c r="O218">
        <f t="shared" si="27"/>
        <v>3.7000980142279785</v>
      </c>
      <c r="P218">
        <f t="shared" si="28"/>
        <v>1.1542816673453851</v>
      </c>
      <c r="Q218">
        <f t="shared" si="29"/>
        <v>0.14008405925850498</v>
      </c>
      <c r="T218">
        <f t="shared" si="30"/>
        <v>-0.24084565930842497</v>
      </c>
      <c r="U218">
        <f t="shared" si="31"/>
        <v>0.13350292895776983</v>
      </c>
      <c r="X218">
        <f t="shared" si="32"/>
        <v>1.3179549499035752</v>
      </c>
      <c r="Y218">
        <f t="shared" si="33"/>
        <v>0.24235847725551349</v>
      </c>
      <c r="Z218">
        <f t="shared" si="35"/>
        <v>0.71886246092299433</v>
      </c>
      <c r="AA218">
        <f t="shared" si="34"/>
        <v>0.38404258354453746</v>
      </c>
    </row>
    <row r="219" spans="14:27" x14ac:dyDescent="0.3">
      <c r="N219">
        <v>213</v>
      </c>
      <c r="O219">
        <f t="shared" si="27"/>
        <v>3.717551306747922</v>
      </c>
      <c r="P219">
        <f t="shared" si="28"/>
        <v>1.1570761707522637</v>
      </c>
      <c r="Q219">
        <f t="shared" si="29"/>
        <v>0.13569756756552193</v>
      </c>
      <c r="T219">
        <f t="shared" si="30"/>
        <v>-0.2381824412965004</v>
      </c>
      <c r="U219">
        <f t="shared" si="31"/>
        <v>0.12932251405573231</v>
      </c>
      <c r="X219">
        <f t="shared" si="32"/>
        <v>1.3189395903657306</v>
      </c>
      <c r="Y219">
        <f t="shared" si="33"/>
        <v>0.24081290132342215</v>
      </c>
      <c r="Z219">
        <f t="shared" si="35"/>
        <v>0.71916254182574646</v>
      </c>
      <c r="AA219">
        <f t="shared" si="34"/>
        <v>0.38357155087951916</v>
      </c>
    </row>
    <row r="220" spans="14:27" x14ac:dyDescent="0.3">
      <c r="N220">
        <v>214</v>
      </c>
      <c r="O220">
        <f t="shared" si="27"/>
        <v>3.7350045992678651</v>
      </c>
      <c r="P220">
        <f t="shared" si="28"/>
        <v>1.1599468033785976</v>
      </c>
      <c r="Q220">
        <f t="shared" si="29"/>
        <v>0.13136051476571747</v>
      </c>
      <c r="T220">
        <f t="shared" si="30"/>
        <v>-0.23544667060563187</v>
      </c>
      <c r="U220">
        <f t="shared" si="31"/>
        <v>0.12518921541430794</v>
      </c>
      <c r="X220">
        <f t="shared" si="32"/>
        <v>1.3199510548817206</v>
      </c>
      <c r="Y220">
        <f t="shared" si="33"/>
        <v>0.23928474513557157</v>
      </c>
      <c r="Z220">
        <f t="shared" si="35"/>
        <v>0.71947079767823863</v>
      </c>
      <c r="AA220">
        <f t="shared" si="34"/>
        <v>0.38310582708893615</v>
      </c>
    </row>
    <row r="221" spans="14:27" x14ac:dyDescent="0.3">
      <c r="N221">
        <v>215</v>
      </c>
      <c r="O221">
        <f t="shared" si="27"/>
        <v>3.7524578917878086</v>
      </c>
      <c r="P221">
        <f t="shared" si="28"/>
        <v>1.1628926908018804</v>
      </c>
      <c r="Q221">
        <f t="shared" si="29"/>
        <v>0.12707422196738824</v>
      </c>
      <c r="T221">
        <f t="shared" si="30"/>
        <v>-0.23263918057807365</v>
      </c>
      <c r="U221">
        <f t="shared" si="31"/>
        <v>0.12110429207630288</v>
      </c>
      <c r="X221">
        <f t="shared" si="32"/>
        <v>1.3209890353496558</v>
      </c>
      <c r="Y221">
        <f t="shared" si="33"/>
        <v>0.23777447418314013</v>
      </c>
      <c r="Z221">
        <f t="shared" si="35"/>
        <v>0.71978713458275223</v>
      </c>
      <c r="AA221">
        <f t="shared" si="34"/>
        <v>0.38264555403676653</v>
      </c>
    </row>
    <row r="222" spans="14:27" x14ac:dyDescent="0.3">
      <c r="N222">
        <v>216</v>
      </c>
      <c r="O222">
        <f t="shared" si="27"/>
        <v>3.7699111843077517</v>
      </c>
      <c r="P222">
        <f t="shared" si="28"/>
        <v>1.1659129356762656</v>
      </c>
      <c r="Q222">
        <f t="shared" si="29"/>
        <v>0.12283999481684305</v>
      </c>
      <c r="T222">
        <f t="shared" si="30"/>
        <v>-0.22976082640248507</v>
      </c>
      <c r="U222">
        <f t="shared" si="31"/>
        <v>0.11706898834893764</v>
      </c>
      <c r="X222">
        <f t="shared" si="32"/>
        <v>1.3220532155906306</v>
      </c>
      <c r="Y222">
        <f t="shared" si="33"/>
        <v>0.23628254850929031</v>
      </c>
      <c r="Z222">
        <f t="shared" si="35"/>
        <v>0.72011145618000172</v>
      </c>
      <c r="AA222">
        <f t="shared" si="34"/>
        <v>0.38219087192664086</v>
      </c>
    </row>
    <row r="223" spans="14:27" x14ac:dyDescent="0.3">
      <c r="N223">
        <v>217</v>
      </c>
      <c r="O223">
        <f t="shared" si="27"/>
        <v>3.7873644768276953</v>
      </c>
      <c r="P223">
        <f t="shared" si="28"/>
        <v>1.1690066180059069</v>
      </c>
      <c r="Q223">
        <f t="shared" si="29"/>
        <v>0.11865912310068957</v>
      </c>
      <c r="T223">
        <f t="shared" si="30"/>
        <v>-0.22681248485343114</v>
      </c>
      <c r="U223">
        <f t="shared" si="31"/>
        <v>0.11308453342481825</v>
      </c>
      <c r="X223">
        <f t="shared" si="32"/>
        <v>1.3231432714450342</v>
      </c>
      <c r="Y223">
        <f t="shared" si="33"/>
        <v>0.23480942256903492</v>
      </c>
      <c r="Z223">
        <f t="shared" si="35"/>
        <v>0.72044366367848667</v>
      </c>
      <c r="AA223">
        <f t="shared" si="34"/>
        <v>0.38174191925913448</v>
      </c>
    </row>
    <row r="224" spans="14:27" x14ac:dyDescent="0.3">
      <c r="N224">
        <v>218</v>
      </c>
      <c r="O224">
        <f t="shared" si="27"/>
        <v>3.8048177693476384</v>
      </c>
      <c r="P224">
        <f t="shared" si="28"/>
        <v>1.1721727954251968</v>
      </c>
      <c r="Q224">
        <f t="shared" si="29"/>
        <v>0.11453288035295386</v>
      </c>
      <c r="T224">
        <f t="shared" si="30"/>
        <v>-0.22379505402430902</v>
      </c>
      <c r="U224">
        <f t="shared" si="31"/>
        <v>0.10915214100751305</v>
      </c>
      <c r="X224">
        <f t="shared" si="32"/>
        <v>1.3242588708712941</v>
      </c>
      <c r="Y224">
        <f t="shared" si="33"/>
        <v>0.23335554509080586</v>
      </c>
      <c r="Z224">
        <f t="shared" si="35"/>
        <v>0.72078365588458493</v>
      </c>
      <c r="AA224">
        <f t="shared" si="34"/>
        <v>0.38129883278957899</v>
      </c>
    </row>
    <row r="225" spans="14:27" x14ac:dyDescent="0.3">
      <c r="N225">
        <v>219</v>
      </c>
      <c r="O225">
        <f t="shared" si="27"/>
        <v>3.8222710618675819</v>
      </c>
      <c r="P225">
        <f t="shared" si="28"/>
        <v>1.1754105034858227</v>
      </c>
      <c r="Q225">
        <f t="shared" si="29"/>
        <v>0.11046252346714838</v>
      </c>
      <c r="T225">
        <f t="shared" si="30"/>
        <v>-0.22070945305377968</v>
      </c>
      <c r="U225">
        <f t="shared" si="31"/>
        <v>0.1052730089418461</v>
      </c>
      <c r="X225">
        <f t="shared" si="32"/>
        <v>1.3253996740470182</v>
      </c>
      <c r="Y225">
        <f t="shared" si="33"/>
        <v>0.23192135893976704</v>
      </c>
      <c r="Z225">
        <f t="shared" si="35"/>
        <v>0.72113132923337697</v>
      </c>
      <c r="AA225">
        <f t="shared" si="34"/>
        <v>0.38086174748640522</v>
      </c>
    </row>
    <row r="226" spans="14:27" x14ac:dyDescent="0.3">
      <c r="N226">
        <v>220</v>
      </c>
      <c r="O226">
        <f t="shared" si="27"/>
        <v>3.839724354387525</v>
      </c>
      <c r="P226">
        <f t="shared" si="28"/>
        <v>1.1787187559505445</v>
      </c>
      <c r="Q226">
        <f t="shared" si="29"/>
        <v>0.1064492923134113</v>
      </c>
      <c r="T226">
        <f t="shared" si="30"/>
        <v>-0.21755662184578975</v>
      </c>
      <c r="U226">
        <f t="shared" si="31"/>
        <v>0.10144831884902283</v>
      </c>
      <c r="X226">
        <f t="shared" si="32"/>
        <v>1.3265653334725074</v>
      </c>
      <c r="Y226">
        <f t="shared" si="33"/>
        <v>0.23050730098291339</v>
      </c>
      <c r="Z226">
        <f t="shared" si="35"/>
        <v>0.72148657782019265</v>
      </c>
      <c r="AA226">
        <f t="shared" si="34"/>
        <v>0.38043079649003075</v>
      </c>
    </row>
    <row r="227" spans="14:27" x14ac:dyDescent="0.3">
      <c r="N227">
        <v>221</v>
      </c>
      <c r="O227">
        <f t="shared" si="27"/>
        <v>3.8571776469074681</v>
      </c>
      <c r="P227">
        <f t="shared" si="28"/>
        <v>1.1820965450936138</v>
      </c>
      <c r="Q227">
        <f t="shared" si="29"/>
        <v>0.1024944093608289</v>
      </c>
      <c r="T227">
        <f t="shared" si="30"/>
        <v>-0.21433752078326726</v>
      </c>
      <c r="U227">
        <f t="shared" si="31"/>
        <v>9.7679235766695988E-2</v>
      </c>
      <c r="X227">
        <f t="shared" si="32"/>
        <v>1.327755494076609</v>
      </c>
      <c r="Y227">
        <f t="shared" si="33"/>
        <v>0.22911380195599673</v>
      </c>
      <c r="Z227">
        <f t="shared" si="35"/>
        <v>0.7218492934328713</v>
      </c>
      <c r="AA227">
        <f t="shared" si="34"/>
        <v>0.38000611107230381</v>
      </c>
    </row>
    <row r="228" spans="14:27" x14ac:dyDescent="0.3">
      <c r="N228">
        <v>222</v>
      </c>
      <c r="O228">
        <f t="shared" si="27"/>
        <v>3.8746309394274117</v>
      </c>
      <c r="P228">
        <f t="shared" si="28"/>
        <v>1.1855428420077365</v>
      </c>
      <c r="Q228">
        <f t="shared" si="29"/>
        <v>9.8599079305060233E-2</v>
      </c>
      <c r="T228">
        <f t="shared" si="30"/>
        <v>-0.21105313043557994</v>
      </c>
      <c r="U228">
        <f t="shared" si="31"/>
        <v>9.3966907794084259E-2</v>
      </c>
      <c r="X228">
        <f t="shared" si="32"/>
        <v>1.3289697933248736</v>
      </c>
      <c r="Y228">
        <f t="shared" si="33"/>
        <v>0.22774128633231988</v>
      </c>
      <c r="Z228">
        <f t="shared" si="35"/>
        <v>0.72221936558472333</v>
      </c>
      <c r="AA228">
        <f t="shared" si="34"/>
        <v>0.37958782059651658</v>
      </c>
    </row>
    <row r="229" spans="14:27" x14ac:dyDescent="0.3">
      <c r="N229">
        <v>223</v>
      </c>
      <c r="O229">
        <f t="shared" si="27"/>
        <v>3.8920842319473548</v>
      </c>
      <c r="P229">
        <f t="shared" si="28"/>
        <v>1.1890565969174873</v>
      </c>
      <c r="Q229">
        <f t="shared" si="29"/>
        <v>9.4764488701375493E-2</v>
      </c>
      <c r="T229">
        <f t="shared" si="30"/>
        <v>-0.20770445125984444</v>
      </c>
      <c r="U229">
        <f t="shared" si="31"/>
        <v>9.0312465742250464E-2</v>
      </c>
      <c r="X229">
        <f t="shared" si="32"/>
        <v>1.330207861329987</v>
      </c>
      <c r="Y229">
        <f t="shared" si="33"/>
        <v>0.22639017219343766</v>
      </c>
      <c r="Z229">
        <f t="shared" si="35"/>
        <v>0.72259668154818657</v>
      </c>
      <c r="AA229">
        <f t="shared" si="34"/>
        <v>0.37917605247800007</v>
      </c>
    </row>
    <row r="230" spans="14:27" x14ac:dyDescent="0.3">
      <c r="N230">
        <v>224</v>
      </c>
      <c r="O230">
        <f t="shared" si="27"/>
        <v>3.9095375244672983</v>
      </c>
      <c r="P230">
        <f t="shared" si="28"/>
        <v>1.192636739499082</v>
      </c>
      <c r="Q230">
        <f t="shared" si="29"/>
        <v>9.0991805603218789E-2</v>
      </c>
      <c r="T230">
        <f t="shared" si="30"/>
        <v>-0.20429250329617687</v>
      </c>
      <c r="U230">
        <f t="shared" si="31"/>
        <v>8.6717022789644743E-2</v>
      </c>
      <c r="X230">
        <f t="shared" si="32"/>
        <v>1.3314693209644417</v>
      </c>
      <c r="Y230">
        <f t="shared" si="33"/>
        <v>0.22506087110180528</v>
      </c>
      <c r="Z230">
        <f t="shared" si="35"/>
        <v>0.72298112638916312</v>
      </c>
      <c r="AA230">
        <f t="shared" si="34"/>
        <v>0.3787709321453121</v>
      </c>
    </row>
    <row r="231" spans="14:27" x14ac:dyDescent="0.3">
      <c r="N231">
        <v>225</v>
      </c>
      <c r="O231">
        <f t="shared" si="27"/>
        <v>3.9269908169872414</v>
      </c>
      <c r="P231">
        <f t="shared" si="28"/>
        <v>1.1962821792064089</v>
      </c>
      <c r="Q231">
        <f t="shared" si="29"/>
        <v>8.728217920640885E-2</v>
      </c>
      <c r="T231">
        <f t="shared" si="30"/>
        <v>-0.20081832585697953</v>
      </c>
      <c r="U231">
        <f t="shared" si="31"/>
        <v>8.3181674143020523E-2</v>
      </c>
      <c r="X231">
        <f t="shared" si="32"/>
        <v>1.3327537879754126</v>
      </c>
      <c r="Y231">
        <f t="shared" si="33"/>
        <v>0.22375378797541251</v>
      </c>
      <c r="Z231">
        <f t="shared" si="35"/>
        <v>0.72337258300203044</v>
      </c>
      <c r="AA231">
        <f t="shared" si="34"/>
        <v>0.37837258300203053</v>
      </c>
    </row>
    <row r="232" spans="14:27" x14ac:dyDescent="0.3">
      <c r="N232">
        <v>226</v>
      </c>
      <c r="O232">
        <f t="shared" si="27"/>
        <v>3.9444441095071849</v>
      </c>
      <c r="P232">
        <f t="shared" si="28"/>
        <v>1.1999918056032188</v>
      </c>
      <c r="Q232">
        <f t="shared" si="29"/>
        <v>8.363673949908193E-2</v>
      </c>
      <c r="T232">
        <f t="shared" si="30"/>
        <v>-0.1972829772103552</v>
      </c>
      <c r="U232">
        <f t="shared" si="31"/>
        <v>7.9707496703823044E-2</v>
      </c>
      <c r="X232">
        <f t="shared" si="32"/>
        <v>1.3340608711018054</v>
      </c>
      <c r="Y232">
        <f t="shared" si="33"/>
        <v>0.22246932096444161</v>
      </c>
      <c r="Z232">
        <f t="shared" si="35"/>
        <v>0.72377093214531207</v>
      </c>
      <c r="AA232">
        <f t="shared" si="34"/>
        <v>0.3779811263891632</v>
      </c>
    </row>
    <row r="233" spans="14:27" x14ac:dyDescent="0.3">
      <c r="N233">
        <v>227</v>
      </c>
      <c r="O233">
        <f t="shared" si="27"/>
        <v>3.961897402027128</v>
      </c>
      <c r="P233">
        <f t="shared" si="28"/>
        <v>1.2037644887013754</v>
      </c>
      <c r="Q233">
        <f t="shared" si="29"/>
        <v>8.0056596917487205E-2</v>
      </c>
      <c r="T233">
        <f t="shared" si="30"/>
        <v>-0.19368753425774959</v>
      </c>
      <c r="U233">
        <f t="shared" si="31"/>
        <v>7.6295548740155594E-2</v>
      </c>
      <c r="X233">
        <f t="shared" si="32"/>
        <v>1.3353901721934376</v>
      </c>
      <c r="Y233">
        <f t="shared" si="33"/>
        <v>0.2212078613299871</v>
      </c>
      <c r="Z233">
        <f t="shared" si="35"/>
        <v>0.72417605247799999</v>
      </c>
      <c r="AA233">
        <f t="shared" si="34"/>
        <v>0.3775966815481866</v>
      </c>
    </row>
    <row r="234" spans="14:27" x14ac:dyDescent="0.3">
      <c r="N234">
        <v>228</v>
      </c>
      <c r="O234">
        <f t="shared" si="27"/>
        <v>3.9793506945470716</v>
      </c>
      <c r="P234">
        <f t="shared" si="28"/>
        <v>1.2075990793050604</v>
      </c>
      <c r="Q234">
        <f t="shared" si="29"/>
        <v>7.6542842007736478E-2</v>
      </c>
      <c r="T234">
        <f t="shared" si="30"/>
        <v>-0.19003309220591569</v>
      </c>
      <c r="U234">
        <f t="shared" si="31"/>
        <v>7.2946869564420008E-2</v>
      </c>
      <c r="X234">
        <f t="shared" si="32"/>
        <v>1.33674128633232</v>
      </c>
      <c r="Y234">
        <f t="shared" si="33"/>
        <v>0.2199697933248736</v>
      </c>
      <c r="Z234">
        <f t="shared" si="35"/>
        <v>0.7245878205965165</v>
      </c>
      <c r="AA234">
        <f t="shared" si="34"/>
        <v>0.37721936558472341</v>
      </c>
    </row>
    <row r="235" spans="14:27" x14ac:dyDescent="0.3">
      <c r="N235">
        <v>229</v>
      </c>
      <c r="O235">
        <f t="shared" si="27"/>
        <v>3.9968039870670147</v>
      </c>
      <c r="P235">
        <f t="shared" si="28"/>
        <v>1.2114944093608289</v>
      </c>
      <c r="Q235">
        <f t="shared" si="29"/>
        <v>7.3096545093613935E-2</v>
      </c>
      <c r="T235">
        <f t="shared" si="30"/>
        <v>-0.18632076423330404</v>
      </c>
      <c r="U235">
        <f t="shared" si="31"/>
        <v>6.9662479216732742E-2</v>
      </c>
      <c r="X235">
        <f t="shared" si="32"/>
        <v>1.3381138019559968</v>
      </c>
      <c r="Y235">
        <f t="shared" si="33"/>
        <v>0.21875549407660894</v>
      </c>
      <c r="Z235">
        <f t="shared" si="35"/>
        <v>0.72500611107230373</v>
      </c>
      <c r="AA235">
        <f t="shared" si="34"/>
        <v>0.37684929343287132</v>
      </c>
    </row>
    <row r="236" spans="14:27" x14ac:dyDescent="0.3">
      <c r="N236">
        <v>230</v>
      </c>
      <c r="O236">
        <f t="shared" si="27"/>
        <v>4.0142572795869578</v>
      </c>
      <c r="P236">
        <f t="shared" si="28"/>
        <v>1.2154492923134113</v>
      </c>
      <c r="Q236">
        <f t="shared" si="29"/>
        <v>6.9718755950544581E-2</v>
      </c>
      <c r="T236">
        <f t="shared" si="30"/>
        <v>-0.1825516811509772</v>
      </c>
      <c r="U236">
        <f t="shared" si="31"/>
        <v>6.6443378154210281E-2</v>
      </c>
      <c r="X236">
        <f t="shared" si="32"/>
        <v>1.3395073009829135</v>
      </c>
      <c r="Y236">
        <f t="shared" si="33"/>
        <v>0.21756533347250731</v>
      </c>
      <c r="Z236">
        <f t="shared" si="35"/>
        <v>0.72543079649003073</v>
      </c>
      <c r="AA236">
        <f t="shared" si="34"/>
        <v>0.37648657782019274</v>
      </c>
    </row>
    <row r="237" spans="14:27" x14ac:dyDescent="0.3">
      <c r="N237">
        <v>231</v>
      </c>
      <c r="O237">
        <f t="shared" si="27"/>
        <v>4.0317105721069009</v>
      </c>
      <c r="P237">
        <f t="shared" si="28"/>
        <v>1.2194625234671483</v>
      </c>
      <c r="Q237">
        <f t="shared" si="29"/>
        <v>6.6410503485822781E-2</v>
      </c>
      <c r="T237">
        <f t="shared" si="30"/>
        <v>-0.17872699105815393</v>
      </c>
      <c r="U237">
        <f t="shared" si="31"/>
        <v>6.3290546946220355E-2</v>
      </c>
      <c r="X237">
        <f t="shared" si="32"/>
        <v>1.340921358939767</v>
      </c>
      <c r="Y237">
        <f t="shared" si="33"/>
        <v>0.2163996740470181</v>
      </c>
      <c r="Z237">
        <f t="shared" si="35"/>
        <v>0.7258617474864052</v>
      </c>
      <c r="AA237">
        <f t="shared" si="34"/>
        <v>0.37613132923337694</v>
      </c>
    </row>
    <row r="238" spans="14:27" x14ac:dyDescent="0.3">
      <c r="N238">
        <v>232</v>
      </c>
      <c r="O238">
        <f t="shared" si="27"/>
        <v>4.0491638646268449</v>
      </c>
      <c r="P238">
        <f t="shared" si="28"/>
        <v>1.2235328803529539</v>
      </c>
      <c r="Q238">
        <f t="shared" si="29"/>
        <v>6.3172795425196798E-2</v>
      </c>
      <c r="T238">
        <f t="shared" si="30"/>
        <v>-0.17484785899248687</v>
      </c>
      <c r="U238">
        <f t="shared" si="31"/>
        <v>6.0204945975690899E-2</v>
      </c>
      <c r="X238">
        <f t="shared" si="32"/>
        <v>1.342355545090806</v>
      </c>
      <c r="Y238">
        <f t="shared" si="33"/>
        <v>0.21525887087129417</v>
      </c>
      <c r="Z238">
        <f t="shared" si="35"/>
        <v>0.72629883278957896</v>
      </c>
      <c r="AA238">
        <f t="shared" si="34"/>
        <v>0.3757836558845849</v>
      </c>
    </row>
    <row r="239" spans="14:27" x14ac:dyDescent="0.3">
      <c r="N239">
        <v>233</v>
      </c>
      <c r="O239">
        <f t="shared" si="27"/>
        <v>4.066617157146788</v>
      </c>
      <c r="P239">
        <f t="shared" si="28"/>
        <v>1.2276591231006897</v>
      </c>
      <c r="Q239">
        <f t="shared" si="29"/>
        <v>6.0006618005906731E-2</v>
      </c>
      <c r="T239">
        <f t="shared" si="30"/>
        <v>-0.1709154665751817</v>
      </c>
      <c r="U239">
        <f t="shared" si="31"/>
        <v>5.7187515146568835E-2</v>
      </c>
      <c r="X239">
        <f t="shared" si="32"/>
        <v>1.3438094225690349</v>
      </c>
      <c r="Y239">
        <f t="shared" si="33"/>
        <v>0.21414327144503426</v>
      </c>
      <c r="Z239">
        <f t="shared" si="35"/>
        <v>0.72674191925913445</v>
      </c>
      <c r="AA239">
        <f t="shared" si="34"/>
        <v>0.37544366367848664</v>
      </c>
    </row>
    <row r="240" spans="14:27" x14ac:dyDescent="0.3">
      <c r="N240">
        <v>234</v>
      </c>
      <c r="O240">
        <f t="shared" si="27"/>
        <v>4.0840704496667311</v>
      </c>
      <c r="P240">
        <f t="shared" si="28"/>
        <v>1.231839994816843</v>
      </c>
      <c r="Q240">
        <f t="shared" si="29"/>
        <v>5.691293567626568E-2</v>
      </c>
      <c r="T240">
        <f t="shared" si="30"/>
        <v>-0.16693101165106239</v>
      </c>
      <c r="U240">
        <f t="shared" si="31"/>
        <v>5.4239173597514956E-2</v>
      </c>
      <c r="X240">
        <f t="shared" si="32"/>
        <v>1.3452825485092903</v>
      </c>
      <c r="Y240">
        <f t="shared" si="33"/>
        <v>0.21305321559063051</v>
      </c>
      <c r="Z240">
        <f t="shared" si="35"/>
        <v>0.72719087192664089</v>
      </c>
      <c r="AA240">
        <f t="shared" si="34"/>
        <v>0.37511145618000169</v>
      </c>
    </row>
    <row r="241" spans="14:27" x14ac:dyDescent="0.3">
      <c r="N241">
        <v>235</v>
      </c>
      <c r="O241">
        <f t="shared" si="27"/>
        <v>4.1015237421866741</v>
      </c>
      <c r="P241">
        <f t="shared" si="28"/>
        <v>1.2360742219673881</v>
      </c>
      <c r="Q241">
        <f t="shared" si="29"/>
        <v>5.38926908018805E-2</v>
      </c>
      <c r="T241">
        <f t="shared" si="30"/>
        <v>-0.16289570792369715</v>
      </c>
      <c r="U241">
        <f t="shared" si="31"/>
        <v>5.1360819421926385E-2</v>
      </c>
      <c r="X241">
        <f t="shared" si="32"/>
        <v>1.3467744741831402</v>
      </c>
      <c r="Y241">
        <f t="shared" si="33"/>
        <v>0.21198903534965588</v>
      </c>
      <c r="Z241">
        <f t="shared" si="35"/>
        <v>0.72764555403676656</v>
      </c>
      <c r="AA241">
        <f t="shared" si="34"/>
        <v>0.37478713458275231</v>
      </c>
    </row>
    <row r="242" spans="14:27" x14ac:dyDescent="0.3">
      <c r="N242">
        <v>236</v>
      </c>
      <c r="O242">
        <f t="shared" si="27"/>
        <v>4.1189770347066181</v>
      </c>
      <c r="P242">
        <f t="shared" si="28"/>
        <v>1.2403605147657175</v>
      </c>
      <c r="Q242">
        <f t="shared" si="29"/>
        <v>5.0946803378597527E-2</v>
      </c>
      <c r="T242">
        <f t="shared" si="30"/>
        <v>-0.15881078458569201</v>
      </c>
      <c r="U242">
        <f t="shared" si="31"/>
        <v>4.85533293943681E-2</v>
      </c>
      <c r="X242">
        <f t="shared" si="32"/>
        <v>1.3482847451355717</v>
      </c>
      <c r="Y242">
        <f t="shared" si="33"/>
        <v>0.21095105488172061</v>
      </c>
      <c r="Z242">
        <f t="shared" si="35"/>
        <v>0.72810582708893612</v>
      </c>
      <c r="AA242">
        <f t="shared" si="34"/>
        <v>0.37447079767823871</v>
      </c>
    </row>
    <row r="243" spans="14:27" x14ac:dyDescent="0.3">
      <c r="N243">
        <v>237</v>
      </c>
      <c r="O243">
        <f t="shared" si="27"/>
        <v>4.1364303272265612</v>
      </c>
      <c r="P243">
        <f t="shared" si="28"/>
        <v>1.2446975675655221</v>
      </c>
      <c r="Q243">
        <f t="shared" si="29"/>
        <v>4.8076170752263642E-2</v>
      </c>
      <c r="T243">
        <f t="shared" si="30"/>
        <v>-0.15467748594426764</v>
      </c>
      <c r="U243">
        <f t="shared" si="31"/>
        <v>4.5817558703499572E-2</v>
      </c>
      <c r="X243">
        <f t="shared" si="32"/>
        <v>1.3498129013234221</v>
      </c>
      <c r="Y243">
        <f t="shared" si="33"/>
        <v>0.20993959036573046</v>
      </c>
      <c r="Z243">
        <f t="shared" si="35"/>
        <v>0.72857155087951908</v>
      </c>
      <c r="AA243">
        <f t="shared" si="34"/>
        <v>0.37416254182574643</v>
      </c>
    </row>
    <row r="244" spans="14:27" x14ac:dyDescent="0.3">
      <c r="N244">
        <v>238</v>
      </c>
      <c r="O244">
        <f t="shared" si="27"/>
        <v>4.1538836197465043</v>
      </c>
      <c r="P244">
        <f t="shared" si="28"/>
        <v>1.2490840592585049</v>
      </c>
      <c r="Q244">
        <f t="shared" si="29"/>
        <v>4.5281667345385079E-2</v>
      </c>
      <c r="T244">
        <f t="shared" si="30"/>
        <v>-0.1504970710422302</v>
      </c>
      <c r="U244">
        <f t="shared" si="31"/>
        <v>4.3154340691575033E-2</v>
      </c>
      <c r="X244">
        <f t="shared" si="32"/>
        <v>1.3513584772555136</v>
      </c>
      <c r="Y244">
        <f t="shared" si="33"/>
        <v>0.20895494990357527</v>
      </c>
      <c r="Z244">
        <f t="shared" si="35"/>
        <v>0.72904258354453744</v>
      </c>
      <c r="AA244">
        <f t="shared" si="34"/>
        <v>0.37386246092299441</v>
      </c>
    </row>
    <row r="245" spans="14:27" x14ac:dyDescent="0.3">
      <c r="N245">
        <v>239</v>
      </c>
      <c r="O245">
        <f t="shared" si="27"/>
        <v>4.1713369122664474</v>
      </c>
      <c r="P245">
        <f t="shared" si="28"/>
        <v>1.2535186536768037</v>
      </c>
      <c r="Q245">
        <f t="shared" si="29"/>
        <v>4.2564144390770609E-2</v>
      </c>
      <c r="T245">
        <f t="shared" si="30"/>
        <v>-0.14627081327445546</v>
      </c>
      <c r="U245">
        <f t="shared" si="31"/>
        <v>4.0564486600600164E-2</v>
      </c>
      <c r="X245">
        <f t="shared" si="32"/>
        <v>1.3529210021344442</v>
      </c>
      <c r="Y245">
        <f t="shared" si="33"/>
        <v>0.20799743342627822</v>
      </c>
      <c r="Z245">
        <f t="shared" si="35"/>
        <v>0.72951878160287831</v>
      </c>
      <c r="AA245">
        <f t="shared" si="34"/>
        <v>0.37357064637753246</v>
      </c>
    </row>
    <row r="246" spans="14:27" x14ac:dyDescent="0.3">
      <c r="N246">
        <v>240</v>
      </c>
      <c r="O246">
        <f t="shared" si="27"/>
        <v>4.1887902047863905</v>
      </c>
      <c r="P246">
        <f t="shared" si="28"/>
        <v>1.258</v>
      </c>
      <c r="Q246">
        <f t="shared" si="29"/>
        <v>3.992442967223736E-2</v>
      </c>
      <c r="T246">
        <f t="shared" si="30"/>
        <v>-0.14200000000000013</v>
      </c>
      <c r="U246">
        <f t="shared" si="31"/>
        <v>3.8048785325219492E-2</v>
      </c>
      <c r="X246">
        <f t="shared" si="32"/>
        <v>1.3545</v>
      </c>
      <c r="Y246">
        <f t="shared" si="33"/>
        <v>0.20706733260263396</v>
      </c>
      <c r="Z246">
        <f t="shared" si="35"/>
        <v>0.73</v>
      </c>
      <c r="AA246">
        <f t="shared" si="34"/>
        <v>0.37328718707889802</v>
      </c>
    </row>
    <row r="247" spans="14:27" x14ac:dyDescent="0.3">
      <c r="N247">
        <v>241</v>
      </c>
      <c r="O247">
        <f t="shared" si="27"/>
        <v>4.2062434973063345</v>
      </c>
      <c r="P247">
        <f t="shared" si="28"/>
        <v>1.2625267331665917</v>
      </c>
      <c r="Q247">
        <f t="shared" si="29"/>
        <v>3.7363327272460001E-2</v>
      </c>
      <c r="T247">
        <f t="shared" si="30"/>
        <v>-0.13768593214995964</v>
      </c>
      <c r="U247">
        <f t="shared" si="31"/>
        <v>3.5608003172411556E-2</v>
      </c>
      <c r="X247">
        <f t="shared" si="32"/>
        <v>1.3560949898741346</v>
      </c>
      <c r="Y247">
        <f t="shared" si="33"/>
        <v>0.20616493075036341</v>
      </c>
      <c r="Z247">
        <f t="shared" si="35"/>
        <v>0.73048609215211724</v>
      </c>
      <c r="AA247">
        <f t="shared" si="34"/>
        <v>0.37301216937153936</v>
      </c>
    </row>
    <row r="248" spans="14:27" x14ac:dyDescent="0.3">
      <c r="N248">
        <v>242</v>
      </c>
      <c r="O248">
        <f t="shared" si="27"/>
        <v>4.2236967898262776</v>
      </c>
      <c r="P248">
        <f t="shared" si="28"/>
        <v>1.2670974742898047</v>
      </c>
      <c r="Q248">
        <f t="shared" si="29"/>
        <v>3.4881617328039738E-2</v>
      </c>
      <c r="T248">
        <f t="shared" si="30"/>
        <v>-0.13332992383119296</v>
      </c>
      <c r="U248">
        <f t="shared" si="31"/>
        <v>3.3242883628064712E-2</v>
      </c>
      <c r="X248">
        <f t="shared" si="32"/>
        <v>1.3577054859074815</v>
      </c>
      <c r="Y248">
        <f t="shared" si="33"/>
        <v>0.20529050274981264</v>
      </c>
      <c r="Z248">
        <f t="shared" si="35"/>
        <v>0.73097690999085152</v>
      </c>
      <c r="AA248">
        <f t="shared" si="34"/>
        <v>0.37274567702851436</v>
      </c>
    </row>
    <row r="249" spans="14:27" x14ac:dyDescent="0.3">
      <c r="N249">
        <v>243</v>
      </c>
      <c r="O249">
        <f t="shared" si="27"/>
        <v>4.2411500823462207</v>
      </c>
      <c r="P249">
        <f t="shared" si="28"/>
        <v>1.2717108310776151</v>
      </c>
      <c r="Q249">
        <f t="shared" si="29"/>
        <v>3.2480055791866413E-2</v>
      </c>
      <c r="T249">
        <f t="shared" si="30"/>
        <v>-0.12893330192603131</v>
      </c>
      <c r="U249">
        <f t="shared" si="31"/>
        <v>3.095414713050354E-2</v>
      </c>
      <c r="X249">
        <f t="shared" si="32"/>
        <v>1.3593309975273475</v>
      </c>
      <c r="Y249">
        <f t="shared" si="33"/>
        <v>0.20444431496022136</v>
      </c>
      <c r="Z249">
        <f t="shared" si="35"/>
        <v>0.73147230400833452</v>
      </c>
      <c r="AA249">
        <f t="shared" si="34"/>
        <v>0.37248779122597225</v>
      </c>
    </row>
    <row r="250" spans="14:27" x14ac:dyDescent="0.3">
      <c r="N250">
        <v>244</v>
      </c>
      <c r="O250">
        <f t="shared" si="27"/>
        <v>4.2586033748661638</v>
      </c>
      <c r="P250">
        <f t="shared" si="28"/>
        <v>1.2763653982568548</v>
      </c>
      <c r="Q250">
        <f t="shared" si="29"/>
        <v>3.015937420284831E-2</v>
      </c>
      <c r="T250">
        <f t="shared" si="30"/>
        <v>-0.12449740568809807</v>
      </c>
      <c r="U250">
        <f t="shared" si="31"/>
        <v>2.8742490851036639E-2</v>
      </c>
      <c r="X250">
        <f t="shared" si="32"/>
        <v>1.3609710295871469</v>
      </c>
      <c r="Y250">
        <f t="shared" si="33"/>
        <v>0.20362662513858748</v>
      </c>
      <c r="Z250">
        <f t="shared" si="35"/>
        <v>0.73197212330274952</v>
      </c>
      <c r="AA250">
        <f t="shared" si="34"/>
        <v>0.37223859051842667</v>
      </c>
    </row>
    <row r="251" spans="14:27" x14ac:dyDescent="0.3">
      <c r="N251">
        <v>245</v>
      </c>
      <c r="O251">
        <f t="shared" si="27"/>
        <v>4.2760566673861078</v>
      </c>
      <c r="P251">
        <f t="shared" si="28"/>
        <v>1.2810597580012717</v>
      </c>
      <c r="Q251">
        <f t="shared" si="29"/>
        <v>2.792027946307829E-2</v>
      </c>
      <c r="T251">
        <f t="shared" si="30"/>
        <v>-0.12002358633435856</v>
      </c>
      <c r="U251">
        <f t="shared" si="31"/>
        <v>2.6608588481591366E-2</v>
      </c>
      <c r="X251">
        <f t="shared" si="32"/>
        <v>1.3626250825172266</v>
      </c>
      <c r="Y251">
        <f t="shared" si="33"/>
        <v>0.20283768236115174</v>
      </c>
      <c r="Z251">
        <f t="shared" si="35"/>
        <v>0.73247621562429766</v>
      </c>
      <c r="AA251">
        <f t="shared" si="34"/>
        <v>0.37199815081482723</v>
      </c>
    </row>
    <row r="252" spans="14:27" x14ac:dyDescent="0.3">
      <c r="N252">
        <v>246</v>
      </c>
      <c r="O252">
        <f t="shared" si="27"/>
        <v>4.2935099599060509</v>
      </c>
      <c r="P252">
        <f t="shared" si="28"/>
        <v>1.2857924803634115</v>
      </c>
      <c r="Q252">
        <f t="shared" si="29"/>
        <v>2.5763453622504928E-2</v>
      </c>
      <c r="T252">
        <f t="shared" si="30"/>
        <v>-0.11551320663352722</v>
      </c>
      <c r="U252">
        <f t="shared" si="31"/>
        <v>2.4553090029501345E-2</v>
      </c>
      <c r="X252">
        <f t="shared" si="32"/>
        <v>1.3642926524770411</v>
      </c>
      <c r="Y252">
        <f t="shared" si="33"/>
        <v>0.2020777269475269</v>
      </c>
      <c r="Z252">
        <f t="shared" si="35"/>
        <v>0.73298442742157444</v>
      </c>
      <c r="AA252">
        <f t="shared" si="34"/>
        <v>0.37176654535543679</v>
      </c>
    </row>
    <row r="253" spans="14:27" x14ac:dyDescent="0.3">
      <c r="N253">
        <v>247</v>
      </c>
      <c r="O253">
        <f t="shared" si="27"/>
        <v>4.310963252425994</v>
      </c>
      <c r="P253">
        <f t="shared" si="28"/>
        <v>1.2905621237101965</v>
      </c>
      <c r="Q253">
        <f t="shared" si="29"/>
        <v>2.3689553671172814E-2</v>
      </c>
      <c r="T253">
        <f t="shared" si="30"/>
        <v>-0.11096764049095376</v>
      </c>
      <c r="U253">
        <f t="shared" si="31"/>
        <v>2.2576621619506965E-2</v>
      </c>
      <c r="X253">
        <f t="shared" si="32"/>
        <v>1.3659732315086264</v>
      </c>
      <c r="Y253">
        <f t="shared" si="33"/>
        <v>0.20134699038749376</v>
      </c>
      <c r="Z253">
        <f t="shared" si="35"/>
        <v>0.73349660388834326</v>
      </c>
      <c r="AA253">
        <f t="shared" si="34"/>
        <v>0.37154384468952195</v>
      </c>
    </row>
    <row r="254" spans="14:27" x14ac:dyDescent="0.3">
      <c r="N254">
        <v>248</v>
      </c>
      <c r="O254">
        <f t="shared" si="27"/>
        <v>4.3284165449459371</v>
      </c>
      <c r="P254">
        <f t="shared" si="28"/>
        <v>1.2953672351620582</v>
      </c>
      <c r="Q254">
        <f t="shared" si="29"/>
        <v>2.1699211339097357E-2</v>
      </c>
      <c r="T254">
        <f t="shared" si="30"/>
        <v>-0.10638827253011908</v>
      </c>
      <c r="U254">
        <f t="shared" si="31"/>
        <v>2.0679785303032383E-2</v>
      </c>
      <c r="X254">
        <f t="shared" si="32"/>
        <v>1.3676663076913291</v>
      </c>
      <c r="Y254">
        <f t="shared" si="33"/>
        <v>0.20064569527048731</v>
      </c>
      <c r="Z254">
        <f t="shared" si="35"/>
        <v>0.73401258901069077</v>
      </c>
      <c r="AA254">
        <f t="shared" si="34"/>
        <v>0.37133011665386284</v>
      </c>
    </row>
    <row r="255" spans="14:27" x14ac:dyDescent="0.3">
      <c r="N255">
        <v>249</v>
      </c>
      <c r="O255">
        <f t="shared" si="27"/>
        <v>4.3458698374658802</v>
      </c>
      <c r="P255">
        <f t="shared" si="28"/>
        <v>1.3002063510355004</v>
      </c>
      <c r="Q255">
        <f t="shared" si="29"/>
        <v>1.979303290383394E-2</v>
      </c>
      <c r="T255">
        <f t="shared" si="30"/>
        <v>-0.1017764976708654</v>
      </c>
      <c r="U255">
        <f t="shared" si="31"/>
        <v>1.8863158874794728E-2</v>
      </c>
      <c r="X255">
        <f t="shared" si="32"/>
        <v>1.3693713652977435</v>
      </c>
      <c r="Y255">
        <f t="shared" si="33"/>
        <v>0.19997405521779382</v>
      </c>
      <c r="Z255">
        <f t="shared" si="35"/>
        <v>0.73453222561455034</v>
      </c>
      <c r="AA255">
        <f t="shared" si="34"/>
        <v>0.37112542635208956</v>
      </c>
    </row>
    <row r="256" spans="14:27" x14ac:dyDescent="0.3">
      <c r="N256">
        <v>250</v>
      </c>
      <c r="O256">
        <f t="shared" si="27"/>
        <v>4.3633231299858242</v>
      </c>
      <c r="P256">
        <f t="shared" si="28"/>
        <v>1.3050779972889508</v>
      </c>
      <c r="Q256">
        <f t="shared" si="29"/>
        <v>1.797159900579931E-2</v>
      </c>
      <c r="T256">
        <f t="shared" si="30"/>
        <v>-9.7133720704489862E-2</v>
      </c>
      <c r="U256">
        <f t="shared" si="31"/>
        <v>1.7127295696801992E-2</v>
      </c>
      <c r="X256">
        <f t="shared" si="32"/>
        <v>1.3710878849508048</v>
      </c>
      <c r="Y256">
        <f t="shared" si="33"/>
        <v>0.19933227481747962</v>
      </c>
      <c r="Z256">
        <f t="shared" si="35"/>
        <v>0.73505535541357858</v>
      </c>
      <c r="AA256">
        <f t="shared" si="34"/>
        <v>0.37092983613485098</v>
      </c>
    </row>
    <row r="257" spans="14:27" x14ac:dyDescent="0.3">
      <c r="N257">
        <v>251</v>
      </c>
      <c r="O257">
        <f t="shared" si="27"/>
        <v>4.3807764225057673</v>
      </c>
      <c r="P257">
        <f t="shared" si="28"/>
        <v>1.3099806899717674</v>
      </c>
      <c r="Q257">
        <f t="shared" si="29"/>
        <v>1.623546447140356E-2</v>
      </c>
      <c r="T257">
        <f t="shared" si="30"/>
        <v>-9.2461355865832484E-2</v>
      </c>
      <c r="U257">
        <f t="shared" si="31"/>
        <v>1.5472724529794035E-2</v>
      </c>
      <c r="X257">
        <f t="shared" si="32"/>
        <v>1.3728153437819985</v>
      </c>
      <c r="Y257">
        <f t="shared" si="33"/>
        <v>0.19872054956207172</v>
      </c>
      <c r="Z257">
        <f t="shared" si="35"/>
        <v>0.73558181905737097</v>
      </c>
      <c r="AA257">
        <f t="shared" si="34"/>
        <v>0.37074340558082186</v>
      </c>
    </row>
    <row r="258" spans="14:27" x14ac:dyDescent="0.3">
      <c r="N258">
        <v>252</v>
      </c>
      <c r="O258">
        <f t="shared" si="27"/>
        <v>4.3982297150257104</v>
      </c>
      <c r="P258">
        <f t="shared" si="28"/>
        <v>1.3149129356762657</v>
      </c>
      <c r="Q258">
        <f t="shared" si="29"/>
        <v>1.4585158144044263E-2</v>
      </c>
      <c r="T258">
        <f t="shared" si="30"/>
        <v>-8.7760826402485101E-2</v>
      </c>
      <c r="U258">
        <f t="shared" si="31"/>
        <v>1.3899949372176423E-2</v>
      </c>
      <c r="X258">
        <f t="shared" si="32"/>
        <v>1.3745532155906306</v>
      </c>
      <c r="Y258">
        <f t="shared" si="33"/>
        <v>0.19813906578900886</v>
      </c>
      <c r="Z258">
        <f t="shared" si="35"/>
        <v>0.73611145618000162</v>
      </c>
      <c r="AA258">
        <f t="shared" si="34"/>
        <v>0.37056619147855513</v>
      </c>
    </row>
    <row r="259" spans="14:27" x14ac:dyDescent="0.3">
      <c r="N259">
        <v>253</v>
      </c>
      <c r="O259">
        <f t="shared" si="27"/>
        <v>4.4156830075456535</v>
      </c>
      <c r="P259">
        <f t="shared" si="28"/>
        <v>1.3198732319926243</v>
      </c>
      <c r="Q259">
        <f t="shared" si="29"/>
        <v>1.3021182723015445E-2</v>
      </c>
      <c r="T259">
        <f t="shared" si="30"/>
        <v>-8.3033564141257329E-2</v>
      </c>
      <c r="U259">
        <f t="shared" si="31"/>
        <v>1.2409449306497955E-2</v>
      </c>
      <c r="X259">
        <f t="shared" si="32"/>
        <v>1.3763009710041125</v>
      </c>
      <c r="Y259">
        <f t="shared" si="33"/>
        <v>0.19758800062388127</v>
      </c>
      <c r="Z259">
        <f t="shared" si="35"/>
        <v>0.73664410544887238</v>
      </c>
      <c r="AA259">
        <f t="shared" si="34"/>
        <v>0.3703982478091829</v>
      </c>
    </row>
    <row r="260" spans="14:27" x14ac:dyDescent="0.3">
      <c r="N260">
        <v>254</v>
      </c>
      <c r="O260">
        <f t="shared" si="27"/>
        <v>4.4331363000655974</v>
      </c>
      <c r="P260">
        <f t="shared" si="28"/>
        <v>1.3248600679665343</v>
      </c>
      <c r="Q260">
        <f t="shared" si="29"/>
        <v>1.1544014610380959E-2</v>
      </c>
      <c r="T260">
        <f t="shared" si="30"/>
        <v>-7.8281009052027672E-2</v>
      </c>
      <c r="U260">
        <f t="shared" si="31"/>
        <v>1.1001678353517397E-2</v>
      </c>
      <c r="X260">
        <f t="shared" si="32"/>
        <v>1.3780580776392151</v>
      </c>
      <c r="Y260">
        <f t="shared" si="33"/>
        <v>0.1970675219264765</v>
      </c>
      <c r="Z260">
        <f t="shared" si="35"/>
        <v>0.73717960461385601</v>
      </c>
      <c r="AA260">
        <f t="shared" si="34"/>
        <v>0.37023962572997382</v>
      </c>
    </row>
    <row r="261" spans="14:27" x14ac:dyDescent="0.3">
      <c r="N261">
        <v>255</v>
      </c>
      <c r="O261">
        <f t="shared" si="27"/>
        <v>4.4505895925855405</v>
      </c>
      <c r="P261">
        <f t="shared" si="28"/>
        <v>1.3298719245594488</v>
      </c>
      <c r="Q261">
        <f t="shared" si="29"/>
        <v>1.0154103765857625E-2</v>
      </c>
      <c r="T261">
        <f t="shared" si="30"/>
        <v>-7.3504608809115857E-2</v>
      </c>
      <c r="U261">
        <f t="shared" si="31"/>
        <v>9.6770653339046109E-3</v>
      </c>
      <c r="X261">
        <f t="shared" si="32"/>
        <v>1.3798240002642355</v>
      </c>
      <c r="Y261">
        <f t="shared" si="33"/>
        <v>0.19657778823964783</v>
      </c>
      <c r="Z261">
        <f t="shared" si="35"/>
        <v>0.73771779055671938</v>
      </c>
      <c r="AA261">
        <f t="shared" si="34"/>
        <v>0.37009037355874985</v>
      </c>
    </row>
    <row r="262" spans="14:27" x14ac:dyDescent="0.3">
      <c r="N262">
        <v>256</v>
      </c>
      <c r="O262">
        <f t="shared" si="27"/>
        <v>4.4680428851054836</v>
      </c>
      <c r="P262">
        <f t="shared" si="28"/>
        <v>1.3349072751112989</v>
      </c>
      <c r="Q262">
        <f t="shared" si="29"/>
        <v>8.8518735697530326E-3</v>
      </c>
      <c r="T262">
        <f t="shared" si="30"/>
        <v>-6.8705818350305647E-2</v>
      </c>
      <c r="U262">
        <f t="shared" si="31"/>
        <v>8.4360137376169875E-3</v>
      </c>
      <c r="X262">
        <f t="shared" si="32"/>
        <v>1.3815982009620349</v>
      </c>
      <c r="Y262">
        <f t="shared" si="33"/>
        <v>0.19611894874102037</v>
      </c>
      <c r="Z262">
        <f t="shared" si="35"/>
        <v>0.73825849934081067</v>
      </c>
      <c r="AA262">
        <f t="shared" si="34"/>
        <v>0.36995053675916811</v>
      </c>
    </row>
    <row r="263" spans="14:27" x14ac:dyDescent="0.3">
      <c r="N263">
        <v>257</v>
      </c>
      <c r="O263">
        <f t="shared" ref="O263:O326" si="36">RADIANS(N263)</f>
        <v>4.4854961776254267</v>
      </c>
      <c r="P263">
        <f t="shared" ref="P263:P326" si="37">$C$7*COS(O263)+$C$5</f>
        <v>1.3399645858055282</v>
      </c>
      <c r="Q263">
        <f t="shared" ref="Q263:Q326" si="38">$C$7*SIN(O263)+$C$9</f>
        <v>7.6377206939999276E-3</v>
      </c>
      <c r="T263">
        <f t="shared" ref="T263:T326" si="39">$C$6*COS(O263)</f>
        <v>-6.3886099433657723E-2</v>
      </c>
      <c r="U263">
        <f t="shared" ref="U263:U326" si="40">$C$6*SIN(O263)+$C$6</f>
        <v>7.2789016009932039E-3</v>
      </c>
      <c r="X263">
        <f t="shared" ref="X263:X326" si="41">$C$12*COS(O263)+$C$5</f>
        <v>1.3833801392938943</v>
      </c>
      <c r="Y263">
        <f t="shared" ref="Y263:Y326" si="42">$C$12*SIN(O263)+$C$9</f>
        <v>0.19569114319755032</v>
      </c>
      <c r="Z263">
        <f t="shared" si="35"/>
        <v>0.73880156626099636</v>
      </c>
      <c r="AA263">
        <f t="shared" ref="AA263:AA326" si="43">$C$13*SIN(O263)+$C$14</f>
        <v>0.36982015792687251</v>
      </c>
    </row>
    <row r="264" spans="14:27" x14ac:dyDescent="0.3">
      <c r="N264">
        <v>258</v>
      </c>
      <c r="O264">
        <f t="shared" si="36"/>
        <v>4.5029494701453698</v>
      </c>
      <c r="P264">
        <f t="shared" si="37"/>
        <v>1.3450423161363076</v>
      </c>
      <c r="Q264">
        <f t="shared" si="38"/>
        <v>6.5120149813259198E-3</v>
      </c>
      <c r="T264">
        <f t="shared" si="39"/>
        <v>-5.9046920192243772E-2</v>
      </c>
      <c r="U264">
        <f t="shared" si="40"/>
        <v>6.2060813915992274E-3</v>
      </c>
      <c r="X264">
        <f t="shared" si="41"/>
        <v>1.3851692724641353</v>
      </c>
      <c r="Y264">
        <f t="shared" si="42"/>
        <v>0.19529450192295039</v>
      </c>
      <c r="Z264">
        <f t="shared" ref="Z264:Z327" si="44">$C$13*COS(O264)+($R$7-$C$15)</f>
        <v>0.73934682589383172</v>
      </c>
      <c r="AA264">
        <f t="shared" si="43"/>
        <v>0.36969927677651826</v>
      </c>
    </row>
    <row r="265" spans="14:27" x14ac:dyDescent="0.3">
      <c r="N265">
        <v>259</v>
      </c>
      <c r="O265">
        <f t="shared" si="36"/>
        <v>4.5204027626653138</v>
      </c>
      <c r="P265">
        <f t="shared" si="37"/>
        <v>1.3501389193777897</v>
      </c>
      <c r="Q265">
        <f t="shared" si="38"/>
        <v>5.4750993325961561E-3</v>
      </c>
      <c r="T265">
        <f t="shared" si="39"/>
        <v>-5.4189754686938665E-2</v>
      </c>
      <c r="U265">
        <f t="shared" si="40"/>
        <v>5.2178799008634202E-3</v>
      </c>
      <c r="X265">
        <f t="shared" si="41"/>
        <v>1.3869650554854629</v>
      </c>
      <c r="Y265">
        <f t="shared" si="42"/>
        <v>0.19492914573799527</v>
      </c>
      <c r="Z265">
        <f t="shared" si="44"/>
        <v>0.73989411214795053</v>
      </c>
      <c r="AA265">
        <f t="shared" si="43"/>
        <v>0.36958793012967478</v>
      </c>
    </row>
    <row r="266" spans="14:27" x14ac:dyDescent="0.3">
      <c r="N266">
        <v>260</v>
      </c>
      <c r="O266">
        <f t="shared" si="36"/>
        <v>4.5378560551852569</v>
      </c>
      <c r="P266">
        <f t="shared" si="37"/>
        <v>1.3552528430552548</v>
      </c>
      <c r="Q266">
        <f t="shared" si="38"/>
        <v>4.5272896023619835E-3</v>
      </c>
      <c r="T266">
        <f t="shared" si="39"/>
        <v>-4.9316082457408213E-2</v>
      </c>
      <c r="U266">
        <f t="shared" si="40"/>
        <v>4.314598144532944E-3</v>
      </c>
      <c r="X266">
        <f t="shared" si="41"/>
        <v>1.3887669413449724</v>
      </c>
      <c r="Y266">
        <f t="shared" si="42"/>
        <v>0.19459518593371816</v>
      </c>
      <c r="Z266">
        <f t="shared" si="44"/>
        <v>0.74044325831465818</v>
      </c>
      <c r="AA266">
        <f t="shared" si="43"/>
        <v>0.36948615190360934</v>
      </c>
    </row>
    <row r="267" spans="14:27" x14ac:dyDescent="0.3">
      <c r="N267">
        <v>261</v>
      </c>
      <c r="O267">
        <f t="shared" si="36"/>
        <v>4.5553093477052</v>
      </c>
      <c r="P267">
        <f t="shared" si="37"/>
        <v>1.3603825294180112</v>
      </c>
      <c r="Q267">
        <f t="shared" si="38"/>
        <v>3.6688745026489666E-3</v>
      </c>
      <c r="T267">
        <f t="shared" si="39"/>
        <v>-4.4427388071425607E-2</v>
      </c>
      <c r="U267">
        <f t="shared" si="40"/>
        <v>3.4965112709808843E-3</v>
      </c>
      <c r="X267">
        <f t="shared" si="41"/>
        <v>1.3905743811707758</v>
      </c>
      <c r="Y267">
        <f t="shared" si="42"/>
        <v>0.19429272423751054</v>
      </c>
      <c r="Z267">
        <f t="shared" si="44"/>
        <v>0.74099409711871256</v>
      </c>
      <c r="AA267">
        <f t="shared" si="43"/>
        <v>0.36939397310095562</v>
      </c>
    </row>
    <row r="268" spans="14:27" x14ac:dyDescent="0.3">
      <c r="N268">
        <v>262</v>
      </c>
      <c r="O268">
        <f t="shared" si="36"/>
        <v>4.5727626402251431</v>
      </c>
      <c r="P268">
        <f t="shared" si="37"/>
        <v>1.3655264159139004</v>
      </c>
      <c r="Q268">
        <f t="shared" si="38"/>
        <v>2.9001155150120694E-3</v>
      </c>
      <c r="T268">
        <f t="shared" si="39"/>
        <v>-3.9525160672658689E-2</v>
      </c>
      <c r="U268">
        <f t="shared" si="40"/>
        <v>2.7638684773940714E-3</v>
      </c>
      <c r="X268">
        <f t="shared" si="41"/>
        <v>1.392386824399193</v>
      </c>
      <c r="Y268">
        <f t="shared" si="42"/>
        <v>0.19402185278213513</v>
      </c>
      <c r="Z268">
        <f t="shared" si="44"/>
        <v>0.74154646076927788</v>
      </c>
      <c r="AA268">
        <f t="shared" si="43"/>
        <v>0.36931142180026977</v>
      </c>
    </row>
    <row r="269" spans="14:27" x14ac:dyDescent="0.3">
      <c r="N269">
        <v>263</v>
      </c>
      <c r="O269">
        <f t="shared" si="36"/>
        <v>4.5902159327450871</v>
      </c>
      <c r="P269">
        <f t="shared" si="37"/>
        <v>1.3706829356652661</v>
      </c>
      <c r="Q269">
        <f t="shared" si="38"/>
        <v>2.221246810886035E-3</v>
      </c>
      <c r="T269">
        <f t="shared" si="39"/>
        <v>-3.4610893527061794E-2</v>
      </c>
      <c r="U269">
        <f t="shared" si="40"/>
        <v>2.1168929338645226E-3</v>
      </c>
      <c r="X269">
        <f t="shared" si="41"/>
        <v>1.3942037189424596</v>
      </c>
      <c r="Y269">
        <f t="shared" si="42"/>
        <v>0.19378265407766115</v>
      </c>
      <c r="Z269">
        <f t="shared" si="44"/>
        <v>0.74210018101103525</v>
      </c>
      <c r="AA269">
        <f t="shared" si="43"/>
        <v>0.36923852314747774</v>
      </c>
    </row>
    <row r="270" spans="14:27" x14ac:dyDescent="0.3">
      <c r="N270">
        <v>264</v>
      </c>
      <c r="O270">
        <f t="shared" si="36"/>
        <v>4.6076692252650302</v>
      </c>
      <c r="P270">
        <f t="shared" si="37"/>
        <v>1.3758505179462392</v>
      </c>
      <c r="Q270">
        <f t="shared" si="38"/>
        <v>1.6324751802545001E-3</v>
      </c>
      <c r="T270">
        <f t="shared" si="39"/>
        <v>-2.9686083568013551E-2</v>
      </c>
      <c r="U270">
        <f t="shared" si="40"/>
        <v>1.5557817154103759E-3</v>
      </c>
      <c r="X270">
        <f t="shared" si="41"/>
        <v>1.3960245113568965</v>
      </c>
      <c r="Y270">
        <f t="shared" si="42"/>
        <v>0.1935752009863313</v>
      </c>
      <c r="Z270">
        <f t="shared" si="44"/>
        <v>0.7426550891754351</v>
      </c>
      <c r="AA270">
        <f t="shared" si="43"/>
        <v>0.36917529934821525</v>
      </c>
    </row>
    <row r="271" spans="14:27" x14ac:dyDescent="0.3">
      <c r="N271">
        <v>265</v>
      </c>
      <c r="O271">
        <f t="shared" si="36"/>
        <v>4.6251225177849733</v>
      </c>
      <c r="P271">
        <f t="shared" si="37"/>
        <v>1.3810275886611978</v>
      </c>
      <c r="Q271">
        <f t="shared" si="38"/>
        <v>1.1339799686598262E-3</v>
      </c>
      <c r="T271">
        <f t="shared" si="39"/>
        <v>-2.4752230940334942E-2</v>
      </c>
      <c r="U271">
        <f t="shared" si="40"/>
        <v>1.0807057419442434E-3</v>
      </c>
      <c r="X271">
        <f t="shared" si="41"/>
        <v>1.3978486470114959</v>
      </c>
      <c r="Y271">
        <f t="shared" si="42"/>
        <v>0.19339955670036671</v>
      </c>
      <c r="Z271">
        <f t="shared" si="44"/>
        <v>0.74321101623207497</v>
      </c>
      <c r="AA271">
        <f t="shared" si="43"/>
        <v>0.36912176966106414</v>
      </c>
    </row>
    <row r="272" spans="14:27" x14ac:dyDescent="0.3">
      <c r="N272">
        <v>266</v>
      </c>
      <c r="O272">
        <f t="shared" si="36"/>
        <v>4.6425758103049164</v>
      </c>
      <c r="P272">
        <f t="shared" si="37"/>
        <v>1.3862125708242505</v>
      </c>
      <c r="Q272">
        <f t="shared" si="38"/>
        <v>7.2591302257241086E-4</v>
      </c>
      <c r="T272">
        <f t="shared" si="39"/>
        <v>-1.9810838543331662E-2</v>
      </c>
      <c r="U272">
        <f t="shared" si="40"/>
        <v>6.9180972620991321E-4</v>
      </c>
      <c r="X272">
        <f t="shared" si="41"/>
        <v>1.3996755702568668</v>
      </c>
      <c r="Y272">
        <f t="shared" si="42"/>
        <v>0.19325577472271843</v>
      </c>
      <c r="Z272">
        <f t="shared" si="44"/>
        <v>0.74376779284018801</v>
      </c>
      <c r="AA272">
        <f t="shared" si="43"/>
        <v>0.36907795039168567</v>
      </c>
    </row>
    <row r="273" spans="14:27" x14ac:dyDescent="0.3">
      <c r="N273">
        <v>267</v>
      </c>
      <c r="O273">
        <f t="shared" si="36"/>
        <v>4.6600291028248595</v>
      </c>
      <c r="P273">
        <f t="shared" si="37"/>
        <v>1.3914038850396027</v>
      </c>
      <c r="Q273">
        <f t="shared" si="38"/>
        <v>4.0839864313702012E-4</v>
      </c>
      <c r="T273">
        <f t="shared" si="39"/>
        <v>-1.4863411572996182E-2</v>
      </c>
      <c r="U273">
        <f t="shared" si="40"/>
        <v>3.8921212970105534E-4</v>
      </c>
      <c r="X273">
        <f t="shared" si="41"/>
        <v>1.4015047245944909</v>
      </c>
      <c r="Y273">
        <f t="shared" si="42"/>
        <v>0.19314389885076974</v>
      </c>
      <c r="Z273">
        <f t="shared" si="44"/>
        <v>0.74432524940022582</v>
      </c>
      <c r="AA273">
        <f t="shared" si="43"/>
        <v>0.36904385488785368</v>
      </c>
    </row>
    <row r="274" spans="14:27" x14ac:dyDescent="0.3">
      <c r="N274">
        <v>268</v>
      </c>
      <c r="O274">
        <f t="shared" si="36"/>
        <v>4.6774823953448035</v>
      </c>
      <c r="P274">
        <f t="shared" si="37"/>
        <v>1.3965999499826549</v>
      </c>
      <c r="Q274">
        <f t="shared" si="38"/>
        <v>1.8153354830946489E-4</v>
      </c>
      <c r="T274">
        <f t="shared" si="39"/>
        <v>-9.9114570635102147E-3</v>
      </c>
      <c r="U274">
        <f t="shared" si="40"/>
        <v>1.7300512657680844E-4</v>
      </c>
      <c r="X274">
        <f t="shared" si="41"/>
        <v>1.4033355528462375</v>
      </c>
      <c r="Y274">
        <f t="shared" si="42"/>
        <v>0.19306396316299496</v>
      </c>
      <c r="Z274">
        <f t="shared" si="44"/>
        <v>0.74488321610552</v>
      </c>
      <c r="AA274">
        <f t="shared" si="43"/>
        <v>0.36901949353538899</v>
      </c>
    </row>
    <row r="275" spans="14:27" x14ac:dyDescent="0.3">
      <c r="N275">
        <v>269</v>
      </c>
      <c r="O275">
        <f t="shared" si="36"/>
        <v>4.6949356878647466</v>
      </c>
      <c r="P275">
        <f t="shared" si="37"/>
        <v>1.4017991828816896</v>
      </c>
      <c r="Q275">
        <f t="shared" si="38"/>
        <v>4.5386843395389675E-5</v>
      </c>
      <c r="T275">
        <f t="shared" si="39"/>
        <v>-4.9564834281885127E-3</v>
      </c>
      <c r="U275">
        <f t="shared" si="40"/>
        <v>4.3254575584905641E-5</v>
      </c>
      <c r="X275">
        <f t="shared" si="41"/>
        <v>1.4051674973240853</v>
      </c>
      <c r="Y275">
        <f t="shared" si="42"/>
        <v>0.19301599200857891</v>
      </c>
      <c r="Z275">
        <f t="shared" si="44"/>
        <v>0.7454415229940069</v>
      </c>
      <c r="AA275">
        <f t="shared" si="43"/>
        <v>0.36900487375499552</v>
      </c>
    </row>
    <row r="276" spans="14:27" x14ac:dyDescent="0.3">
      <c r="N276">
        <v>270</v>
      </c>
      <c r="O276">
        <f t="shared" si="36"/>
        <v>4.7123889803846897</v>
      </c>
      <c r="P276">
        <f t="shared" si="37"/>
        <v>1.407</v>
      </c>
      <c r="Q276">
        <f t="shared" si="38"/>
        <v>0</v>
      </c>
      <c r="T276">
        <f t="shared" si="39"/>
        <v>-5.2191324179107206E-17</v>
      </c>
      <c r="U276">
        <f t="shared" si="40"/>
        <v>0</v>
      </c>
      <c r="X276">
        <f t="shared" si="41"/>
        <v>1.407</v>
      </c>
      <c r="Y276">
        <f t="shared" si="42"/>
        <v>0.193</v>
      </c>
      <c r="Z276">
        <f t="shared" si="44"/>
        <v>0.746</v>
      </c>
      <c r="AA276">
        <f t="shared" si="43"/>
        <v>0.36899999999999999</v>
      </c>
    </row>
    <row r="277" spans="14:27" x14ac:dyDescent="0.3">
      <c r="N277">
        <v>271</v>
      </c>
      <c r="O277">
        <f t="shared" si="36"/>
        <v>4.7298422729046328</v>
      </c>
      <c r="P277">
        <f t="shared" si="37"/>
        <v>1.4122008171183105</v>
      </c>
      <c r="Q277">
        <f t="shared" si="38"/>
        <v>4.5386843395389675E-5</v>
      </c>
      <c r="T277">
        <f t="shared" si="39"/>
        <v>4.9564834281884086E-3</v>
      </c>
      <c r="U277">
        <f t="shared" si="40"/>
        <v>4.3254575584905641E-5</v>
      </c>
      <c r="X277">
        <f t="shared" si="41"/>
        <v>1.4088325026759148</v>
      </c>
      <c r="Y277">
        <f t="shared" si="42"/>
        <v>0.19301599200857891</v>
      </c>
      <c r="Z277">
        <f t="shared" si="44"/>
        <v>0.74655847700599309</v>
      </c>
      <c r="AA277">
        <f t="shared" si="43"/>
        <v>0.36900487375499552</v>
      </c>
    </row>
    <row r="278" spans="14:27" x14ac:dyDescent="0.3">
      <c r="N278">
        <v>272</v>
      </c>
      <c r="O278">
        <f t="shared" si="36"/>
        <v>4.7472955654245768</v>
      </c>
      <c r="P278">
        <f t="shared" si="37"/>
        <v>1.4174000500173454</v>
      </c>
      <c r="Q278">
        <f t="shared" si="38"/>
        <v>1.8153354830946489E-4</v>
      </c>
      <c r="T278">
        <f t="shared" si="39"/>
        <v>9.9114570635103639E-3</v>
      </c>
      <c r="U278">
        <f t="shared" si="40"/>
        <v>1.7300512657680844E-4</v>
      </c>
      <c r="X278">
        <f t="shared" si="41"/>
        <v>1.4106644471537626</v>
      </c>
      <c r="Y278">
        <f t="shared" si="42"/>
        <v>0.19306396316299496</v>
      </c>
      <c r="Z278">
        <f t="shared" si="44"/>
        <v>0.74711678389448</v>
      </c>
      <c r="AA278">
        <f t="shared" si="43"/>
        <v>0.36901949353538899</v>
      </c>
    </row>
    <row r="279" spans="14:27" x14ac:dyDescent="0.3">
      <c r="N279">
        <v>273</v>
      </c>
      <c r="O279">
        <f t="shared" si="36"/>
        <v>4.7647488579445199</v>
      </c>
      <c r="P279">
        <f t="shared" si="37"/>
        <v>1.4225961149603974</v>
      </c>
      <c r="Q279">
        <f t="shared" si="38"/>
        <v>4.0839864313702012E-4</v>
      </c>
      <c r="T279">
        <f t="shared" si="39"/>
        <v>1.4863411572996079E-2</v>
      </c>
      <c r="U279">
        <f t="shared" si="40"/>
        <v>3.8921212970105534E-4</v>
      </c>
      <c r="X279">
        <f t="shared" si="41"/>
        <v>1.4124952754055091</v>
      </c>
      <c r="Y279">
        <f t="shared" si="42"/>
        <v>0.19314389885076974</v>
      </c>
      <c r="Z279">
        <f t="shared" si="44"/>
        <v>0.74767475059977417</v>
      </c>
      <c r="AA279">
        <f t="shared" si="43"/>
        <v>0.36904385488785368</v>
      </c>
    </row>
    <row r="280" spans="14:27" x14ac:dyDescent="0.3">
      <c r="N280">
        <v>274</v>
      </c>
      <c r="O280">
        <f t="shared" si="36"/>
        <v>4.782202150464463</v>
      </c>
      <c r="P280">
        <f t="shared" si="37"/>
        <v>1.4277874291757493</v>
      </c>
      <c r="Q280">
        <f t="shared" si="38"/>
        <v>7.2591302257235535E-4</v>
      </c>
      <c r="T280">
        <f t="shared" si="39"/>
        <v>1.9810838543331561E-2</v>
      </c>
      <c r="U280">
        <f t="shared" si="40"/>
        <v>6.9180972620991321E-4</v>
      </c>
      <c r="X280">
        <f t="shared" si="41"/>
        <v>1.4143244297431332</v>
      </c>
      <c r="Y280">
        <f t="shared" si="42"/>
        <v>0.19325577472271843</v>
      </c>
      <c r="Z280">
        <f t="shared" si="44"/>
        <v>0.74823220715981198</v>
      </c>
      <c r="AA280">
        <f t="shared" si="43"/>
        <v>0.36907795039168567</v>
      </c>
    </row>
    <row r="281" spans="14:27" x14ac:dyDescent="0.3">
      <c r="N281">
        <v>275</v>
      </c>
      <c r="O281">
        <f t="shared" si="36"/>
        <v>4.7996554429844061</v>
      </c>
      <c r="P281">
        <f t="shared" si="37"/>
        <v>1.432972411338802</v>
      </c>
      <c r="Q281">
        <f t="shared" si="38"/>
        <v>1.1339799686598262E-3</v>
      </c>
      <c r="T281">
        <f t="shared" si="39"/>
        <v>2.4752230940334838E-2</v>
      </c>
      <c r="U281">
        <f t="shared" si="40"/>
        <v>1.0807057419442434E-3</v>
      </c>
      <c r="X281">
        <f t="shared" si="41"/>
        <v>1.4161513529885041</v>
      </c>
      <c r="Y281">
        <f t="shared" si="42"/>
        <v>0.19339955670036671</v>
      </c>
      <c r="Z281">
        <f t="shared" si="44"/>
        <v>0.74878898376792502</v>
      </c>
      <c r="AA281">
        <f t="shared" si="43"/>
        <v>0.36912176966106414</v>
      </c>
    </row>
    <row r="282" spans="14:27" x14ac:dyDescent="0.3">
      <c r="N282">
        <v>276</v>
      </c>
      <c r="O282">
        <f t="shared" si="36"/>
        <v>4.8171087355043491</v>
      </c>
      <c r="P282">
        <f t="shared" si="37"/>
        <v>1.4381494820537606</v>
      </c>
      <c r="Q282">
        <f t="shared" si="38"/>
        <v>1.6324751802545001E-3</v>
      </c>
      <c r="T282">
        <f t="shared" si="39"/>
        <v>2.9686083568013444E-2</v>
      </c>
      <c r="U282">
        <f t="shared" si="40"/>
        <v>1.5557817154103759E-3</v>
      </c>
      <c r="X282">
        <f t="shared" si="41"/>
        <v>1.4179754886431035</v>
      </c>
      <c r="Y282">
        <f t="shared" si="42"/>
        <v>0.1935752009863313</v>
      </c>
      <c r="Z282">
        <f t="shared" si="44"/>
        <v>0.74934491082456489</v>
      </c>
      <c r="AA282">
        <f t="shared" si="43"/>
        <v>0.36917529934821525</v>
      </c>
    </row>
    <row r="283" spans="14:27" x14ac:dyDescent="0.3">
      <c r="N283">
        <v>277</v>
      </c>
      <c r="O283">
        <f t="shared" si="36"/>
        <v>4.8345620280242931</v>
      </c>
      <c r="P283">
        <f t="shared" si="37"/>
        <v>1.4433170643347339</v>
      </c>
      <c r="Q283">
        <f t="shared" si="38"/>
        <v>2.221246810886035E-3</v>
      </c>
      <c r="T283">
        <f t="shared" si="39"/>
        <v>3.4610893527061939E-2</v>
      </c>
      <c r="U283">
        <f t="shared" si="40"/>
        <v>2.1168929338645781E-3</v>
      </c>
      <c r="X283">
        <f t="shared" si="41"/>
        <v>1.4197962810575406</v>
      </c>
      <c r="Y283">
        <f t="shared" si="42"/>
        <v>0.19378265407766118</v>
      </c>
      <c r="Z283">
        <f t="shared" si="44"/>
        <v>0.74989981898896474</v>
      </c>
      <c r="AA283">
        <f t="shared" si="43"/>
        <v>0.36923852314747774</v>
      </c>
    </row>
    <row r="284" spans="14:27" x14ac:dyDescent="0.3">
      <c r="N284">
        <v>278</v>
      </c>
      <c r="O284">
        <f t="shared" si="36"/>
        <v>4.8520153205442362</v>
      </c>
      <c r="P284">
        <f t="shared" si="37"/>
        <v>1.4484735840860996</v>
      </c>
      <c r="Q284">
        <f t="shared" si="38"/>
        <v>2.9001155150120139E-3</v>
      </c>
      <c r="T284">
        <f t="shared" si="39"/>
        <v>3.9525160672658592E-2</v>
      </c>
      <c r="U284">
        <f t="shared" si="40"/>
        <v>2.7638684773940159E-3</v>
      </c>
      <c r="X284">
        <f t="shared" si="41"/>
        <v>1.4216131756008068</v>
      </c>
      <c r="Y284">
        <f t="shared" si="42"/>
        <v>0.1940218527821351</v>
      </c>
      <c r="Z284">
        <f t="shared" si="44"/>
        <v>0.75045353923072211</v>
      </c>
      <c r="AA284">
        <f t="shared" si="43"/>
        <v>0.36931142180026977</v>
      </c>
    </row>
    <row r="285" spans="14:27" x14ac:dyDescent="0.3">
      <c r="N285">
        <v>279</v>
      </c>
      <c r="O285">
        <f t="shared" si="36"/>
        <v>4.8694686130641793</v>
      </c>
      <c r="P285">
        <f t="shared" si="37"/>
        <v>1.4536174705819889</v>
      </c>
      <c r="Q285">
        <f t="shared" si="38"/>
        <v>3.6688745026489666E-3</v>
      </c>
      <c r="T285">
        <f t="shared" si="39"/>
        <v>4.442738807142551E-2</v>
      </c>
      <c r="U285">
        <f t="shared" si="40"/>
        <v>3.4965112709808843E-3</v>
      </c>
      <c r="X285">
        <f t="shared" si="41"/>
        <v>1.4234256188292242</v>
      </c>
      <c r="Y285">
        <f t="shared" si="42"/>
        <v>0.19429272423751054</v>
      </c>
      <c r="Z285">
        <f t="shared" si="44"/>
        <v>0.75100590288128732</v>
      </c>
      <c r="AA285">
        <f t="shared" si="43"/>
        <v>0.36939397310095562</v>
      </c>
    </row>
    <row r="286" spans="14:27" x14ac:dyDescent="0.3">
      <c r="N286">
        <v>280</v>
      </c>
      <c r="O286">
        <f t="shared" si="36"/>
        <v>4.8869219055841224</v>
      </c>
      <c r="P286">
        <f t="shared" si="37"/>
        <v>1.4587471569447452</v>
      </c>
      <c r="Q286">
        <f t="shared" si="38"/>
        <v>4.5272896023619835E-3</v>
      </c>
      <c r="T286">
        <f t="shared" si="39"/>
        <v>4.9316082457408109E-2</v>
      </c>
      <c r="U286">
        <f t="shared" si="40"/>
        <v>4.3145981445328885E-3</v>
      </c>
      <c r="X286">
        <f t="shared" si="41"/>
        <v>1.4252330586550277</v>
      </c>
      <c r="Y286">
        <f t="shared" si="42"/>
        <v>0.19459518593371813</v>
      </c>
      <c r="Z286">
        <f t="shared" si="44"/>
        <v>0.7515567416853417</v>
      </c>
      <c r="AA286">
        <f t="shared" si="43"/>
        <v>0.36948615190360934</v>
      </c>
    </row>
    <row r="287" spans="14:27" x14ac:dyDescent="0.3">
      <c r="N287">
        <v>281</v>
      </c>
      <c r="O287">
        <f t="shared" si="36"/>
        <v>4.9043751981040664</v>
      </c>
      <c r="P287">
        <f t="shared" si="37"/>
        <v>1.4638610806222105</v>
      </c>
      <c r="Q287">
        <f t="shared" si="38"/>
        <v>5.4750993325961561E-3</v>
      </c>
      <c r="T287">
        <f t="shared" si="39"/>
        <v>5.4189754686938804E-2</v>
      </c>
      <c r="U287">
        <f t="shared" si="40"/>
        <v>5.2178799008634758E-3</v>
      </c>
      <c r="X287">
        <f t="shared" si="41"/>
        <v>1.4270349445145372</v>
      </c>
      <c r="Y287">
        <f t="shared" si="42"/>
        <v>0.1949291457379953</v>
      </c>
      <c r="Z287">
        <f t="shared" si="44"/>
        <v>0.75210588785204946</v>
      </c>
      <c r="AA287">
        <f t="shared" si="43"/>
        <v>0.36958793012967478</v>
      </c>
    </row>
    <row r="288" spans="14:27" x14ac:dyDescent="0.3">
      <c r="N288">
        <v>282</v>
      </c>
      <c r="O288">
        <f t="shared" si="36"/>
        <v>4.9218284906240095</v>
      </c>
      <c r="P288">
        <f t="shared" si="37"/>
        <v>1.4689576838636924</v>
      </c>
      <c r="Q288">
        <f t="shared" si="38"/>
        <v>6.5120149813259198E-3</v>
      </c>
      <c r="T288">
        <f t="shared" si="39"/>
        <v>5.9046920192243675E-2</v>
      </c>
      <c r="U288">
        <f t="shared" si="40"/>
        <v>6.2060813915992274E-3</v>
      </c>
      <c r="X288">
        <f t="shared" si="41"/>
        <v>1.4288307275358647</v>
      </c>
      <c r="Y288">
        <f t="shared" si="42"/>
        <v>0.19529450192295039</v>
      </c>
      <c r="Z288">
        <f t="shared" si="44"/>
        <v>0.75265317410616828</v>
      </c>
      <c r="AA288">
        <f t="shared" si="43"/>
        <v>0.36969927677651826</v>
      </c>
    </row>
    <row r="289" spans="14:27" x14ac:dyDescent="0.3">
      <c r="N289">
        <v>283</v>
      </c>
      <c r="O289">
        <f t="shared" si="36"/>
        <v>4.9392817831439526</v>
      </c>
      <c r="P289">
        <f t="shared" si="37"/>
        <v>1.4740354141944718</v>
      </c>
      <c r="Q289">
        <f t="shared" si="38"/>
        <v>7.6377206939998721E-3</v>
      </c>
      <c r="T289">
        <f t="shared" si="39"/>
        <v>6.3886099433657625E-2</v>
      </c>
      <c r="U289">
        <f t="shared" si="40"/>
        <v>7.2789016009932039E-3</v>
      </c>
      <c r="X289">
        <f t="shared" si="41"/>
        <v>1.4306198607061058</v>
      </c>
      <c r="Y289">
        <f t="shared" si="42"/>
        <v>0.19569114319755029</v>
      </c>
      <c r="Z289">
        <f t="shared" si="44"/>
        <v>0.75319843373900364</v>
      </c>
      <c r="AA289">
        <f t="shared" si="43"/>
        <v>0.36982015792687251</v>
      </c>
    </row>
    <row r="290" spans="14:27" x14ac:dyDescent="0.3">
      <c r="N290">
        <v>284</v>
      </c>
      <c r="O290">
        <f t="shared" si="36"/>
        <v>4.9567350756638957</v>
      </c>
      <c r="P290">
        <f t="shared" si="37"/>
        <v>1.4790927248887009</v>
      </c>
      <c r="Q290">
        <f t="shared" si="38"/>
        <v>8.8518735697530326E-3</v>
      </c>
      <c r="T290">
        <f t="shared" si="39"/>
        <v>6.870581835030555E-2</v>
      </c>
      <c r="U290">
        <f t="shared" si="40"/>
        <v>8.4360137376169875E-3</v>
      </c>
      <c r="X290">
        <f t="shared" si="41"/>
        <v>1.4324017990379652</v>
      </c>
      <c r="Y290">
        <f t="shared" si="42"/>
        <v>0.19611894874102034</v>
      </c>
      <c r="Z290">
        <f t="shared" si="44"/>
        <v>0.75374150065918932</v>
      </c>
      <c r="AA290">
        <f t="shared" si="43"/>
        <v>0.36995053675916811</v>
      </c>
    </row>
    <row r="291" spans="14:27" x14ac:dyDescent="0.3">
      <c r="N291">
        <v>285</v>
      </c>
      <c r="O291">
        <f t="shared" si="36"/>
        <v>4.9741883681838388</v>
      </c>
      <c r="P291">
        <f t="shared" si="37"/>
        <v>1.484128075440551</v>
      </c>
      <c r="Q291">
        <f t="shared" si="38"/>
        <v>1.0154103765857625E-2</v>
      </c>
      <c r="T291">
        <f t="shared" si="39"/>
        <v>7.350460880911576E-2</v>
      </c>
      <c r="U291">
        <f t="shared" si="40"/>
        <v>9.6770653339045554E-3</v>
      </c>
      <c r="X291">
        <f t="shared" si="41"/>
        <v>1.4341759997357646</v>
      </c>
      <c r="Y291">
        <f t="shared" si="42"/>
        <v>0.1965777882396478</v>
      </c>
      <c r="Z291">
        <f t="shared" si="44"/>
        <v>0.75428220944328062</v>
      </c>
      <c r="AA291">
        <f t="shared" si="43"/>
        <v>0.37009037355874985</v>
      </c>
    </row>
    <row r="292" spans="14:27" x14ac:dyDescent="0.3">
      <c r="N292">
        <v>286</v>
      </c>
      <c r="O292">
        <f t="shared" si="36"/>
        <v>4.9916416607037828</v>
      </c>
      <c r="P292">
        <f t="shared" si="37"/>
        <v>1.4891399320334657</v>
      </c>
      <c r="Q292">
        <f t="shared" si="38"/>
        <v>1.1544014610381015E-2</v>
      </c>
      <c r="T292">
        <f t="shared" si="39"/>
        <v>7.8281009052027825E-2</v>
      </c>
      <c r="U292">
        <f t="shared" si="40"/>
        <v>1.1001678353517452E-2</v>
      </c>
      <c r="X292">
        <f t="shared" si="41"/>
        <v>1.435941922360785</v>
      </c>
      <c r="Y292">
        <f t="shared" si="42"/>
        <v>0.19706752192647653</v>
      </c>
      <c r="Z292">
        <f t="shared" si="44"/>
        <v>0.75482039538614398</v>
      </c>
      <c r="AA292">
        <f t="shared" si="43"/>
        <v>0.37023962572997382</v>
      </c>
    </row>
    <row r="293" spans="14:27" x14ac:dyDescent="0.3">
      <c r="N293">
        <v>287</v>
      </c>
      <c r="O293">
        <f t="shared" si="36"/>
        <v>5.0090949532237259</v>
      </c>
      <c r="P293">
        <f t="shared" si="37"/>
        <v>1.4941267680073755</v>
      </c>
      <c r="Q293">
        <f t="shared" si="38"/>
        <v>1.3021182723015445E-2</v>
      </c>
      <c r="T293">
        <f t="shared" si="39"/>
        <v>8.3033564141257218E-2</v>
      </c>
      <c r="U293">
        <f t="shared" si="40"/>
        <v>1.2409449306497955E-2</v>
      </c>
      <c r="X293">
        <f t="shared" si="41"/>
        <v>1.4376990289958873</v>
      </c>
      <c r="Y293">
        <f t="shared" si="42"/>
        <v>0.19758800062388127</v>
      </c>
      <c r="Z293">
        <f t="shared" si="44"/>
        <v>0.75535589455112762</v>
      </c>
      <c r="AA293">
        <f t="shared" si="43"/>
        <v>0.3703982478091829</v>
      </c>
    </row>
    <row r="294" spans="14:27" x14ac:dyDescent="0.3">
      <c r="N294">
        <v>288</v>
      </c>
      <c r="O294">
        <f t="shared" si="36"/>
        <v>5.026548245743669</v>
      </c>
      <c r="P294">
        <f t="shared" si="37"/>
        <v>1.4990870643237344</v>
      </c>
      <c r="Q294">
        <f t="shared" si="38"/>
        <v>1.4585158144044208E-2</v>
      </c>
      <c r="T294">
        <f t="shared" si="39"/>
        <v>8.7760826402485004E-2</v>
      </c>
      <c r="U294">
        <f t="shared" si="40"/>
        <v>1.3899949372176368E-2</v>
      </c>
      <c r="X294">
        <f t="shared" si="41"/>
        <v>1.4394467844093695</v>
      </c>
      <c r="Y294">
        <f t="shared" si="42"/>
        <v>0.19813906578900886</v>
      </c>
      <c r="Z294">
        <f t="shared" si="44"/>
        <v>0.75588854381999826</v>
      </c>
      <c r="AA294">
        <f t="shared" si="43"/>
        <v>0.37056619147855513</v>
      </c>
    </row>
    <row r="295" spans="14:27" x14ac:dyDescent="0.3">
      <c r="N295">
        <v>289</v>
      </c>
      <c r="O295">
        <f t="shared" si="36"/>
        <v>5.0440015382636121</v>
      </c>
      <c r="P295">
        <f t="shared" si="37"/>
        <v>1.5040193100282326</v>
      </c>
      <c r="Q295">
        <f t="shared" si="38"/>
        <v>1.623546447140356E-2</v>
      </c>
      <c r="T295">
        <f t="shared" si="39"/>
        <v>9.2461355865832387E-2</v>
      </c>
      <c r="U295">
        <f t="shared" si="40"/>
        <v>1.547272452979398E-2</v>
      </c>
      <c r="X295">
        <f t="shared" si="41"/>
        <v>1.4411846562180015</v>
      </c>
      <c r="Y295">
        <f t="shared" si="42"/>
        <v>0.19872054956207169</v>
      </c>
      <c r="Z295">
        <f t="shared" si="44"/>
        <v>0.75641818094262903</v>
      </c>
      <c r="AA295">
        <f t="shared" si="43"/>
        <v>0.37074340558082186</v>
      </c>
    </row>
    <row r="296" spans="14:27" x14ac:dyDescent="0.3">
      <c r="N296">
        <v>290</v>
      </c>
      <c r="O296">
        <f t="shared" si="36"/>
        <v>5.0614548307835561</v>
      </c>
      <c r="P296">
        <f t="shared" si="37"/>
        <v>1.5089220027110495</v>
      </c>
      <c r="Q296">
        <f t="shared" si="38"/>
        <v>1.797159900579931E-2</v>
      </c>
      <c r="T296">
        <f t="shared" si="39"/>
        <v>9.7133720704489987E-2</v>
      </c>
      <c r="U296">
        <f t="shared" si="40"/>
        <v>1.7127295696802047E-2</v>
      </c>
      <c r="X296">
        <f t="shared" si="41"/>
        <v>1.4429121150491953</v>
      </c>
      <c r="Y296">
        <f t="shared" si="42"/>
        <v>0.19933227481747962</v>
      </c>
      <c r="Z296">
        <f t="shared" si="44"/>
        <v>0.75694464458642141</v>
      </c>
      <c r="AA296">
        <f t="shared" si="43"/>
        <v>0.37092983613485098</v>
      </c>
    </row>
    <row r="297" spans="14:27" x14ac:dyDescent="0.3">
      <c r="N297">
        <v>291</v>
      </c>
      <c r="O297">
        <f t="shared" si="36"/>
        <v>5.0789081233034992</v>
      </c>
      <c r="P297">
        <f t="shared" si="37"/>
        <v>1.5137936489644996</v>
      </c>
      <c r="Q297">
        <f t="shared" si="38"/>
        <v>1.9793032903833885E-2</v>
      </c>
      <c r="T297">
        <f t="shared" si="39"/>
        <v>0.1017764976708653</v>
      </c>
      <c r="U297">
        <f t="shared" si="40"/>
        <v>1.8863158874794728E-2</v>
      </c>
      <c r="X297">
        <f t="shared" si="41"/>
        <v>1.4446286347022566</v>
      </c>
      <c r="Y297">
        <f t="shared" si="42"/>
        <v>0.19997405521779382</v>
      </c>
      <c r="Z297">
        <f t="shared" si="44"/>
        <v>0.75746777438544965</v>
      </c>
      <c r="AA297">
        <f t="shared" si="43"/>
        <v>0.37112542635208956</v>
      </c>
    </row>
    <row r="298" spans="14:27" x14ac:dyDescent="0.3">
      <c r="N298">
        <v>292</v>
      </c>
      <c r="O298">
        <f t="shared" si="36"/>
        <v>5.0963614158234423</v>
      </c>
      <c r="P298">
        <f t="shared" si="37"/>
        <v>1.5186327648379419</v>
      </c>
      <c r="Q298">
        <f t="shared" si="38"/>
        <v>2.1699211339097357E-2</v>
      </c>
      <c r="T298">
        <f t="shared" si="39"/>
        <v>0.10638827253011898</v>
      </c>
      <c r="U298">
        <f t="shared" si="40"/>
        <v>2.0679785303032383E-2</v>
      </c>
      <c r="X298">
        <f t="shared" si="41"/>
        <v>1.4463336923086707</v>
      </c>
      <c r="Y298">
        <f t="shared" si="42"/>
        <v>0.20064569527048731</v>
      </c>
      <c r="Z298">
        <f t="shared" si="44"/>
        <v>0.75798741098930922</v>
      </c>
      <c r="AA298">
        <f t="shared" si="43"/>
        <v>0.37133011665386284</v>
      </c>
    </row>
    <row r="299" spans="14:27" x14ac:dyDescent="0.3">
      <c r="N299">
        <v>293</v>
      </c>
      <c r="O299">
        <f t="shared" si="36"/>
        <v>5.1138147083433854</v>
      </c>
      <c r="P299">
        <f t="shared" si="37"/>
        <v>1.5234378762898035</v>
      </c>
      <c r="Q299">
        <f t="shared" si="38"/>
        <v>2.3689553671172758E-2</v>
      </c>
      <c r="T299">
        <f t="shared" si="39"/>
        <v>0.11096764049095366</v>
      </c>
      <c r="U299">
        <f t="shared" si="40"/>
        <v>2.2576621619506909E-2</v>
      </c>
      <c r="X299">
        <f t="shared" si="41"/>
        <v>1.4480267684913737</v>
      </c>
      <c r="Y299">
        <f t="shared" si="42"/>
        <v>0.20134699038749374</v>
      </c>
      <c r="Z299">
        <f t="shared" si="44"/>
        <v>0.75850339611165674</v>
      </c>
      <c r="AA299">
        <f t="shared" si="43"/>
        <v>0.37154384468952195</v>
      </c>
    </row>
    <row r="300" spans="14:27" x14ac:dyDescent="0.3">
      <c r="N300">
        <v>294</v>
      </c>
      <c r="O300">
        <f t="shared" si="36"/>
        <v>5.1312680008633285</v>
      </c>
      <c r="P300">
        <f t="shared" si="37"/>
        <v>1.5282075196365883</v>
      </c>
      <c r="Q300">
        <f t="shared" si="38"/>
        <v>2.5763453622504873E-2</v>
      </c>
      <c r="T300">
        <f t="shared" si="39"/>
        <v>0.11551320663352713</v>
      </c>
      <c r="U300">
        <f t="shared" si="40"/>
        <v>2.455309002950129E-2</v>
      </c>
      <c r="X300">
        <f t="shared" si="41"/>
        <v>1.4497073475229589</v>
      </c>
      <c r="Y300">
        <f t="shared" si="42"/>
        <v>0.20207772694752688</v>
      </c>
      <c r="Z300">
        <f t="shared" si="44"/>
        <v>0.75901557257842556</v>
      </c>
      <c r="AA300">
        <f t="shared" si="43"/>
        <v>0.37176654535543679</v>
      </c>
    </row>
    <row r="301" spans="14:27" x14ac:dyDescent="0.3">
      <c r="N301">
        <v>295</v>
      </c>
      <c r="O301">
        <f t="shared" si="36"/>
        <v>5.1487212933832724</v>
      </c>
      <c r="P301">
        <f t="shared" si="37"/>
        <v>1.5329402419987286</v>
      </c>
      <c r="Q301">
        <f t="shared" si="38"/>
        <v>2.792027946307829E-2</v>
      </c>
      <c r="T301">
        <f t="shared" si="39"/>
        <v>0.12002358633435868</v>
      </c>
      <c r="U301">
        <f t="shared" si="40"/>
        <v>2.6608588481591422E-2</v>
      </c>
      <c r="X301">
        <f t="shared" si="41"/>
        <v>1.4513749174827735</v>
      </c>
      <c r="Y301">
        <f t="shared" si="42"/>
        <v>0.20283768236115174</v>
      </c>
      <c r="Z301">
        <f t="shared" si="44"/>
        <v>0.75952378437570234</v>
      </c>
      <c r="AA301">
        <f t="shared" si="43"/>
        <v>0.37199815081482723</v>
      </c>
    </row>
    <row r="302" spans="14:27" x14ac:dyDescent="0.3">
      <c r="N302">
        <v>296</v>
      </c>
      <c r="O302">
        <f t="shared" si="36"/>
        <v>5.1661745859032155</v>
      </c>
      <c r="P302">
        <f t="shared" si="37"/>
        <v>1.537634601743145</v>
      </c>
      <c r="Q302">
        <f t="shared" si="38"/>
        <v>3.0159374202848199E-2</v>
      </c>
      <c r="T302">
        <f t="shared" si="39"/>
        <v>0.12449740568809797</v>
      </c>
      <c r="U302">
        <f t="shared" si="40"/>
        <v>2.8742490851036584E-2</v>
      </c>
      <c r="X302">
        <f t="shared" si="41"/>
        <v>1.4530289704128532</v>
      </c>
      <c r="Y302">
        <f t="shared" si="42"/>
        <v>0.20362662513858745</v>
      </c>
      <c r="Z302">
        <f t="shared" si="44"/>
        <v>0.76002787669725047</v>
      </c>
      <c r="AA302">
        <f t="shared" si="43"/>
        <v>0.37223859051842667</v>
      </c>
    </row>
    <row r="303" spans="14:27" x14ac:dyDescent="0.3">
      <c r="N303">
        <v>297</v>
      </c>
      <c r="O303">
        <f t="shared" si="36"/>
        <v>5.1836278784231586</v>
      </c>
      <c r="P303">
        <f t="shared" si="37"/>
        <v>1.542289168922385</v>
      </c>
      <c r="Q303">
        <f t="shared" si="38"/>
        <v>3.2480055791866358E-2</v>
      </c>
      <c r="T303">
        <f t="shared" si="39"/>
        <v>0.12893330192603122</v>
      </c>
      <c r="U303">
        <f t="shared" si="40"/>
        <v>3.095414713050354E-2</v>
      </c>
      <c r="X303">
        <f t="shared" si="41"/>
        <v>1.4546690024726525</v>
      </c>
      <c r="Y303">
        <f t="shared" si="42"/>
        <v>0.20444431496022136</v>
      </c>
      <c r="Z303">
        <f t="shared" si="44"/>
        <v>0.76052769599166548</v>
      </c>
      <c r="AA303">
        <f t="shared" si="43"/>
        <v>0.37248779122597225</v>
      </c>
    </row>
    <row r="304" spans="14:27" x14ac:dyDescent="0.3">
      <c r="N304">
        <v>298</v>
      </c>
      <c r="O304">
        <f t="shared" si="36"/>
        <v>5.2010811709431017</v>
      </c>
      <c r="P304">
        <f t="shared" si="37"/>
        <v>1.5469025257101954</v>
      </c>
      <c r="Q304">
        <f t="shared" si="38"/>
        <v>3.4881617328039738E-2</v>
      </c>
      <c r="T304">
        <f t="shared" si="39"/>
        <v>0.13332992383119285</v>
      </c>
      <c r="U304">
        <f t="shared" si="40"/>
        <v>3.3242883628064712E-2</v>
      </c>
      <c r="X304">
        <f t="shared" si="41"/>
        <v>1.4562945140925185</v>
      </c>
      <c r="Y304">
        <f t="shared" si="42"/>
        <v>0.20529050274981264</v>
      </c>
      <c r="Z304">
        <f t="shared" si="44"/>
        <v>0.76102309000914847</v>
      </c>
      <c r="AA304">
        <f t="shared" si="43"/>
        <v>0.37274567702851436</v>
      </c>
    </row>
    <row r="305" spans="14:27" x14ac:dyDescent="0.3">
      <c r="N305">
        <v>299</v>
      </c>
      <c r="O305">
        <f t="shared" si="36"/>
        <v>5.2185344634630457</v>
      </c>
      <c r="P305">
        <f t="shared" si="37"/>
        <v>1.5514732668334086</v>
      </c>
      <c r="Q305">
        <f t="shared" si="38"/>
        <v>3.7363327272460112E-2</v>
      </c>
      <c r="T305">
        <f t="shared" si="39"/>
        <v>0.13768593214995978</v>
      </c>
      <c r="U305">
        <f t="shared" si="40"/>
        <v>3.560800317241164E-2</v>
      </c>
      <c r="X305">
        <f t="shared" si="41"/>
        <v>1.4579050101258655</v>
      </c>
      <c r="Y305">
        <f t="shared" si="42"/>
        <v>0.20616493075036346</v>
      </c>
      <c r="Z305">
        <f t="shared" si="44"/>
        <v>0.76151390784788275</v>
      </c>
      <c r="AA305">
        <f t="shared" si="43"/>
        <v>0.37301216937153936</v>
      </c>
    </row>
    <row r="306" spans="14:27" x14ac:dyDescent="0.3">
      <c r="N306">
        <v>300</v>
      </c>
      <c r="O306">
        <f t="shared" si="36"/>
        <v>5.2359877559829888</v>
      </c>
      <c r="P306">
        <f t="shared" si="37"/>
        <v>1.556</v>
      </c>
      <c r="Q306">
        <f t="shared" si="38"/>
        <v>3.9924429672237305E-2</v>
      </c>
      <c r="T306">
        <f t="shared" si="39"/>
        <v>0.14200000000000002</v>
      </c>
      <c r="U306">
        <f t="shared" si="40"/>
        <v>3.8048785325219436E-2</v>
      </c>
      <c r="X306">
        <f t="shared" si="41"/>
        <v>1.4595</v>
      </c>
      <c r="Y306">
        <f t="shared" si="42"/>
        <v>0.20706733260263394</v>
      </c>
      <c r="Z306">
        <f t="shared" si="44"/>
        <v>0.76200000000000001</v>
      </c>
      <c r="AA306">
        <f t="shared" si="43"/>
        <v>0.37328718707889796</v>
      </c>
    </row>
    <row r="307" spans="14:27" x14ac:dyDescent="0.3">
      <c r="N307">
        <v>301</v>
      </c>
      <c r="O307">
        <f t="shared" si="36"/>
        <v>5.2534410485029319</v>
      </c>
      <c r="P307">
        <f t="shared" si="37"/>
        <v>1.5604813463231961</v>
      </c>
      <c r="Q307">
        <f t="shared" si="38"/>
        <v>4.2564144390770497E-2</v>
      </c>
      <c r="T307">
        <f t="shared" si="39"/>
        <v>0.14627081327445537</v>
      </c>
      <c r="U307">
        <f t="shared" si="40"/>
        <v>4.056448660060008E-2</v>
      </c>
      <c r="X307">
        <f t="shared" si="41"/>
        <v>1.4610789978655556</v>
      </c>
      <c r="Y307">
        <f t="shared" si="42"/>
        <v>0.20799743342627819</v>
      </c>
      <c r="Z307">
        <f t="shared" si="44"/>
        <v>0.76248121839712169</v>
      </c>
      <c r="AA307">
        <f t="shared" si="43"/>
        <v>0.37357064637753246</v>
      </c>
    </row>
    <row r="308" spans="14:27" x14ac:dyDescent="0.3">
      <c r="N308">
        <v>302</v>
      </c>
      <c r="O308">
        <f t="shared" si="36"/>
        <v>5.270894341022875</v>
      </c>
      <c r="P308">
        <f t="shared" si="37"/>
        <v>1.564915940741495</v>
      </c>
      <c r="Q308">
        <f t="shared" si="38"/>
        <v>4.5281667345385024E-2</v>
      </c>
      <c r="T308">
        <f t="shared" si="39"/>
        <v>0.15049707104223012</v>
      </c>
      <c r="U308">
        <f t="shared" si="40"/>
        <v>4.3154340691574949E-2</v>
      </c>
      <c r="X308">
        <f t="shared" si="41"/>
        <v>1.4626415227444864</v>
      </c>
      <c r="Y308">
        <f t="shared" si="42"/>
        <v>0.20895494990357524</v>
      </c>
      <c r="Z308">
        <f t="shared" si="44"/>
        <v>0.76295741645546256</v>
      </c>
      <c r="AA308">
        <f t="shared" si="43"/>
        <v>0.37386246092299441</v>
      </c>
    </row>
    <row r="309" spans="14:27" x14ac:dyDescent="0.3">
      <c r="N309">
        <v>303</v>
      </c>
      <c r="O309">
        <f t="shared" si="36"/>
        <v>5.2883476335428181</v>
      </c>
      <c r="P309">
        <f t="shared" si="37"/>
        <v>1.569302432434478</v>
      </c>
      <c r="Q309">
        <f t="shared" si="38"/>
        <v>4.8076170752263558E-2</v>
      </c>
      <c r="T309">
        <f t="shared" si="39"/>
        <v>0.15467748594426756</v>
      </c>
      <c r="U309">
        <f t="shared" si="40"/>
        <v>4.5817558703499489E-2</v>
      </c>
      <c r="X309">
        <f t="shared" si="41"/>
        <v>1.4641870986765779</v>
      </c>
      <c r="Y309">
        <f t="shared" si="42"/>
        <v>0.20993959036573046</v>
      </c>
      <c r="Z309">
        <f t="shared" si="44"/>
        <v>0.7634284491204808</v>
      </c>
      <c r="AA309">
        <f t="shared" si="43"/>
        <v>0.37416254182574643</v>
      </c>
    </row>
    <row r="310" spans="14:27" x14ac:dyDescent="0.3">
      <c r="N310">
        <v>304</v>
      </c>
      <c r="O310">
        <f t="shared" si="36"/>
        <v>5.3058009260627621</v>
      </c>
      <c r="P310">
        <f t="shared" si="37"/>
        <v>1.5736394852342825</v>
      </c>
      <c r="Q310">
        <f t="shared" si="38"/>
        <v>5.0946803378597583E-2</v>
      </c>
      <c r="T310">
        <f t="shared" si="39"/>
        <v>0.15881078458569214</v>
      </c>
      <c r="U310">
        <f t="shared" si="40"/>
        <v>4.8553329394368183E-2</v>
      </c>
      <c r="X310">
        <f t="shared" si="41"/>
        <v>1.4657152548644286</v>
      </c>
      <c r="Y310">
        <f t="shared" si="42"/>
        <v>0.21095105488172061</v>
      </c>
      <c r="Z310">
        <f t="shared" si="44"/>
        <v>0.76389417291106387</v>
      </c>
      <c r="AA310">
        <f t="shared" si="43"/>
        <v>0.37447079767823871</v>
      </c>
    </row>
    <row r="311" spans="14:27" x14ac:dyDescent="0.3">
      <c r="N311">
        <v>305</v>
      </c>
      <c r="O311">
        <f t="shared" si="36"/>
        <v>5.3232542185827052</v>
      </c>
      <c r="P311">
        <f t="shared" si="37"/>
        <v>1.5779257780326117</v>
      </c>
      <c r="Q311">
        <f t="shared" si="38"/>
        <v>5.3892690801880444E-2</v>
      </c>
      <c r="T311">
        <f t="shared" si="39"/>
        <v>0.16289570792369706</v>
      </c>
      <c r="U311">
        <f t="shared" si="40"/>
        <v>5.1360819421926329E-2</v>
      </c>
      <c r="X311">
        <f t="shared" si="41"/>
        <v>1.4672255258168598</v>
      </c>
      <c r="Y311">
        <f t="shared" si="42"/>
        <v>0.21198903534965585</v>
      </c>
      <c r="Z311">
        <f t="shared" si="44"/>
        <v>0.76435444596323343</v>
      </c>
      <c r="AA311">
        <f t="shared" si="43"/>
        <v>0.37478713458275226</v>
      </c>
    </row>
    <row r="312" spans="14:27" x14ac:dyDescent="0.3">
      <c r="N312">
        <v>306</v>
      </c>
      <c r="O312">
        <f t="shared" si="36"/>
        <v>5.3407075111026483</v>
      </c>
      <c r="P312">
        <f t="shared" si="37"/>
        <v>1.582160005183157</v>
      </c>
      <c r="Q312">
        <f t="shared" si="38"/>
        <v>5.6912935676265625E-2</v>
      </c>
      <c r="T312">
        <f t="shared" si="39"/>
        <v>0.16693101165106231</v>
      </c>
      <c r="U312">
        <f t="shared" si="40"/>
        <v>5.42391735975149E-2</v>
      </c>
      <c r="X312">
        <f t="shared" si="41"/>
        <v>1.4687174514907098</v>
      </c>
      <c r="Y312">
        <f t="shared" si="42"/>
        <v>0.21305321559063051</v>
      </c>
      <c r="Z312">
        <f t="shared" si="44"/>
        <v>0.7648091280733591</v>
      </c>
      <c r="AA312">
        <f t="shared" si="43"/>
        <v>0.37511145618000169</v>
      </c>
    </row>
    <row r="313" spans="14:27" x14ac:dyDescent="0.3">
      <c r="N313">
        <v>307</v>
      </c>
      <c r="O313">
        <f t="shared" si="36"/>
        <v>5.3581608036225914</v>
      </c>
      <c r="P313">
        <f t="shared" si="37"/>
        <v>1.5863408768993104</v>
      </c>
      <c r="Q313">
        <f t="shared" si="38"/>
        <v>6.0006618005906676E-2</v>
      </c>
      <c r="T313">
        <f t="shared" si="39"/>
        <v>0.17091546657518158</v>
      </c>
      <c r="U313">
        <f t="shared" si="40"/>
        <v>5.7187515146568779E-2</v>
      </c>
      <c r="X313">
        <f t="shared" si="41"/>
        <v>1.4701905774309652</v>
      </c>
      <c r="Y313">
        <f t="shared" si="42"/>
        <v>0.2141432714450342</v>
      </c>
      <c r="Z313">
        <f t="shared" si="44"/>
        <v>0.76525808074086554</v>
      </c>
      <c r="AA313">
        <f t="shared" si="43"/>
        <v>0.37544366367848664</v>
      </c>
    </row>
    <row r="314" spans="14:27" x14ac:dyDescent="0.3">
      <c r="N314">
        <v>308</v>
      </c>
      <c r="O314">
        <f t="shared" si="36"/>
        <v>5.3756140961425354</v>
      </c>
      <c r="P314">
        <f t="shared" si="37"/>
        <v>1.5904671196470463</v>
      </c>
      <c r="Q314">
        <f t="shared" si="38"/>
        <v>6.3172795425196909E-2</v>
      </c>
      <c r="T314">
        <f t="shared" si="39"/>
        <v>0.174847858992487</v>
      </c>
      <c r="U314">
        <f t="shared" si="40"/>
        <v>6.020494597569101E-2</v>
      </c>
      <c r="X314">
        <f t="shared" si="41"/>
        <v>1.4716444549091943</v>
      </c>
      <c r="Y314">
        <f t="shared" si="42"/>
        <v>0.21525887087129419</v>
      </c>
      <c r="Z314">
        <f t="shared" si="44"/>
        <v>0.76570116721042103</v>
      </c>
      <c r="AA314">
        <f t="shared" si="43"/>
        <v>0.3757836558845849</v>
      </c>
    </row>
    <row r="315" spans="14:27" x14ac:dyDescent="0.3">
      <c r="N315">
        <v>309</v>
      </c>
      <c r="O315">
        <f t="shared" si="36"/>
        <v>5.3930673886624785</v>
      </c>
      <c r="P315">
        <f t="shared" si="37"/>
        <v>1.5945374765328517</v>
      </c>
      <c r="Q315">
        <f t="shared" si="38"/>
        <v>6.6410503485822697E-2</v>
      </c>
      <c r="T315">
        <f t="shared" si="39"/>
        <v>0.17872699105815384</v>
      </c>
      <c r="U315">
        <f t="shared" si="40"/>
        <v>6.32905469462203E-2</v>
      </c>
      <c r="X315">
        <f t="shared" si="41"/>
        <v>1.473078641060233</v>
      </c>
      <c r="Y315">
        <f t="shared" si="42"/>
        <v>0.21639967404701804</v>
      </c>
      <c r="Z315">
        <f t="shared" si="44"/>
        <v>0.7661382525135948</v>
      </c>
      <c r="AA315">
        <f t="shared" si="43"/>
        <v>0.37613132923337694</v>
      </c>
    </row>
    <row r="316" spans="14:27" x14ac:dyDescent="0.3">
      <c r="N316">
        <v>310</v>
      </c>
      <c r="O316">
        <f t="shared" si="36"/>
        <v>5.4105206811824216</v>
      </c>
      <c r="P316">
        <f t="shared" si="37"/>
        <v>1.5985507076865888</v>
      </c>
      <c r="Q316">
        <f t="shared" si="38"/>
        <v>6.9718755950544525E-2</v>
      </c>
      <c r="T316">
        <f t="shared" si="39"/>
        <v>0.18255168115097714</v>
      </c>
      <c r="U316">
        <f t="shared" si="40"/>
        <v>6.6443378154210198E-2</v>
      </c>
      <c r="X316">
        <f t="shared" si="41"/>
        <v>1.4744926990170866</v>
      </c>
      <c r="Y316">
        <f t="shared" si="42"/>
        <v>0.21756533347250728</v>
      </c>
      <c r="Z316">
        <f t="shared" si="44"/>
        <v>0.76656920350996927</v>
      </c>
      <c r="AA316">
        <f t="shared" si="43"/>
        <v>0.37648657782019274</v>
      </c>
    </row>
    <row r="317" spans="14:27" x14ac:dyDescent="0.3">
      <c r="N317">
        <v>311</v>
      </c>
      <c r="O317">
        <f t="shared" si="36"/>
        <v>5.4279739737023647</v>
      </c>
      <c r="P317">
        <f t="shared" si="37"/>
        <v>1.6025055906391712</v>
      </c>
      <c r="Q317">
        <f t="shared" si="38"/>
        <v>7.3096545093613879E-2</v>
      </c>
      <c r="T317">
        <f t="shared" si="39"/>
        <v>0.18632076423330399</v>
      </c>
      <c r="U317">
        <f t="shared" si="40"/>
        <v>6.9662479216732687E-2</v>
      </c>
      <c r="X317">
        <f t="shared" si="41"/>
        <v>1.4758861980440032</v>
      </c>
      <c r="Y317">
        <f t="shared" si="42"/>
        <v>0.21875549407660891</v>
      </c>
      <c r="Z317">
        <f t="shared" si="44"/>
        <v>0.76699388892769627</v>
      </c>
      <c r="AA317">
        <f t="shared" si="43"/>
        <v>0.37684929343287132</v>
      </c>
    </row>
    <row r="318" spans="14:27" x14ac:dyDescent="0.3">
      <c r="N318">
        <v>312</v>
      </c>
      <c r="O318">
        <f t="shared" si="36"/>
        <v>5.4454272662223078</v>
      </c>
      <c r="P318">
        <f t="shared" si="37"/>
        <v>1.6064009206949397</v>
      </c>
      <c r="Q318">
        <f t="shared" si="38"/>
        <v>7.6542842007736422E-2</v>
      </c>
      <c r="T318">
        <f t="shared" si="39"/>
        <v>0.1900330922059156</v>
      </c>
      <c r="U318">
        <f t="shared" si="40"/>
        <v>7.2946869564419925E-2</v>
      </c>
      <c r="X318">
        <f t="shared" si="41"/>
        <v>1.47725871366768</v>
      </c>
      <c r="Y318">
        <f t="shared" si="42"/>
        <v>0.21996979332487354</v>
      </c>
      <c r="Z318">
        <f t="shared" si="44"/>
        <v>0.7674121794034835</v>
      </c>
      <c r="AA318">
        <f t="shared" si="43"/>
        <v>0.37721936558472341</v>
      </c>
    </row>
    <row r="319" spans="14:27" x14ac:dyDescent="0.3">
      <c r="N319">
        <v>313</v>
      </c>
      <c r="O319">
        <f t="shared" si="36"/>
        <v>5.4628805587422518</v>
      </c>
      <c r="P319">
        <f t="shared" si="37"/>
        <v>1.6102355112986246</v>
      </c>
      <c r="Q319">
        <f t="shared" si="38"/>
        <v>8.0056596917487233E-2</v>
      </c>
      <c r="T319">
        <f t="shared" si="39"/>
        <v>0.19368753425774959</v>
      </c>
      <c r="U319">
        <f t="shared" si="40"/>
        <v>7.6295548740155622E-2</v>
      </c>
      <c r="X319">
        <f t="shared" si="41"/>
        <v>1.4786098278065625</v>
      </c>
      <c r="Y319">
        <f t="shared" si="42"/>
        <v>0.2212078613299871</v>
      </c>
      <c r="Z319">
        <f t="shared" si="44"/>
        <v>0.76782394752200001</v>
      </c>
      <c r="AA319">
        <f t="shared" si="43"/>
        <v>0.3775966815481866</v>
      </c>
    </row>
    <row r="320" spans="14:27" x14ac:dyDescent="0.3">
      <c r="N320">
        <v>314</v>
      </c>
      <c r="O320">
        <f t="shared" si="36"/>
        <v>5.4803338512621949</v>
      </c>
      <c r="P320">
        <f t="shared" si="37"/>
        <v>1.6140081943967812</v>
      </c>
      <c r="Q320">
        <f t="shared" si="38"/>
        <v>8.363673949908193E-2</v>
      </c>
      <c r="T320">
        <f t="shared" si="39"/>
        <v>0.1972829772103552</v>
      </c>
      <c r="U320">
        <f t="shared" si="40"/>
        <v>7.9707496703823044E-2</v>
      </c>
      <c r="X320">
        <f t="shared" si="41"/>
        <v>1.4799391288981947</v>
      </c>
      <c r="Y320">
        <f t="shared" si="42"/>
        <v>0.22246932096444161</v>
      </c>
      <c r="Z320">
        <f t="shared" si="44"/>
        <v>0.76822906785468792</v>
      </c>
      <c r="AA320">
        <f t="shared" si="43"/>
        <v>0.3779811263891632</v>
      </c>
    </row>
    <row r="321" spans="14:27" x14ac:dyDescent="0.3">
      <c r="N321">
        <v>315</v>
      </c>
      <c r="O321">
        <f t="shared" si="36"/>
        <v>5.497787143782138</v>
      </c>
      <c r="P321">
        <f t="shared" si="37"/>
        <v>1.6177178207935912</v>
      </c>
      <c r="Q321">
        <f t="shared" si="38"/>
        <v>8.7282179206408794E-2</v>
      </c>
      <c r="T321">
        <f t="shared" si="39"/>
        <v>0.20081832585697942</v>
      </c>
      <c r="U321">
        <f t="shared" si="40"/>
        <v>8.318167414302044E-2</v>
      </c>
      <c r="X321">
        <f t="shared" si="41"/>
        <v>1.4812462120245875</v>
      </c>
      <c r="Y321">
        <f t="shared" si="42"/>
        <v>0.22375378797541248</v>
      </c>
      <c r="Z321">
        <f t="shared" si="44"/>
        <v>0.76862741699796955</v>
      </c>
      <c r="AA321">
        <f t="shared" si="43"/>
        <v>0.37837258300203047</v>
      </c>
    </row>
    <row r="322" spans="14:27" x14ac:dyDescent="0.3">
      <c r="N322">
        <v>316</v>
      </c>
      <c r="O322">
        <f t="shared" si="36"/>
        <v>5.5152404363020811</v>
      </c>
      <c r="P322">
        <f t="shared" si="37"/>
        <v>1.6213632605009181</v>
      </c>
      <c r="Q322">
        <f t="shared" si="38"/>
        <v>9.0991805603218706E-2</v>
      </c>
      <c r="T322">
        <f t="shared" si="39"/>
        <v>0.20429250329617682</v>
      </c>
      <c r="U322">
        <f t="shared" si="40"/>
        <v>8.6717022789644688E-2</v>
      </c>
      <c r="X322">
        <f t="shared" si="41"/>
        <v>1.4825306790355584</v>
      </c>
      <c r="Y322">
        <f t="shared" si="42"/>
        <v>0.22506087110180523</v>
      </c>
      <c r="Z322">
        <f t="shared" si="44"/>
        <v>0.76901887361083687</v>
      </c>
      <c r="AA322">
        <f t="shared" si="43"/>
        <v>0.3787709321453121</v>
      </c>
    </row>
    <row r="323" spans="14:27" x14ac:dyDescent="0.3">
      <c r="N323">
        <v>317</v>
      </c>
      <c r="O323">
        <f t="shared" si="36"/>
        <v>5.532693728822025</v>
      </c>
      <c r="P323">
        <f t="shared" si="37"/>
        <v>1.6249434030825129</v>
      </c>
      <c r="Q323">
        <f t="shared" si="38"/>
        <v>9.4764488701375521E-2</v>
      </c>
      <c r="T323">
        <f t="shared" si="39"/>
        <v>0.20770445125984446</v>
      </c>
      <c r="U323">
        <f t="shared" si="40"/>
        <v>9.0312465742250492E-2</v>
      </c>
      <c r="X323">
        <f t="shared" si="41"/>
        <v>1.483792138670013</v>
      </c>
      <c r="Y323">
        <f t="shared" si="42"/>
        <v>0.22639017219343766</v>
      </c>
      <c r="Z323">
        <f t="shared" si="44"/>
        <v>0.76940331845181342</v>
      </c>
      <c r="AA323">
        <f t="shared" si="43"/>
        <v>0.37917605247800007</v>
      </c>
    </row>
    <row r="324" spans="14:27" x14ac:dyDescent="0.3">
      <c r="N324">
        <v>318</v>
      </c>
      <c r="O324">
        <f t="shared" si="36"/>
        <v>5.5501470213419681</v>
      </c>
      <c r="P324">
        <f t="shared" si="37"/>
        <v>1.6284571579922635</v>
      </c>
      <c r="Q324">
        <f t="shared" si="38"/>
        <v>9.8599079305060261E-2</v>
      </c>
      <c r="T324">
        <f t="shared" si="39"/>
        <v>0.21105313043557994</v>
      </c>
      <c r="U324">
        <f t="shared" si="40"/>
        <v>9.3966907794084287E-2</v>
      </c>
      <c r="X324">
        <f t="shared" si="41"/>
        <v>1.4850302066751264</v>
      </c>
      <c r="Y324">
        <f t="shared" si="42"/>
        <v>0.22774128633231988</v>
      </c>
      <c r="Z324">
        <f t="shared" si="44"/>
        <v>0.76978063441527667</v>
      </c>
      <c r="AA324">
        <f t="shared" si="43"/>
        <v>0.37958782059651658</v>
      </c>
    </row>
    <row r="325" spans="14:27" x14ac:dyDescent="0.3">
      <c r="N325">
        <v>319</v>
      </c>
      <c r="O325">
        <f t="shared" si="36"/>
        <v>5.5676003138619112</v>
      </c>
      <c r="P325">
        <f t="shared" si="37"/>
        <v>1.631903454906386</v>
      </c>
      <c r="Q325">
        <f t="shared" si="38"/>
        <v>0.10249440936082879</v>
      </c>
      <c r="T325">
        <f t="shared" si="39"/>
        <v>0.2143375207832672</v>
      </c>
      <c r="U325">
        <f t="shared" si="40"/>
        <v>9.7679235766695904E-2</v>
      </c>
      <c r="X325">
        <f t="shared" si="41"/>
        <v>1.4862445059233911</v>
      </c>
      <c r="Y325">
        <f t="shared" si="42"/>
        <v>0.22911380195599673</v>
      </c>
      <c r="Z325">
        <f t="shared" si="44"/>
        <v>0.7701507065671287</v>
      </c>
      <c r="AA325">
        <f t="shared" si="43"/>
        <v>0.38000611107230381</v>
      </c>
    </row>
    <row r="326" spans="14:27" x14ac:dyDescent="0.3">
      <c r="N326">
        <v>320</v>
      </c>
      <c r="O326">
        <f t="shared" si="36"/>
        <v>5.5850536063818543</v>
      </c>
      <c r="P326">
        <f t="shared" si="37"/>
        <v>1.6352812440494553</v>
      </c>
      <c r="Q326">
        <f t="shared" si="38"/>
        <v>0.10644929231341119</v>
      </c>
      <c r="T326">
        <f t="shared" si="39"/>
        <v>0.21755662184578967</v>
      </c>
      <c r="U326">
        <f t="shared" si="40"/>
        <v>0.10144831884902275</v>
      </c>
      <c r="X326">
        <f t="shared" si="41"/>
        <v>1.4874346665274927</v>
      </c>
      <c r="Y326">
        <f t="shared" si="42"/>
        <v>0.23050730098291333</v>
      </c>
      <c r="Z326">
        <f t="shared" si="44"/>
        <v>0.77051342217980734</v>
      </c>
      <c r="AA326">
        <f t="shared" si="43"/>
        <v>0.38043079649003075</v>
      </c>
    </row>
    <row r="327" spans="14:27" x14ac:dyDescent="0.3">
      <c r="N327">
        <v>321</v>
      </c>
      <c r="O327">
        <f t="shared" ref="O327:O366" si="45">RADIANS(N327)</f>
        <v>5.6025068989017974</v>
      </c>
      <c r="P327">
        <f t="shared" ref="P327:P366" si="46">$C$7*COS(O327)+$C$5</f>
        <v>1.6385894965141772</v>
      </c>
      <c r="Q327">
        <f t="shared" ref="Q327:Q366" si="47">$C$7*SIN(O327)+$C$9</f>
        <v>0.11046252346714833</v>
      </c>
      <c r="T327">
        <f t="shared" ref="T327:T366" si="48">$C$6*COS(O327)</f>
        <v>0.22070945305377962</v>
      </c>
      <c r="U327">
        <f t="shared" ref="U327:U366" si="49">$C$6*SIN(O327)+$C$6</f>
        <v>0.10527300894184605</v>
      </c>
      <c r="X327">
        <f t="shared" ref="X327:X366" si="50">$C$12*COS(O327)+$C$5</f>
        <v>1.4886003259529819</v>
      </c>
      <c r="Y327">
        <f t="shared" ref="Y327:Y366" si="51">$C$12*SIN(O327)+$C$9</f>
        <v>0.23192135893976701</v>
      </c>
      <c r="Z327">
        <f t="shared" si="44"/>
        <v>0.77086867076662302</v>
      </c>
      <c r="AA327">
        <f t="shared" ref="AA327:AA366" si="52">$C$13*SIN(O327)+$C$14</f>
        <v>0.38086174748640522</v>
      </c>
    </row>
    <row r="328" spans="14:27" x14ac:dyDescent="0.3">
      <c r="N328">
        <v>322</v>
      </c>
      <c r="O328">
        <f t="shared" si="45"/>
        <v>5.6199601914217414</v>
      </c>
      <c r="P328">
        <f t="shared" si="46"/>
        <v>1.6418272045748032</v>
      </c>
      <c r="Q328">
        <f t="shared" si="47"/>
        <v>0.11453288035295386</v>
      </c>
      <c r="T328">
        <f t="shared" si="48"/>
        <v>0.22379505402430902</v>
      </c>
      <c r="U328">
        <f t="shared" si="49"/>
        <v>0.10915214100751305</v>
      </c>
      <c r="X328">
        <f t="shared" si="50"/>
        <v>1.4897411291287059</v>
      </c>
      <c r="Y328">
        <f t="shared" si="51"/>
        <v>0.23335554509080586</v>
      </c>
      <c r="Z328">
        <f t="shared" ref="Z328:Z366" si="53">$C$13*COS(O328)+($R$7-$C$15)</f>
        <v>0.77121634411541506</v>
      </c>
      <c r="AA328">
        <f t="shared" si="52"/>
        <v>0.38129883278957899</v>
      </c>
    </row>
    <row r="329" spans="14:27" x14ac:dyDescent="0.3">
      <c r="N329">
        <v>323</v>
      </c>
      <c r="O329">
        <f t="shared" si="45"/>
        <v>5.6374134839416845</v>
      </c>
      <c r="P329">
        <f t="shared" si="46"/>
        <v>1.6449933819940932</v>
      </c>
      <c r="Q329">
        <f t="shared" si="47"/>
        <v>0.1186591231006896</v>
      </c>
      <c r="T329">
        <f t="shared" si="48"/>
        <v>0.22681248485343114</v>
      </c>
      <c r="U329">
        <f t="shared" si="49"/>
        <v>0.11308453342481828</v>
      </c>
      <c r="X329">
        <f t="shared" si="50"/>
        <v>1.4908567285549659</v>
      </c>
      <c r="Y329">
        <f t="shared" si="51"/>
        <v>0.23480942256903492</v>
      </c>
      <c r="Z329">
        <f t="shared" si="53"/>
        <v>0.77155633632151333</v>
      </c>
      <c r="AA329">
        <f t="shared" si="52"/>
        <v>0.38174191925913448</v>
      </c>
    </row>
    <row r="330" spans="14:27" x14ac:dyDescent="0.3">
      <c r="N330">
        <v>324</v>
      </c>
      <c r="O330">
        <f t="shared" si="45"/>
        <v>5.6548667764616276</v>
      </c>
      <c r="P330">
        <f t="shared" si="46"/>
        <v>1.6480870643237344</v>
      </c>
      <c r="Q330">
        <f t="shared" si="47"/>
        <v>0.12283999481684293</v>
      </c>
      <c r="T330">
        <f t="shared" si="48"/>
        <v>0.22976082640248502</v>
      </c>
      <c r="U330">
        <f t="shared" si="49"/>
        <v>0.11706898834893756</v>
      </c>
      <c r="X330">
        <f t="shared" si="50"/>
        <v>1.4919467844093695</v>
      </c>
      <c r="Y330">
        <f t="shared" si="51"/>
        <v>0.23628254850929029</v>
      </c>
      <c r="Z330">
        <f t="shared" si="53"/>
        <v>0.77188854381999827</v>
      </c>
      <c r="AA330">
        <f t="shared" si="52"/>
        <v>0.38219087192664086</v>
      </c>
    </row>
    <row r="331" spans="14:27" x14ac:dyDescent="0.3">
      <c r="N331">
        <v>325</v>
      </c>
      <c r="O331">
        <f t="shared" si="45"/>
        <v>5.6723200689815707</v>
      </c>
      <c r="P331">
        <f t="shared" si="46"/>
        <v>1.6511073091981194</v>
      </c>
      <c r="Q331">
        <f t="shared" si="47"/>
        <v>0.12707422196738813</v>
      </c>
      <c r="T331">
        <f t="shared" si="48"/>
        <v>0.23263918057807359</v>
      </c>
      <c r="U331">
        <f t="shared" si="49"/>
        <v>0.12110429207630277</v>
      </c>
      <c r="X331">
        <f t="shared" si="50"/>
        <v>1.4930109646503442</v>
      </c>
      <c r="Y331">
        <f t="shared" si="51"/>
        <v>0.2377744741831401</v>
      </c>
      <c r="Z331">
        <f t="shared" si="53"/>
        <v>0.77221286541724776</v>
      </c>
      <c r="AA331">
        <f t="shared" si="52"/>
        <v>0.38264555403676653</v>
      </c>
    </row>
    <row r="332" spans="14:27" x14ac:dyDescent="0.3">
      <c r="N332">
        <v>326</v>
      </c>
      <c r="O332">
        <f t="shared" si="45"/>
        <v>5.6897733615015147</v>
      </c>
      <c r="P332">
        <f t="shared" si="46"/>
        <v>1.6540531966214025</v>
      </c>
      <c r="Q332">
        <f t="shared" si="47"/>
        <v>0.13136051476571753</v>
      </c>
      <c r="T332">
        <f t="shared" si="48"/>
        <v>0.23544667060563187</v>
      </c>
      <c r="U332">
        <f t="shared" si="49"/>
        <v>0.12518921541430797</v>
      </c>
      <c r="X332">
        <f t="shared" si="50"/>
        <v>1.4940489451182795</v>
      </c>
      <c r="Y332">
        <f t="shared" si="51"/>
        <v>0.2392847451355716</v>
      </c>
      <c r="Z332">
        <f t="shared" si="53"/>
        <v>0.77252920232176137</v>
      </c>
      <c r="AA332">
        <f t="shared" si="52"/>
        <v>0.38310582708893615</v>
      </c>
    </row>
    <row r="333" spans="14:27" x14ac:dyDescent="0.3">
      <c r="N333">
        <v>327</v>
      </c>
      <c r="O333">
        <f t="shared" si="45"/>
        <v>5.7072266540214578</v>
      </c>
      <c r="P333">
        <f t="shared" si="46"/>
        <v>1.6569238292477364</v>
      </c>
      <c r="Q333">
        <f t="shared" si="47"/>
        <v>0.13569756756552195</v>
      </c>
      <c r="T333">
        <f t="shared" si="48"/>
        <v>0.2381824412965004</v>
      </c>
      <c r="U333">
        <f t="shared" si="49"/>
        <v>0.12932251405573233</v>
      </c>
      <c r="X333">
        <f t="shared" si="50"/>
        <v>1.4950604096342694</v>
      </c>
      <c r="Y333">
        <f t="shared" si="51"/>
        <v>0.24081290132342215</v>
      </c>
      <c r="Z333">
        <f t="shared" si="53"/>
        <v>0.77283745817425353</v>
      </c>
      <c r="AA333">
        <f t="shared" si="52"/>
        <v>0.38357155087951916</v>
      </c>
    </row>
    <row r="334" spans="14:27" x14ac:dyDescent="0.3">
      <c r="N334">
        <v>328</v>
      </c>
      <c r="O334">
        <f t="shared" si="45"/>
        <v>5.7246799465414009</v>
      </c>
      <c r="P334">
        <f t="shared" si="46"/>
        <v>1.659718332654615</v>
      </c>
      <c r="Q334">
        <f t="shared" si="47"/>
        <v>0.14008405925850489</v>
      </c>
      <c r="T334">
        <f t="shared" si="48"/>
        <v>0.24084565930842494</v>
      </c>
      <c r="U334">
        <f t="shared" si="49"/>
        <v>0.13350292895776977</v>
      </c>
      <c r="X334">
        <f t="shared" si="50"/>
        <v>1.4960450500964249</v>
      </c>
      <c r="Y334">
        <f t="shared" si="51"/>
        <v>0.24235847725551346</v>
      </c>
      <c r="Z334">
        <f t="shared" si="53"/>
        <v>0.77313753907700566</v>
      </c>
      <c r="AA334">
        <f t="shared" si="52"/>
        <v>0.38404258354453746</v>
      </c>
    </row>
    <row r="335" spans="14:27" x14ac:dyDescent="0.3">
      <c r="N335">
        <v>329</v>
      </c>
      <c r="O335">
        <f t="shared" si="45"/>
        <v>5.742133239061344</v>
      </c>
      <c r="P335">
        <f t="shared" si="46"/>
        <v>1.6624358556092294</v>
      </c>
      <c r="Q335">
        <f t="shared" si="47"/>
        <v>0.14451865367680375</v>
      </c>
      <c r="T335">
        <f t="shared" si="48"/>
        <v>0.24343551339939981</v>
      </c>
      <c r="U335">
        <f t="shared" si="49"/>
        <v>0.13772918672554452</v>
      </c>
      <c r="X335">
        <f t="shared" si="50"/>
        <v>1.4970025665737219</v>
      </c>
      <c r="Y335">
        <f t="shared" si="51"/>
        <v>0.24392100213444426</v>
      </c>
      <c r="Z335">
        <f t="shared" si="53"/>
        <v>0.77342935362246756</v>
      </c>
      <c r="AA335">
        <f t="shared" si="52"/>
        <v>0.38451878160287828</v>
      </c>
    </row>
    <row r="336" spans="14:27" x14ac:dyDescent="0.3">
      <c r="N336">
        <v>330</v>
      </c>
      <c r="O336">
        <f t="shared" si="45"/>
        <v>5.7595865315812871</v>
      </c>
      <c r="P336">
        <f t="shared" si="46"/>
        <v>1.6650755703277627</v>
      </c>
      <c r="Q336">
        <f t="shared" si="47"/>
        <v>0.14899999999999985</v>
      </c>
      <c r="T336">
        <f t="shared" si="48"/>
        <v>0.24595121467478048</v>
      </c>
      <c r="U336">
        <f t="shared" si="49"/>
        <v>0.14199999999999985</v>
      </c>
      <c r="X336">
        <f t="shared" si="50"/>
        <v>1.4979326673973661</v>
      </c>
      <c r="Y336">
        <f t="shared" si="51"/>
        <v>0.24549999999999994</v>
      </c>
      <c r="Z336">
        <f t="shared" si="53"/>
        <v>0.77371281292110206</v>
      </c>
      <c r="AA336">
        <f t="shared" si="52"/>
        <v>0.38500000000000001</v>
      </c>
    </row>
    <row r="337" spans="14:27" x14ac:dyDescent="0.3">
      <c r="N337">
        <v>331</v>
      </c>
      <c r="O337">
        <f t="shared" si="45"/>
        <v>5.7770398241012311</v>
      </c>
      <c r="P337">
        <f t="shared" si="46"/>
        <v>1.66763667272754</v>
      </c>
      <c r="Q337">
        <f t="shared" si="47"/>
        <v>0.1535267331665916</v>
      </c>
      <c r="T337">
        <f t="shared" si="48"/>
        <v>0.24839199682758839</v>
      </c>
      <c r="U337">
        <f t="shared" si="49"/>
        <v>0.14631406785004031</v>
      </c>
      <c r="X337">
        <f t="shared" si="50"/>
        <v>1.4988350692496366</v>
      </c>
      <c r="Y337">
        <f t="shared" si="51"/>
        <v>0.24709498987413461</v>
      </c>
      <c r="Z337">
        <f t="shared" si="53"/>
        <v>0.77398783062846066</v>
      </c>
      <c r="AA337">
        <f t="shared" si="52"/>
        <v>0.38548609215211727</v>
      </c>
    </row>
    <row r="338" spans="14:27" x14ac:dyDescent="0.3">
      <c r="N338">
        <v>332</v>
      </c>
      <c r="O338">
        <f t="shared" si="45"/>
        <v>5.7944931166211742</v>
      </c>
      <c r="P338">
        <f t="shared" si="46"/>
        <v>1.6701183826719603</v>
      </c>
      <c r="Q338">
        <f t="shared" si="47"/>
        <v>0.15809747428980453</v>
      </c>
      <c r="T338">
        <f t="shared" si="48"/>
        <v>0.25075711637193521</v>
      </c>
      <c r="U338">
        <f t="shared" si="49"/>
        <v>0.15067007616880701</v>
      </c>
      <c r="X338">
        <f t="shared" si="50"/>
        <v>1.4997094972501874</v>
      </c>
      <c r="Y338">
        <f t="shared" si="51"/>
        <v>0.24870548590748146</v>
      </c>
      <c r="Z338">
        <f t="shared" si="53"/>
        <v>0.77425432297148566</v>
      </c>
      <c r="AA338">
        <f t="shared" si="52"/>
        <v>0.38597690999085149</v>
      </c>
    </row>
    <row r="339" spans="14:27" x14ac:dyDescent="0.3">
      <c r="N339">
        <v>333</v>
      </c>
      <c r="O339">
        <f t="shared" si="45"/>
        <v>5.8119464091411173</v>
      </c>
      <c r="P339">
        <f t="shared" si="46"/>
        <v>1.6725199442081335</v>
      </c>
      <c r="Q339">
        <f t="shared" si="47"/>
        <v>0.162710831077615</v>
      </c>
      <c r="T339">
        <f t="shared" si="48"/>
        <v>0.25304585286949643</v>
      </c>
      <c r="U339">
        <f t="shared" si="49"/>
        <v>0.15506669807396864</v>
      </c>
      <c r="X339">
        <f t="shared" si="50"/>
        <v>1.5005556850397785</v>
      </c>
      <c r="Y339">
        <f t="shared" si="51"/>
        <v>0.25033099752734755</v>
      </c>
      <c r="Z339">
        <f t="shared" si="53"/>
        <v>0.77451220877402771</v>
      </c>
      <c r="AA339">
        <f t="shared" si="52"/>
        <v>0.38647230400833454</v>
      </c>
    </row>
    <row r="340" spans="14:27" x14ac:dyDescent="0.3">
      <c r="N340">
        <v>334</v>
      </c>
      <c r="O340">
        <f t="shared" si="45"/>
        <v>5.8293997016610604</v>
      </c>
      <c r="P340">
        <f t="shared" si="46"/>
        <v>1.6748406257971518</v>
      </c>
      <c r="Q340">
        <f t="shared" si="47"/>
        <v>0.16736539825685481</v>
      </c>
      <c r="T340">
        <f t="shared" si="48"/>
        <v>0.25525750914896334</v>
      </c>
      <c r="U340">
        <f t="shared" si="49"/>
        <v>0.15950259431190189</v>
      </c>
      <c r="X340">
        <f t="shared" si="50"/>
        <v>1.5013733748614126</v>
      </c>
      <c r="Y340">
        <f t="shared" si="51"/>
        <v>0.25197102958714684</v>
      </c>
      <c r="Z340">
        <f t="shared" si="53"/>
        <v>0.77476140948157335</v>
      </c>
      <c r="AA340">
        <f t="shared" si="52"/>
        <v>0.38697212330274955</v>
      </c>
    </row>
    <row r="341" spans="14:27" x14ac:dyDescent="0.3">
      <c r="N341">
        <v>335</v>
      </c>
      <c r="O341">
        <f t="shared" si="45"/>
        <v>5.8468529941810043</v>
      </c>
      <c r="P341">
        <f t="shared" si="46"/>
        <v>1.6770797205369217</v>
      </c>
      <c r="Q341">
        <f t="shared" si="47"/>
        <v>0.17205975800127163</v>
      </c>
      <c r="T341">
        <f t="shared" si="48"/>
        <v>0.25739141151840861</v>
      </c>
      <c r="U341">
        <f t="shared" si="49"/>
        <v>0.16397641366564142</v>
      </c>
      <c r="X341">
        <f t="shared" si="50"/>
        <v>1.5021623176388483</v>
      </c>
      <c r="Y341">
        <f t="shared" si="51"/>
        <v>0.2536250825172266</v>
      </c>
      <c r="Z341">
        <f t="shared" si="53"/>
        <v>0.77500184918517279</v>
      </c>
      <c r="AA341">
        <f t="shared" si="52"/>
        <v>0.38747621562429763</v>
      </c>
    </row>
    <row r="342" spans="14:27" x14ac:dyDescent="0.3">
      <c r="N342">
        <v>336</v>
      </c>
      <c r="O342">
        <f t="shared" si="45"/>
        <v>5.8643062867009474</v>
      </c>
      <c r="P342">
        <f t="shared" si="46"/>
        <v>1.6792365463774952</v>
      </c>
      <c r="Q342">
        <f t="shared" si="47"/>
        <v>0.17679248036341155</v>
      </c>
      <c r="T342">
        <f t="shared" si="48"/>
        <v>0.25944690997049863</v>
      </c>
      <c r="U342">
        <f t="shared" si="49"/>
        <v>0.16848679336647274</v>
      </c>
      <c r="X342">
        <f t="shared" si="50"/>
        <v>1.5029222730524732</v>
      </c>
      <c r="Y342">
        <f t="shared" si="51"/>
        <v>0.25529265247704097</v>
      </c>
      <c r="Z342">
        <f t="shared" si="53"/>
        <v>0.77523345464456328</v>
      </c>
      <c r="AA342">
        <f t="shared" si="52"/>
        <v>0.38798442742157441</v>
      </c>
    </row>
    <row r="343" spans="14:27" x14ac:dyDescent="0.3">
      <c r="N343">
        <v>337</v>
      </c>
      <c r="O343">
        <f t="shared" si="45"/>
        <v>5.8817595792208905</v>
      </c>
      <c r="P343">
        <f t="shared" si="46"/>
        <v>1.6813104463288271</v>
      </c>
      <c r="Q343">
        <f t="shared" si="47"/>
        <v>0.18156212371019637</v>
      </c>
      <c r="T343">
        <f t="shared" si="48"/>
        <v>0.26142337838049301</v>
      </c>
      <c r="U343">
        <f t="shared" si="49"/>
        <v>0.17303235950904622</v>
      </c>
      <c r="X343">
        <f t="shared" si="50"/>
        <v>1.5036530096125063</v>
      </c>
      <c r="Y343">
        <f t="shared" si="51"/>
        <v>0.25697323150862622</v>
      </c>
      <c r="Z343">
        <f t="shared" si="53"/>
        <v>0.77545615531047807</v>
      </c>
      <c r="AA343">
        <f t="shared" si="52"/>
        <v>0.38849660388834328</v>
      </c>
    </row>
    <row r="344" spans="14:27" x14ac:dyDescent="0.3">
      <c r="N344">
        <v>338</v>
      </c>
      <c r="O344">
        <f t="shared" si="45"/>
        <v>5.8992128717408336</v>
      </c>
      <c r="P344">
        <f t="shared" si="46"/>
        <v>1.6833007886609026</v>
      </c>
      <c r="Q344">
        <f t="shared" si="47"/>
        <v>0.18636723516205811</v>
      </c>
      <c r="T344">
        <f t="shared" si="48"/>
        <v>0.26332021469696759</v>
      </c>
      <c r="U344">
        <f t="shared" si="49"/>
        <v>0.17761172746988088</v>
      </c>
      <c r="X344">
        <f t="shared" si="50"/>
        <v>1.5043543047295127</v>
      </c>
      <c r="Y344">
        <f t="shared" si="51"/>
        <v>0.2586663076913292</v>
      </c>
      <c r="Z344">
        <f t="shared" si="53"/>
        <v>0.77566988334613718</v>
      </c>
      <c r="AA344">
        <f t="shared" si="52"/>
        <v>0.3890125890106908</v>
      </c>
    </row>
    <row r="345" spans="14:27" x14ac:dyDescent="0.3">
      <c r="N345">
        <v>339</v>
      </c>
      <c r="O345">
        <f t="shared" si="45"/>
        <v>5.9166661642607767</v>
      </c>
      <c r="P345">
        <f t="shared" si="46"/>
        <v>1.685206967096166</v>
      </c>
      <c r="Q345">
        <f t="shared" si="47"/>
        <v>0.19120635103550038</v>
      </c>
      <c r="T345">
        <f t="shared" si="48"/>
        <v>0.26513684112520519</v>
      </c>
      <c r="U345">
        <f t="shared" si="49"/>
        <v>0.18222350232913456</v>
      </c>
      <c r="X345">
        <f t="shared" si="50"/>
        <v>1.5050259447822061</v>
      </c>
      <c r="Y345">
        <f t="shared" si="51"/>
        <v>0.26037136529774341</v>
      </c>
      <c r="Z345">
        <f t="shared" si="53"/>
        <v>0.77587457364791046</v>
      </c>
      <c r="AA345">
        <f t="shared" si="52"/>
        <v>0.38953222561455042</v>
      </c>
    </row>
    <row r="346" spans="14:27" x14ac:dyDescent="0.3">
      <c r="N346">
        <v>340</v>
      </c>
      <c r="O346">
        <f t="shared" si="45"/>
        <v>5.9341194567807207</v>
      </c>
      <c r="P346">
        <f t="shared" si="46"/>
        <v>1.6870284009942007</v>
      </c>
      <c r="Q346">
        <f t="shared" si="47"/>
        <v>0.19607799728895076</v>
      </c>
      <c r="T346">
        <f t="shared" si="48"/>
        <v>0.26687270430319798</v>
      </c>
      <c r="U346">
        <f t="shared" si="49"/>
        <v>0.18686627929551008</v>
      </c>
      <c r="X346">
        <f t="shared" si="50"/>
        <v>1.5056677251825203</v>
      </c>
      <c r="Y346">
        <f t="shared" si="51"/>
        <v>0.26208788495080476</v>
      </c>
      <c r="Z346">
        <f t="shared" si="53"/>
        <v>0.77607016386514904</v>
      </c>
      <c r="AA346">
        <f t="shared" si="52"/>
        <v>0.39005535541357861</v>
      </c>
    </row>
    <row r="347" spans="14:27" x14ac:dyDescent="0.3">
      <c r="N347">
        <v>341</v>
      </c>
      <c r="O347">
        <f t="shared" si="45"/>
        <v>5.9515727493006638</v>
      </c>
      <c r="P347">
        <f t="shared" si="46"/>
        <v>1.6887645355285965</v>
      </c>
      <c r="Q347">
        <f t="shared" si="47"/>
        <v>0.2009806899717673</v>
      </c>
      <c r="T347">
        <f t="shared" si="48"/>
        <v>0.26852727547020594</v>
      </c>
      <c r="U347">
        <f t="shared" si="49"/>
        <v>0.19153864413416749</v>
      </c>
      <c r="X347">
        <f t="shared" si="50"/>
        <v>1.5062794504379282</v>
      </c>
      <c r="Y347">
        <f t="shared" si="51"/>
        <v>0.26381534378199856</v>
      </c>
      <c r="Z347">
        <f t="shared" si="53"/>
        <v>0.77625659441917816</v>
      </c>
      <c r="AA347">
        <f t="shared" si="52"/>
        <v>0.39058181905737099</v>
      </c>
    </row>
    <row r="348" spans="14:27" x14ac:dyDescent="0.3">
      <c r="N348">
        <v>342</v>
      </c>
      <c r="O348">
        <f t="shared" si="45"/>
        <v>5.9690260418206069</v>
      </c>
      <c r="P348">
        <f t="shared" si="46"/>
        <v>1.6904148418559557</v>
      </c>
      <c r="Q348">
        <f t="shared" si="47"/>
        <v>0.20591293567626562</v>
      </c>
      <c r="T348">
        <f t="shared" si="48"/>
        <v>0.27010005062782355</v>
      </c>
      <c r="U348">
        <f t="shared" si="49"/>
        <v>0.19623917359751486</v>
      </c>
      <c r="X348">
        <f t="shared" si="50"/>
        <v>1.5068609342109911</v>
      </c>
      <c r="Y348">
        <f t="shared" si="51"/>
        <v>0.2655532155906305</v>
      </c>
      <c r="Z348">
        <f t="shared" si="53"/>
        <v>0.77643380852144495</v>
      </c>
      <c r="AA348">
        <f t="shared" si="52"/>
        <v>0.3911114561800017</v>
      </c>
    </row>
    <row r="349" spans="14:27" x14ac:dyDescent="0.3">
      <c r="N349">
        <v>343</v>
      </c>
      <c r="O349">
        <f t="shared" si="45"/>
        <v>5.98647933434055</v>
      </c>
      <c r="P349">
        <f t="shared" si="46"/>
        <v>1.6919788172769845</v>
      </c>
      <c r="Q349">
        <f t="shared" si="47"/>
        <v>0.21087323199262431</v>
      </c>
      <c r="T349">
        <f t="shared" si="48"/>
        <v>0.27159055069350202</v>
      </c>
      <c r="U349">
        <f t="shared" si="49"/>
        <v>0.20096643585874263</v>
      </c>
      <c r="X349">
        <f t="shared" si="50"/>
        <v>1.5074119993761188</v>
      </c>
      <c r="Y349">
        <f t="shared" si="51"/>
        <v>0.2673009710041126</v>
      </c>
      <c r="Z349">
        <f t="shared" si="53"/>
        <v>0.77660175219081717</v>
      </c>
      <c r="AA349">
        <f t="shared" si="52"/>
        <v>0.39164410544887246</v>
      </c>
    </row>
    <row r="350" spans="14:27" x14ac:dyDescent="0.3">
      <c r="N350">
        <v>344</v>
      </c>
      <c r="O350">
        <f t="shared" si="45"/>
        <v>6.003932626860494</v>
      </c>
      <c r="P350">
        <f t="shared" si="46"/>
        <v>1.6934559853896189</v>
      </c>
      <c r="Q350">
        <f t="shared" si="47"/>
        <v>0.21586006796653429</v>
      </c>
      <c r="T350">
        <f t="shared" si="48"/>
        <v>0.27299832164648252</v>
      </c>
      <c r="U350">
        <f t="shared" si="49"/>
        <v>0.2057189909479723</v>
      </c>
      <c r="X350">
        <f t="shared" si="50"/>
        <v>1.5079324780735235</v>
      </c>
      <c r="Y350">
        <f t="shared" si="51"/>
        <v>0.26905807763921508</v>
      </c>
      <c r="Z350">
        <f t="shared" si="53"/>
        <v>0.7767603742700262</v>
      </c>
      <c r="AA350">
        <f t="shared" si="52"/>
        <v>0.39217960461385604</v>
      </c>
    </row>
    <row r="351" spans="14:27" x14ac:dyDescent="0.3">
      <c r="N351">
        <v>345</v>
      </c>
      <c r="O351">
        <f t="shared" si="45"/>
        <v>6.0213859193804371</v>
      </c>
      <c r="P351">
        <f t="shared" si="46"/>
        <v>1.6948458962341424</v>
      </c>
      <c r="Q351">
        <f t="shared" si="47"/>
        <v>0.22087192455944882</v>
      </c>
      <c r="T351">
        <f t="shared" si="48"/>
        <v>0.27432293466609536</v>
      </c>
      <c r="U351">
        <f t="shared" si="49"/>
        <v>0.21049539119088412</v>
      </c>
      <c r="X351">
        <f t="shared" si="50"/>
        <v>1.5084222117603523</v>
      </c>
      <c r="Y351">
        <f t="shared" si="51"/>
        <v>0.27082400026423531</v>
      </c>
      <c r="Z351">
        <f t="shared" si="53"/>
        <v>0.77690962644125017</v>
      </c>
      <c r="AA351">
        <f t="shared" si="52"/>
        <v>0.39271779055671935</v>
      </c>
    </row>
    <row r="352" spans="14:27" x14ac:dyDescent="0.3">
      <c r="N352">
        <v>346</v>
      </c>
      <c r="O352">
        <f t="shared" si="45"/>
        <v>6.0388392119003802</v>
      </c>
      <c r="P352">
        <f t="shared" si="46"/>
        <v>1.6961481264302469</v>
      </c>
      <c r="Q352">
        <f t="shared" si="47"/>
        <v>0.22590727511129896</v>
      </c>
      <c r="T352">
        <f t="shared" si="48"/>
        <v>0.27556398626238299</v>
      </c>
      <c r="U352">
        <f t="shared" si="49"/>
        <v>0.2152941816496943</v>
      </c>
      <c r="X352">
        <f t="shared" si="50"/>
        <v>1.5088810512589796</v>
      </c>
      <c r="Y352">
        <f t="shared" si="51"/>
        <v>0.27259820096203485</v>
      </c>
      <c r="Z352">
        <f t="shared" si="53"/>
        <v>0.77704946324083191</v>
      </c>
      <c r="AA352">
        <f t="shared" si="52"/>
        <v>0.39325849934081064</v>
      </c>
    </row>
    <row r="353" spans="14:27" x14ac:dyDescent="0.3">
      <c r="N353">
        <v>347</v>
      </c>
      <c r="O353">
        <f t="shared" si="45"/>
        <v>6.0562925044203233</v>
      </c>
      <c r="P353">
        <f t="shared" si="46"/>
        <v>1.6973622793060001</v>
      </c>
      <c r="Q353">
        <f t="shared" si="47"/>
        <v>0.23096458580552812</v>
      </c>
      <c r="T353">
        <f t="shared" si="48"/>
        <v>0.27672109839900677</v>
      </c>
      <c r="U353">
        <f t="shared" si="49"/>
        <v>0.22011390056634222</v>
      </c>
      <c r="X353">
        <f t="shared" si="50"/>
        <v>1.5093088568024497</v>
      </c>
      <c r="Y353">
        <f t="shared" si="51"/>
        <v>0.27438013929389415</v>
      </c>
      <c r="Z353">
        <f t="shared" si="53"/>
        <v>0.77717984207312751</v>
      </c>
      <c r="AA353">
        <f t="shared" si="52"/>
        <v>0.39380156626099633</v>
      </c>
    </row>
    <row r="354" spans="14:27" x14ac:dyDescent="0.3">
      <c r="N354">
        <v>348</v>
      </c>
      <c r="O354">
        <f t="shared" si="45"/>
        <v>6.0737457969402664</v>
      </c>
      <c r="P354">
        <f t="shared" si="46"/>
        <v>1.698487985018674</v>
      </c>
      <c r="Q354">
        <f t="shared" si="47"/>
        <v>0.23604231613630755</v>
      </c>
      <c r="T354">
        <f t="shared" si="48"/>
        <v>0.27779391860840075</v>
      </c>
      <c r="U354">
        <f t="shared" si="49"/>
        <v>0.22495307980775617</v>
      </c>
      <c r="X354">
        <f t="shared" si="50"/>
        <v>1.5097054980770497</v>
      </c>
      <c r="Y354">
        <f t="shared" si="51"/>
        <v>0.2761692724641352</v>
      </c>
      <c r="Z354">
        <f t="shared" si="53"/>
        <v>0.77730072322348176</v>
      </c>
      <c r="AA354">
        <f t="shared" si="52"/>
        <v>0.39434682589383169</v>
      </c>
    </row>
    <row r="355" spans="14:27" x14ac:dyDescent="0.3">
      <c r="N355">
        <v>349</v>
      </c>
      <c r="O355">
        <f t="shared" si="45"/>
        <v>6.0911990894602104</v>
      </c>
      <c r="P355">
        <f t="shared" si="46"/>
        <v>1.6995249006674038</v>
      </c>
      <c r="Q355">
        <f t="shared" si="47"/>
        <v>0.2411389193777897</v>
      </c>
      <c r="T355">
        <f t="shared" si="48"/>
        <v>0.27878212009913655</v>
      </c>
      <c r="U355">
        <f t="shared" si="49"/>
        <v>0.2298102453130613</v>
      </c>
      <c r="X355">
        <f t="shared" si="50"/>
        <v>1.5100708542620047</v>
      </c>
      <c r="Y355">
        <f t="shared" si="51"/>
        <v>0.2779650554854628</v>
      </c>
      <c r="Z355">
        <f t="shared" si="53"/>
        <v>0.7774120698703253</v>
      </c>
      <c r="AA355">
        <f t="shared" si="52"/>
        <v>0.39489411214795062</v>
      </c>
    </row>
    <row r="356" spans="14:27" x14ac:dyDescent="0.3">
      <c r="N356">
        <v>350</v>
      </c>
      <c r="O356">
        <f t="shared" si="45"/>
        <v>6.1086523819801535</v>
      </c>
      <c r="P356">
        <f t="shared" si="46"/>
        <v>1.700472710397638</v>
      </c>
      <c r="Q356">
        <f t="shared" si="47"/>
        <v>0.24625284305525474</v>
      </c>
      <c r="T356">
        <f t="shared" si="48"/>
        <v>0.27968540185546703</v>
      </c>
      <c r="U356">
        <f t="shared" si="49"/>
        <v>0.23468391754259174</v>
      </c>
      <c r="X356">
        <f t="shared" si="50"/>
        <v>1.5104048140662818</v>
      </c>
      <c r="Y356">
        <f t="shared" si="51"/>
        <v>0.27976694134497232</v>
      </c>
      <c r="Z356">
        <f t="shared" si="53"/>
        <v>0.77751384809639068</v>
      </c>
      <c r="AA356">
        <f t="shared" si="52"/>
        <v>0.39544325831465826</v>
      </c>
    </row>
    <row r="357" spans="14:27" x14ac:dyDescent="0.3">
      <c r="N357">
        <v>351</v>
      </c>
      <c r="O357">
        <f t="shared" si="45"/>
        <v>6.1261056745000966</v>
      </c>
      <c r="P357">
        <f t="shared" si="46"/>
        <v>1.7013311254973511</v>
      </c>
      <c r="Q357">
        <f t="shared" si="47"/>
        <v>0.25138252941801109</v>
      </c>
      <c r="T357">
        <f t="shared" si="48"/>
        <v>0.28050348872901909</v>
      </c>
      <c r="U357">
        <f t="shared" si="49"/>
        <v>0.23957261192857435</v>
      </c>
      <c r="X357">
        <f t="shared" si="50"/>
        <v>1.5107072757624895</v>
      </c>
      <c r="Y357">
        <f t="shared" si="51"/>
        <v>0.28157438117077571</v>
      </c>
      <c r="Z357">
        <f t="shared" si="53"/>
        <v>0.77760602689904434</v>
      </c>
      <c r="AA357">
        <f t="shared" si="52"/>
        <v>0.39599409711871264</v>
      </c>
    </row>
    <row r="358" spans="14:27" x14ac:dyDescent="0.3">
      <c r="N358">
        <v>352</v>
      </c>
      <c r="O358">
        <f t="shared" si="45"/>
        <v>6.1435589670200397</v>
      </c>
      <c r="P358">
        <f t="shared" si="46"/>
        <v>1.7020998844849879</v>
      </c>
      <c r="Q358">
        <f t="shared" si="47"/>
        <v>0.25652641591390035</v>
      </c>
      <c r="T358">
        <f t="shared" si="48"/>
        <v>0.2812361315226059</v>
      </c>
      <c r="U358">
        <f t="shared" si="49"/>
        <v>0.24447483932734126</v>
      </c>
      <c r="X358">
        <f t="shared" si="50"/>
        <v>1.5109781472178649</v>
      </c>
      <c r="Y358">
        <f t="shared" si="51"/>
        <v>0.28338682439919305</v>
      </c>
      <c r="Z358">
        <f t="shared" si="53"/>
        <v>0.77768857819973025</v>
      </c>
      <c r="AA358">
        <f t="shared" si="52"/>
        <v>0.39654646076927791</v>
      </c>
    </row>
    <row r="359" spans="14:27" x14ac:dyDescent="0.3">
      <c r="N359">
        <v>353</v>
      </c>
      <c r="O359">
        <f t="shared" si="45"/>
        <v>6.1610122595399837</v>
      </c>
      <c r="P359">
        <f t="shared" si="46"/>
        <v>1.7027787531891141</v>
      </c>
      <c r="Q359">
        <f t="shared" si="47"/>
        <v>0.26168293566526613</v>
      </c>
      <c r="T359">
        <f t="shared" si="48"/>
        <v>0.28188310706613545</v>
      </c>
      <c r="U359">
        <f t="shared" si="49"/>
        <v>0.24938910647293816</v>
      </c>
      <c r="X359">
        <f t="shared" si="50"/>
        <v>1.5112173459223388</v>
      </c>
      <c r="Y359">
        <f t="shared" si="51"/>
        <v>0.28520371894245955</v>
      </c>
      <c r="Z359">
        <f t="shared" si="53"/>
        <v>0.77776147685252228</v>
      </c>
      <c r="AA359">
        <f t="shared" si="52"/>
        <v>0.39710018101103534</v>
      </c>
    </row>
    <row r="360" spans="14:27" x14ac:dyDescent="0.3">
      <c r="N360">
        <v>354</v>
      </c>
      <c r="O360">
        <f t="shared" si="45"/>
        <v>6.1784655520599268</v>
      </c>
      <c r="P360">
        <f t="shared" si="46"/>
        <v>1.7033675248197455</v>
      </c>
      <c r="Q360">
        <f t="shared" si="47"/>
        <v>0.26685051794623926</v>
      </c>
      <c r="T360">
        <f t="shared" si="48"/>
        <v>0.2824442182845896</v>
      </c>
      <c r="U360">
        <f t="shared" si="49"/>
        <v>0.25431391643198642</v>
      </c>
      <c r="X360">
        <f t="shared" si="50"/>
        <v>1.5114247990136687</v>
      </c>
      <c r="Y360">
        <f t="shared" si="51"/>
        <v>0.28702451135689638</v>
      </c>
      <c r="Z360">
        <f t="shared" si="53"/>
        <v>0.77782470065178477</v>
      </c>
      <c r="AA360">
        <f t="shared" si="52"/>
        <v>0.39765508917543513</v>
      </c>
    </row>
    <row r="361" spans="14:27" x14ac:dyDescent="0.3">
      <c r="N361">
        <v>355</v>
      </c>
      <c r="O361">
        <f t="shared" si="45"/>
        <v>6.1959188445798699</v>
      </c>
      <c r="P361">
        <f t="shared" si="46"/>
        <v>1.7038660200313402</v>
      </c>
      <c r="Q361">
        <f t="shared" si="47"/>
        <v>0.27202758866119781</v>
      </c>
      <c r="T361">
        <f t="shared" si="48"/>
        <v>0.28291929425805573</v>
      </c>
      <c r="U361">
        <f t="shared" si="49"/>
        <v>0.25924776905966501</v>
      </c>
      <c r="X361">
        <f t="shared" si="50"/>
        <v>1.5116004432996333</v>
      </c>
      <c r="Y361">
        <f t="shared" si="51"/>
        <v>0.28884864701149587</v>
      </c>
      <c r="Z361">
        <f t="shared" si="53"/>
        <v>0.77787823033893588</v>
      </c>
      <c r="AA361">
        <f t="shared" si="52"/>
        <v>0.39821101623207494</v>
      </c>
    </row>
    <row r="362" spans="14:27" x14ac:dyDescent="0.3">
      <c r="N362">
        <v>356</v>
      </c>
      <c r="O362">
        <f t="shared" si="45"/>
        <v>6.213372137099813</v>
      </c>
      <c r="P362">
        <f t="shared" si="46"/>
        <v>1.7042740869774275</v>
      </c>
      <c r="Q362">
        <f t="shared" si="47"/>
        <v>0.27721257082425055</v>
      </c>
      <c r="T362">
        <f t="shared" si="48"/>
        <v>0.28330819027379006</v>
      </c>
      <c r="U362">
        <f t="shared" si="49"/>
        <v>0.26418916145666832</v>
      </c>
      <c r="X362">
        <f t="shared" si="50"/>
        <v>1.5117442252772815</v>
      </c>
      <c r="Y362">
        <f t="shared" si="51"/>
        <v>0.2906755702568668</v>
      </c>
      <c r="Z362">
        <f t="shared" si="53"/>
        <v>0.77792204960831435</v>
      </c>
      <c r="AA362">
        <f t="shared" si="52"/>
        <v>0.39876779284018798</v>
      </c>
    </row>
    <row r="363" spans="14:27" x14ac:dyDescent="0.3">
      <c r="N363">
        <v>357</v>
      </c>
      <c r="O363">
        <f t="shared" si="45"/>
        <v>6.2308254296197561</v>
      </c>
      <c r="P363">
        <f t="shared" si="46"/>
        <v>1.7045916013568629</v>
      </c>
      <c r="Q363">
        <f t="shared" si="47"/>
        <v>0.28240388503960256</v>
      </c>
      <c r="T363">
        <f t="shared" si="48"/>
        <v>0.28361078787029892</v>
      </c>
      <c r="U363">
        <f t="shared" si="49"/>
        <v>0.26913658842700378</v>
      </c>
      <c r="X363">
        <f t="shared" si="50"/>
        <v>1.5118561011492302</v>
      </c>
      <c r="Y363">
        <f t="shared" si="51"/>
        <v>0.29250472459449084</v>
      </c>
      <c r="Z363">
        <f t="shared" si="53"/>
        <v>0.77795614511214639</v>
      </c>
      <c r="AA363">
        <f t="shared" si="52"/>
        <v>0.39932524940022579</v>
      </c>
    </row>
    <row r="364" spans="14:27" x14ac:dyDescent="0.3">
      <c r="N364">
        <v>358</v>
      </c>
      <c r="O364">
        <f t="shared" si="45"/>
        <v>6.2482787221397</v>
      </c>
      <c r="P364">
        <f t="shared" si="46"/>
        <v>1.7048184664516906</v>
      </c>
      <c r="Q364">
        <f t="shared" si="47"/>
        <v>0.28759994998265476</v>
      </c>
      <c r="T364">
        <f t="shared" si="48"/>
        <v>0.28382699487342317</v>
      </c>
      <c r="U364">
        <f t="shared" si="49"/>
        <v>0.27408854293648977</v>
      </c>
      <c r="X364">
        <f t="shared" si="50"/>
        <v>1.5119360368370052</v>
      </c>
      <c r="Y364">
        <f t="shared" si="51"/>
        <v>0.29433555284623741</v>
      </c>
      <c r="Z364">
        <f t="shared" si="53"/>
        <v>0.77798050646461103</v>
      </c>
      <c r="AA364">
        <f t="shared" si="52"/>
        <v>0.39988321610552002</v>
      </c>
    </row>
    <row r="365" spans="14:27" x14ac:dyDescent="0.3">
      <c r="N365">
        <v>359</v>
      </c>
      <c r="O365">
        <f t="shared" si="45"/>
        <v>6.2657320146596431</v>
      </c>
      <c r="P365">
        <f t="shared" si="46"/>
        <v>1.7049546131566047</v>
      </c>
      <c r="Q365">
        <f t="shared" si="47"/>
        <v>0.29279918288168949</v>
      </c>
      <c r="T365">
        <f t="shared" si="48"/>
        <v>0.28395674542441507</v>
      </c>
      <c r="U365">
        <f t="shared" si="49"/>
        <v>0.27904351657181142</v>
      </c>
      <c r="X365">
        <f t="shared" si="50"/>
        <v>1.5119840079914211</v>
      </c>
      <c r="Y365">
        <f t="shared" si="51"/>
        <v>0.2961674973240852</v>
      </c>
      <c r="Z365">
        <f t="shared" si="53"/>
        <v>0.77799512624500455</v>
      </c>
      <c r="AA365">
        <f t="shared" si="52"/>
        <v>0.40044152299400693</v>
      </c>
    </row>
    <row r="366" spans="14:27" x14ac:dyDescent="0.3">
      <c r="N366">
        <v>360</v>
      </c>
      <c r="O366">
        <f t="shared" si="45"/>
        <v>6.2831853071795862</v>
      </c>
      <c r="P366">
        <f t="shared" si="46"/>
        <v>1.7050000000000001</v>
      </c>
      <c r="Q366">
        <f t="shared" si="47"/>
        <v>0.29799999999999993</v>
      </c>
      <c r="T366">
        <f t="shared" si="48"/>
        <v>0.28399999999999997</v>
      </c>
      <c r="U366">
        <f t="shared" si="49"/>
        <v>0.28399999999999992</v>
      </c>
      <c r="X366">
        <f t="shared" si="50"/>
        <v>1.512</v>
      </c>
      <c r="Y366">
        <f t="shared" si="51"/>
        <v>0.29799999999999999</v>
      </c>
      <c r="Z366">
        <f t="shared" si="53"/>
        <v>0.77800000000000002</v>
      </c>
      <c r="AA366">
        <f t="shared" si="52"/>
        <v>0.40100000000000002</v>
      </c>
    </row>
  </sheetData>
  <mergeCells count="110">
    <mergeCell ref="H164:J164"/>
    <mergeCell ref="E165:G165"/>
    <mergeCell ref="H165:J165"/>
    <mergeCell ref="E166:G166"/>
    <mergeCell ref="H166:J166"/>
    <mergeCell ref="B168:K168"/>
    <mergeCell ref="B160:D166"/>
    <mergeCell ref="E160:G160"/>
    <mergeCell ref="H160:J160"/>
    <mergeCell ref="E161:G161"/>
    <mergeCell ref="H161:J161"/>
    <mergeCell ref="E162:G162"/>
    <mergeCell ref="H162:J162"/>
    <mergeCell ref="E163:G163"/>
    <mergeCell ref="H163:J163"/>
    <mergeCell ref="E164:G164"/>
    <mergeCell ref="B156:D156"/>
    <mergeCell ref="E156:G156"/>
    <mergeCell ref="H156:J156"/>
    <mergeCell ref="B157:D157"/>
    <mergeCell ref="E157:G157"/>
    <mergeCell ref="H157:J157"/>
    <mergeCell ref="H158:J158"/>
    <mergeCell ref="B154:D154"/>
    <mergeCell ref="E154:G154"/>
    <mergeCell ref="H154:J154"/>
    <mergeCell ref="B155:D155"/>
    <mergeCell ref="E155:G155"/>
    <mergeCell ref="H155:J155"/>
    <mergeCell ref="C158:D158"/>
    <mergeCell ref="E158:G158"/>
    <mergeCell ref="B152:D152"/>
    <mergeCell ref="E152:G152"/>
    <mergeCell ref="H152:J152"/>
    <mergeCell ref="B153:D153"/>
    <mergeCell ref="E153:G153"/>
    <mergeCell ref="H153:J153"/>
    <mergeCell ref="B150:D150"/>
    <mergeCell ref="E150:G150"/>
    <mergeCell ref="H150:J150"/>
    <mergeCell ref="B151:D151"/>
    <mergeCell ref="E151:G151"/>
    <mergeCell ref="H151:J151"/>
    <mergeCell ref="B148:D148"/>
    <mergeCell ref="E148:G148"/>
    <mergeCell ref="H148:J148"/>
    <mergeCell ref="B149:D149"/>
    <mergeCell ref="E149:G149"/>
    <mergeCell ref="H149:J149"/>
    <mergeCell ref="B54:C54"/>
    <mergeCell ref="F54:G54"/>
    <mergeCell ref="B56:K56"/>
    <mergeCell ref="B63:K63"/>
    <mergeCell ref="B146:K146"/>
    <mergeCell ref="E147:G147"/>
    <mergeCell ref="H147:J147"/>
    <mergeCell ref="B51:C51"/>
    <mergeCell ref="F51:G51"/>
    <mergeCell ref="B52:D52"/>
    <mergeCell ref="F52:H52"/>
    <mergeCell ref="B53:C53"/>
    <mergeCell ref="F53:G53"/>
    <mergeCell ref="E44:F44"/>
    <mergeCell ref="E46:F46"/>
    <mergeCell ref="B49:D49"/>
    <mergeCell ref="F49:H49"/>
    <mergeCell ref="B50:C50"/>
    <mergeCell ref="F50:G50"/>
    <mergeCell ref="E14:F14"/>
    <mergeCell ref="E15:F15"/>
    <mergeCell ref="B40:K40"/>
    <mergeCell ref="B41:K41"/>
    <mergeCell ref="E42:F42"/>
    <mergeCell ref="E43:F43"/>
    <mergeCell ref="E10:F10"/>
    <mergeCell ref="B11:C11"/>
    <mergeCell ref="E11:F11"/>
    <mergeCell ref="E12:F12"/>
    <mergeCell ref="H12:K12"/>
    <mergeCell ref="E13:F13"/>
    <mergeCell ref="E8:F8"/>
    <mergeCell ref="E9:F9"/>
    <mergeCell ref="H9:J9"/>
    <mergeCell ref="AJ5:AK5"/>
    <mergeCell ref="AL5:AM5"/>
    <mergeCell ref="AN5:AO5"/>
    <mergeCell ref="AP5:AQ5"/>
    <mergeCell ref="AR5:AS5"/>
    <mergeCell ref="AT5:AU5"/>
    <mergeCell ref="X5:Y5"/>
    <mergeCell ref="Z5:AA5"/>
    <mergeCell ref="AB5:AC5"/>
    <mergeCell ref="AD5:AE5"/>
    <mergeCell ref="AF5:AG5"/>
    <mergeCell ref="AH5:AI5"/>
    <mergeCell ref="E5:F5"/>
    <mergeCell ref="I5:J5"/>
    <mergeCell ref="P5:Q5"/>
    <mergeCell ref="R5:S5"/>
    <mergeCell ref="T5:U5"/>
    <mergeCell ref="V5:W5"/>
    <mergeCell ref="B2:K2"/>
    <mergeCell ref="M2:U2"/>
    <mergeCell ref="B3:K3"/>
    <mergeCell ref="M3:Y3"/>
    <mergeCell ref="I4:J4"/>
    <mergeCell ref="AT4:AU4"/>
    <mergeCell ref="AV5:AW5"/>
    <mergeCell ref="E6:F6"/>
    <mergeCell ref="E7:F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7E4DA-BA08-45E3-A2A4-3E7AE904BAC3}">
  <dimension ref="A1:BL81"/>
  <sheetViews>
    <sheetView topLeftCell="AI10" zoomScale="55" zoomScaleNormal="55" workbookViewId="0">
      <selection activeCell="BG30" sqref="BG30:BL61"/>
    </sheetView>
  </sheetViews>
  <sheetFormatPr defaultRowHeight="14.4" x14ac:dyDescent="0.3"/>
  <cols>
    <col min="9" max="9" width="9.88671875" customWidth="1"/>
    <col min="10" max="10" width="11.33203125" customWidth="1"/>
    <col min="11" max="11" width="12.33203125" bestFit="1" customWidth="1"/>
    <col min="15" max="15" width="11.109375" customWidth="1"/>
    <col min="16" max="16" width="12.6640625" customWidth="1"/>
    <col min="19" max="19" width="9.5546875" bestFit="1" customWidth="1"/>
    <col min="20" max="20" width="14" bestFit="1" customWidth="1"/>
    <col min="23" max="23" width="14.5546875" customWidth="1"/>
    <col min="59" max="59" width="10.77734375" bestFit="1" customWidth="1"/>
    <col min="63" max="63" width="14.88671875" bestFit="1" customWidth="1"/>
    <col min="64" max="64" width="10.6640625" bestFit="1" customWidth="1"/>
  </cols>
  <sheetData>
    <row r="1" spans="1:34" ht="15" thickBot="1" x14ac:dyDescent="0.35">
      <c r="A1" s="1"/>
      <c r="B1" s="2"/>
      <c r="C1" s="2"/>
      <c r="D1" s="2"/>
      <c r="E1" s="2"/>
      <c r="F1" s="2"/>
      <c r="G1" s="2"/>
      <c r="H1" s="2"/>
      <c r="I1" s="2"/>
      <c r="J1" s="2"/>
      <c r="K1" s="2"/>
      <c r="L1" s="3"/>
      <c r="M1" s="2"/>
      <c r="N1" s="206"/>
      <c r="O1" s="206"/>
      <c r="P1" s="206"/>
      <c r="Q1" s="206"/>
      <c r="R1" s="206"/>
      <c r="S1" s="206"/>
      <c r="T1" s="206"/>
      <c r="U1" s="206"/>
      <c r="V1" s="206"/>
      <c r="W1" s="206"/>
      <c r="X1" s="206"/>
      <c r="Y1" s="206"/>
      <c r="Z1" s="206"/>
      <c r="AA1" s="206"/>
      <c r="AB1" s="206"/>
      <c r="AC1" s="206"/>
      <c r="AD1" s="206"/>
      <c r="AE1" s="206"/>
      <c r="AF1" s="206"/>
      <c r="AG1" s="206"/>
      <c r="AH1" s="206"/>
    </row>
    <row r="2" spans="1:34" ht="18.600000000000001" thickBot="1" x14ac:dyDescent="0.4">
      <c r="A2" s="4"/>
      <c r="B2" s="207" t="s">
        <v>0</v>
      </c>
      <c r="C2" s="207"/>
      <c r="D2" s="207"/>
      <c r="E2" s="207" t="s">
        <v>64</v>
      </c>
      <c r="F2" s="207"/>
      <c r="G2" s="207"/>
      <c r="H2" s="207"/>
      <c r="I2" s="207"/>
      <c r="J2" s="207"/>
      <c r="K2" s="207"/>
      <c r="L2" s="5"/>
      <c r="M2" s="6"/>
      <c r="N2" s="208" t="s">
        <v>2</v>
      </c>
      <c r="O2" s="209"/>
      <c r="P2" s="209"/>
      <c r="Q2" s="209"/>
      <c r="R2" s="209"/>
      <c r="S2" s="209"/>
      <c r="T2" s="209"/>
      <c r="U2" s="209"/>
      <c r="V2" s="209"/>
      <c r="W2" s="209"/>
      <c r="X2" s="209"/>
      <c r="Y2" s="209"/>
      <c r="Z2" s="209"/>
      <c r="AA2" s="209"/>
      <c r="AB2" s="209"/>
      <c r="AC2" s="209"/>
      <c r="AD2" s="209"/>
      <c r="AE2" s="209"/>
      <c r="AF2" s="209"/>
      <c r="AG2" s="209"/>
      <c r="AH2" s="210"/>
    </row>
    <row r="3" spans="1:34" ht="16.2" thickBot="1" x14ac:dyDescent="0.35">
      <c r="A3" s="4"/>
      <c r="B3" s="207"/>
      <c r="C3" s="207"/>
      <c r="D3" s="207"/>
      <c r="E3" s="207"/>
      <c r="F3" s="207"/>
      <c r="G3" s="207"/>
      <c r="H3" s="207"/>
      <c r="I3" s="207"/>
      <c r="J3" s="207"/>
      <c r="K3" s="207"/>
      <c r="L3" s="5"/>
      <c r="M3" s="6"/>
      <c r="N3" s="211" t="s">
        <v>3</v>
      </c>
      <c r="O3" s="212"/>
      <c r="P3" s="213"/>
      <c r="Q3" s="214" t="s">
        <v>4</v>
      </c>
      <c r="R3" s="215"/>
      <c r="S3" s="216"/>
      <c r="T3" s="217" t="s">
        <v>5</v>
      </c>
      <c r="U3" s="215"/>
      <c r="V3" s="216"/>
      <c r="W3" s="217" t="s">
        <v>6</v>
      </c>
      <c r="X3" s="215"/>
      <c r="Y3" s="216"/>
      <c r="Z3" s="217" t="s">
        <v>7</v>
      </c>
      <c r="AA3" s="215"/>
      <c r="AB3" s="216"/>
      <c r="AC3" s="217" t="s">
        <v>8</v>
      </c>
      <c r="AD3" s="215"/>
      <c r="AE3" s="216"/>
      <c r="AF3" s="217" t="s">
        <v>9</v>
      </c>
      <c r="AG3" s="215"/>
      <c r="AH3" s="218"/>
    </row>
    <row r="4" spans="1:34" ht="15" thickTop="1" x14ac:dyDescent="0.3">
      <c r="A4" s="4"/>
      <c r="B4" s="6"/>
      <c r="C4" s="6"/>
      <c r="D4" s="6"/>
      <c r="E4" s="6"/>
      <c r="F4" s="6"/>
      <c r="G4" s="6"/>
      <c r="H4" s="6"/>
      <c r="I4" s="6"/>
      <c r="J4" s="6"/>
      <c r="K4" s="6"/>
      <c r="L4" s="5"/>
      <c r="M4" s="6"/>
      <c r="N4" s="7" t="s">
        <v>10</v>
      </c>
      <c r="O4" s="8" t="s">
        <v>11</v>
      </c>
      <c r="P4" s="9" t="s">
        <v>12</v>
      </c>
      <c r="Q4" s="10" t="s">
        <v>13</v>
      </c>
      <c r="R4" s="11" t="s">
        <v>14</v>
      </c>
      <c r="S4" s="12" t="s">
        <v>15</v>
      </c>
      <c r="T4" s="13" t="s">
        <v>13</v>
      </c>
      <c r="U4" s="11" t="s">
        <v>14</v>
      </c>
      <c r="V4" s="12" t="s">
        <v>15</v>
      </c>
      <c r="W4" s="13" t="s">
        <v>13</v>
      </c>
      <c r="X4" s="11" t="s">
        <v>14</v>
      </c>
      <c r="Y4" s="12" t="s">
        <v>15</v>
      </c>
      <c r="Z4" s="13" t="s">
        <v>13</v>
      </c>
      <c r="AA4" s="11" t="s">
        <v>14</v>
      </c>
      <c r="AB4" s="12" t="s">
        <v>15</v>
      </c>
      <c r="AC4" s="13" t="s">
        <v>13</v>
      </c>
      <c r="AD4" s="11" t="s">
        <v>14</v>
      </c>
      <c r="AE4" s="12" t="s">
        <v>15</v>
      </c>
      <c r="AF4" s="13" t="s">
        <v>13</v>
      </c>
      <c r="AG4" s="11" t="s">
        <v>14</v>
      </c>
      <c r="AH4" s="14" t="s">
        <v>15</v>
      </c>
    </row>
    <row r="5" spans="1:34" x14ac:dyDescent="0.3">
      <c r="A5" s="4"/>
      <c r="B5" s="219" t="s">
        <v>16</v>
      </c>
      <c r="C5" s="219"/>
      <c r="D5" s="15">
        <v>89</v>
      </c>
      <c r="E5" s="15">
        <v>42</v>
      </c>
      <c r="F5" s="16">
        <f>D5/E5</f>
        <v>2.1190476190476191</v>
      </c>
      <c r="G5" s="219" t="s">
        <v>17</v>
      </c>
      <c r="H5" s="219"/>
      <c r="I5" s="220" t="s">
        <v>65</v>
      </c>
      <c r="J5" s="220"/>
      <c r="K5" s="108">
        <v>0.61</v>
      </c>
      <c r="L5" s="18" t="s">
        <v>19</v>
      </c>
      <c r="M5" s="6"/>
      <c r="N5" s="19">
        <v>4000</v>
      </c>
      <c r="O5" s="20">
        <v>5</v>
      </c>
      <c r="P5" s="21">
        <f>O5*0.76</f>
        <v>3.8</v>
      </c>
      <c r="Q5" s="22">
        <f>R5/1.609</f>
        <v>15.685405039227607</v>
      </c>
      <c r="R5" s="23">
        <f>((N5*60*($E$10/$D$10)*($E$5/$D$5)*$K$5*PI())/1000)*($E$6/$D$6)</f>
        <v>25.237816708117219</v>
      </c>
      <c r="S5" s="24">
        <f>R5/3.6</f>
        <v>7.0105046411436716</v>
      </c>
      <c r="T5" s="25">
        <f>U5/1.609</f>
        <v>22.050059776298809</v>
      </c>
      <c r="U5" s="23">
        <f>((N5*60*($E$12/$D$12)*($E$5/$D$5)*$K$5*PI())/1000)*($E$6/$D$6)</f>
        <v>35.478546180064782</v>
      </c>
      <c r="V5" s="24">
        <f>U5/3.6</f>
        <v>9.8551517166846612</v>
      </c>
      <c r="W5" s="25">
        <f>X5/1.609</f>
        <v>27.670663248688708</v>
      </c>
      <c r="X5" s="23">
        <f>((N5*60*($E$14/$D$14)*($E$5/$D$5)*$K$5*PI())/1000)*($E$6/$D$6)</f>
        <v>44.522097167140132</v>
      </c>
      <c r="Y5" s="24">
        <f>X5/3.6</f>
        <v>12.36724921309448</v>
      </c>
      <c r="Z5" s="25">
        <f>AA5/1.609</f>
        <v>32.611853114525964</v>
      </c>
      <c r="AA5" s="23">
        <f>((N5*60*($E$16/$D$16)*($E$5/$D$5)*$K$5*PI())/1000)*($E$6/$D$6)</f>
        <v>52.472471661272273</v>
      </c>
      <c r="AB5" s="24">
        <f>AA5/3.6</f>
        <v>14.575686572575631</v>
      </c>
      <c r="AC5" s="25">
        <f>AD5/1.609</f>
        <v>36.160525836354559</v>
      </c>
      <c r="AD5" s="23">
        <f>((N5*60*($E$18/$D$18)*($E$5/$D$5)*$K$5*PI())/1000)*($E$6/$D$6)</f>
        <v>58.182286070694481</v>
      </c>
      <c r="AE5" s="24">
        <f>AD5/3.6</f>
        <v>16.161746130748465</v>
      </c>
      <c r="AF5" s="25">
        <f>AG5/1.609</f>
        <v>39.359133069255471</v>
      </c>
      <c r="AG5" s="23">
        <f>((N5*60*($E$20/$D$20)*($E$5/$D$5)*$K$5*PI())/1000)*($E$6/$D$6)</f>
        <v>63.328845108432056</v>
      </c>
      <c r="AH5" s="26">
        <f>AG5/3.6</f>
        <v>17.591345863453348</v>
      </c>
    </row>
    <row r="6" spans="1:34" x14ac:dyDescent="0.3">
      <c r="A6" s="4"/>
      <c r="B6" s="219" t="s">
        <v>20</v>
      </c>
      <c r="C6" s="219"/>
      <c r="D6" s="15">
        <v>39</v>
      </c>
      <c r="E6" s="15">
        <v>15</v>
      </c>
      <c r="F6" s="16">
        <f>D6/E6</f>
        <v>2.6</v>
      </c>
      <c r="G6" s="219" t="s">
        <v>10</v>
      </c>
      <c r="H6" s="219"/>
      <c r="I6" s="220">
        <v>14000</v>
      </c>
      <c r="J6" s="220"/>
      <c r="K6" s="6"/>
      <c r="L6" s="5"/>
      <c r="M6" s="6"/>
      <c r="N6" s="19">
        <v>4500</v>
      </c>
      <c r="O6" s="20">
        <v>15</v>
      </c>
      <c r="P6" s="21">
        <f t="shared" ref="P6:P25" si="0">O6*0.76</f>
        <v>11.4</v>
      </c>
      <c r="Q6" s="27">
        <f t="shared" ref="Q6:Q25" si="1">R6/1.609</f>
        <v>17.646080669131059</v>
      </c>
      <c r="R6" s="28">
        <f t="shared" ref="R6:R25" si="2">((N6*60*($E$10/$D$10)*($E$5/$D$5)*$K$5*PI())/1000)*($E$6/$D$6)</f>
        <v>28.392543796631873</v>
      </c>
      <c r="S6" s="29">
        <f t="shared" ref="S6:S25" si="3">R6/3.6</f>
        <v>7.8868177212866311</v>
      </c>
      <c r="T6" s="30">
        <f t="shared" ref="T6:T25" si="4">U6/1.609</f>
        <v>24.806317248336157</v>
      </c>
      <c r="U6" s="28">
        <f t="shared" ref="U6:U25" si="5">((N6*60*($E$12/$D$12)*($E$5/$D$5)*$K$5*PI())/1000)*($E$6/$D$6)</f>
        <v>39.913364452572878</v>
      </c>
      <c r="V6" s="29">
        <f t="shared" ref="V6:V25" si="6">U6/3.6</f>
        <v>11.087045681270244</v>
      </c>
      <c r="W6" s="30">
        <f t="shared" ref="W6:W25" si="7">X6/1.609</f>
        <v>31.129496154774788</v>
      </c>
      <c r="X6" s="28">
        <f t="shared" ref="X6:X25" si="8">((N6*60*($E$14/$D$14)*($E$5/$D$5)*$K$5*PI())/1000)*($E$6/$D$6)</f>
        <v>50.087359313032636</v>
      </c>
      <c r="Y6" s="29">
        <f t="shared" ref="Y6:Y25" si="9">X6/3.6</f>
        <v>13.913155364731287</v>
      </c>
      <c r="Z6" s="30">
        <f t="shared" ref="Z6:Z25" si="10">AA6/1.609</f>
        <v>36.688334753841708</v>
      </c>
      <c r="AA6" s="28">
        <f t="shared" ref="AA6:AA25" si="11">((N6*60*($E$16/$D$16)*($E$5/$D$5)*$K$5*PI())/1000)*($E$6/$D$6)</f>
        <v>59.031530618931313</v>
      </c>
      <c r="AB6" s="29">
        <f t="shared" ref="AB6:AB25" si="12">AA6/3.6</f>
        <v>16.397647394147587</v>
      </c>
      <c r="AC6" s="30">
        <f t="shared" ref="AC6:AC25" si="13">AD6/1.609</f>
        <v>40.680591565898879</v>
      </c>
      <c r="AD6" s="28">
        <f t="shared" ref="AD6:AD25" si="14">((N6*60*($E$18/$D$18)*($E$5/$D$5)*$K$5*PI())/1000)*($E$6/$D$6)</f>
        <v>65.455071829531292</v>
      </c>
      <c r="AE6" s="29">
        <f t="shared" ref="AE6:AE25" si="15">AD6/3.6</f>
        <v>18.181964397092024</v>
      </c>
      <c r="AF6" s="30">
        <f t="shared" ref="AF6:AF25" si="16">AG6/1.609</f>
        <v>44.279024702912416</v>
      </c>
      <c r="AG6" s="28">
        <f t="shared" ref="AG6:AG25" si="17">((N6*60*($E$20/$D$20)*($E$5/$D$5)*$K$5*PI())/1000)*($E$6/$D$6)</f>
        <v>71.244950746986078</v>
      </c>
      <c r="AH6" s="31">
        <f t="shared" ref="AH6:AH25" si="18">AG6/3.6</f>
        <v>19.79026409638502</v>
      </c>
    </row>
    <row r="7" spans="1:34" x14ac:dyDescent="0.3">
      <c r="A7" s="4"/>
      <c r="B7" s="219" t="s">
        <v>21</v>
      </c>
      <c r="C7" s="219"/>
      <c r="D7" s="15" t="s">
        <v>22</v>
      </c>
      <c r="E7" s="15" t="s">
        <v>22</v>
      </c>
      <c r="F7" s="32"/>
      <c r="G7" s="33"/>
      <c r="H7" s="33"/>
      <c r="I7" s="34"/>
      <c r="J7" s="34"/>
      <c r="K7" s="6"/>
      <c r="L7" s="5"/>
      <c r="M7" s="6"/>
      <c r="N7" s="19">
        <v>5000</v>
      </c>
      <c r="O7" s="20">
        <v>16</v>
      </c>
      <c r="P7" s="21">
        <f t="shared" si="0"/>
        <v>12.16</v>
      </c>
      <c r="Q7" s="27">
        <f t="shared" si="1"/>
        <v>19.606756299034508</v>
      </c>
      <c r="R7" s="28">
        <f t="shared" si="2"/>
        <v>31.547270885146524</v>
      </c>
      <c r="S7" s="29">
        <f t="shared" si="3"/>
        <v>8.7631308014295897</v>
      </c>
      <c r="T7" s="30">
        <f t="shared" si="4"/>
        <v>27.562574720373508</v>
      </c>
      <c r="U7" s="28">
        <f t="shared" si="5"/>
        <v>44.348182725080974</v>
      </c>
      <c r="V7" s="29">
        <f t="shared" si="6"/>
        <v>12.318939645855826</v>
      </c>
      <c r="W7" s="30">
        <f t="shared" si="7"/>
        <v>34.588329060860879</v>
      </c>
      <c r="X7" s="28">
        <f t="shared" si="8"/>
        <v>55.652621458925154</v>
      </c>
      <c r="Y7" s="29">
        <f t="shared" si="9"/>
        <v>15.459061516368099</v>
      </c>
      <c r="Z7" s="30">
        <f t="shared" si="10"/>
        <v>40.764816393157467</v>
      </c>
      <c r="AA7" s="28">
        <f t="shared" si="11"/>
        <v>65.590589576590361</v>
      </c>
      <c r="AB7" s="29">
        <f t="shared" si="12"/>
        <v>18.219608215719543</v>
      </c>
      <c r="AC7" s="30">
        <f t="shared" si="13"/>
        <v>45.2006572954432</v>
      </c>
      <c r="AD7" s="28">
        <f t="shared" si="14"/>
        <v>72.72785758836811</v>
      </c>
      <c r="AE7" s="29">
        <f t="shared" si="15"/>
        <v>20.202182663435586</v>
      </c>
      <c r="AF7" s="30">
        <f t="shared" si="16"/>
        <v>49.198916336569354</v>
      </c>
      <c r="AG7" s="28">
        <f t="shared" si="17"/>
        <v>79.161056385540093</v>
      </c>
      <c r="AH7" s="31">
        <f t="shared" si="18"/>
        <v>21.989182329316691</v>
      </c>
    </row>
    <row r="8" spans="1:34" x14ac:dyDescent="0.3">
      <c r="A8" s="4"/>
      <c r="B8" s="35"/>
      <c r="C8" s="35"/>
      <c r="D8" s="6"/>
      <c r="E8" s="6"/>
      <c r="F8" s="6"/>
      <c r="G8" s="6"/>
      <c r="H8" s="6"/>
      <c r="I8" s="6"/>
      <c r="J8" s="6"/>
      <c r="K8" s="6"/>
      <c r="L8" s="5"/>
      <c r="M8" s="6"/>
      <c r="N8" s="19">
        <v>5500</v>
      </c>
      <c r="O8" s="20">
        <v>18</v>
      </c>
      <c r="P8" s="21">
        <f t="shared" si="0"/>
        <v>13.68</v>
      </c>
      <c r="Q8" s="27">
        <f t="shared" si="1"/>
        <v>21.56743192893796</v>
      </c>
      <c r="R8" s="28">
        <f t="shared" si="2"/>
        <v>34.701997973661179</v>
      </c>
      <c r="S8" s="29">
        <f t="shared" si="3"/>
        <v>9.6394438815725501</v>
      </c>
      <c r="T8" s="30">
        <f t="shared" si="4"/>
        <v>30.318832192410863</v>
      </c>
      <c r="U8" s="28">
        <f t="shared" si="5"/>
        <v>48.783000997589077</v>
      </c>
      <c r="V8" s="29">
        <f t="shared" si="6"/>
        <v>13.55083361044141</v>
      </c>
      <c r="W8" s="30">
        <f t="shared" si="7"/>
        <v>38.047161966946966</v>
      </c>
      <c r="X8" s="28">
        <f t="shared" si="8"/>
        <v>61.217883604817665</v>
      </c>
      <c r="Y8" s="29">
        <f t="shared" si="9"/>
        <v>17.004967668004905</v>
      </c>
      <c r="Z8" s="30">
        <f t="shared" si="10"/>
        <v>44.841298032473212</v>
      </c>
      <c r="AA8" s="28">
        <f t="shared" si="11"/>
        <v>72.149648534249394</v>
      </c>
      <c r="AB8" s="29">
        <f t="shared" si="12"/>
        <v>20.041569037291499</v>
      </c>
      <c r="AC8" s="30">
        <f t="shared" si="13"/>
        <v>49.720723024987514</v>
      </c>
      <c r="AD8" s="28">
        <f t="shared" si="14"/>
        <v>80.000643347204914</v>
      </c>
      <c r="AE8" s="29">
        <f t="shared" si="15"/>
        <v>22.222400929779141</v>
      </c>
      <c r="AF8" s="30">
        <f t="shared" si="16"/>
        <v>54.118807970226285</v>
      </c>
      <c r="AG8" s="28">
        <f t="shared" si="17"/>
        <v>87.077162024094093</v>
      </c>
      <c r="AH8" s="31">
        <f t="shared" si="18"/>
        <v>24.188100562248358</v>
      </c>
    </row>
    <row r="9" spans="1:34" x14ac:dyDescent="0.3">
      <c r="A9" s="4"/>
      <c r="B9" s="222" t="s">
        <v>23</v>
      </c>
      <c r="C9" s="222"/>
      <c r="D9" s="36" t="s">
        <v>24</v>
      </c>
      <c r="E9" s="36" t="s">
        <v>25</v>
      </c>
      <c r="F9" s="36" t="s">
        <v>26</v>
      </c>
      <c r="G9" s="36" t="s">
        <v>14</v>
      </c>
      <c r="H9" s="36" t="s">
        <v>13</v>
      </c>
      <c r="I9" s="36" t="s">
        <v>10</v>
      </c>
      <c r="J9" s="36" t="s">
        <v>27</v>
      </c>
      <c r="K9" s="37"/>
      <c r="L9" s="5"/>
      <c r="M9" s="6"/>
      <c r="N9" s="19">
        <v>6000</v>
      </c>
      <c r="O9" s="20">
        <v>20</v>
      </c>
      <c r="P9" s="21">
        <f t="shared" si="0"/>
        <v>15.2</v>
      </c>
      <c r="Q9" s="27">
        <f t="shared" si="1"/>
        <v>23.528107558841413</v>
      </c>
      <c r="R9" s="28">
        <f t="shared" si="2"/>
        <v>37.856725062175833</v>
      </c>
      <c r="S9" s="29">
        <f t="shared" si="3"/>
        <v>10.515756961715509</v>
      </c>
      <c r="T9" s="30">
        <f t="shared" si="4"/>
        <v>33.075089664448214</v>
      </c>
      <c r="U9" s="28">
        <f t="shared" si="5"/>
        <v>53.217819270097174</v>
      </c>
      <c r="V9" s="29">
        <f t="shared" si="6"/>
        <v>14.782727575026993</v>
      </c>
      <c r="W9" s="30">
        <f t="shared" si="7"/>
        <v>41.505994873033046</v>
      </c>
      <c r="X9" s="28">
        <f t="shared" si="8"/>
        <v>66.783145750710176</v>
      </c>
      <c r="Y9" s="29">
        <f t="shared" si="9"/>
        <v>18.550873819641716</v>
      </c>
      <c r="Z9" s="30">
        <f t="shared" si="10"/>
        <v>48.917779671788956</v>
      </c>
      <c r="AA9" s="28">
        <f t="shared" si="11"/>
        <v>78.708707491908427</v>
      </c>
      <c r="AB9" s="29">
        <f t="shared" si="12"/>
        <v>21.863529858863451</v>
      </c>
      <c r="AC9" s="30">
        <f t="shared" si="13"/>
        <v>54.240788754531842</v>
      </c>
      <c r="AD9" s="28">
        <f t="shared" si="14"/>
        <v>87.273429106041732</v>
      </c>
      <c r="AE9" s="29">
        <f t="shared" si="15"/>
        <v>24.242619196122703</v>
      </c>
      <c r="AF9" s="30">
        <f t="shared" si="16"/>
        <v>59.038699603883209</v>
      </c>
      <c r="AG9" s="28">
        <f t="shared" si="17"/>
        <v>94.99326766264808</v>
      </c>
      <c r="AH9" s="31">
        <f t="shared" si="18"/>
        <v>26.387018795180023</v>
      </c>
    </row>
    <row r="10" spans="1:34" x14ac:dyDescent="0.3">
      <c r="A10" s="4"/>
      <c r="B10" s="219" t="s">
        <v>28</v>
      </c>
      <c r="C10" s="219"/>
      <c r="D10" s="15">
        <v>43</v>
      </c>
      <c r="E10" s="15">
        <v>13</v>
      </c>
      <c r="F10" s="38">
        <f>D10/E10</f>
        <v>3.3076923076923075</v>
      </c>
      <c r="G10" s="20">
        <f>(($I$6*60*(E10/D10)*($E$5/$D$5)*$K$5*PI())/1000)*($E$6/$D$6)</f>
        <v>88.332358478410285</v>
      </c>
      <c r="H10" s="20">
        <f>G10/1.609</f>
        <v>54.898917637296634</v>
      </c>
      <c r="I10" s="15">
        <f>I6</f>
        <v>14000</v>
      </c>
      <c r="J10" s="39">
        <f>I10*(E10/D10)*(D12/E12)</f>
        <v>9958.9603283173728</v>
      </c>
      <c r="K10" s="40" t="s">
        <v>29</v>
      </c>
      <c r="L10" s="5"/>
      <c r="M10" s="6"/>
      <c r="N10" s="19">
        <v>6500</v>
      </c>
      <c r="O10" s="20">
        <v>23</v>
      </c>
      <c r="P10" s="21">
        <f t="shared" si="0"/>
        <v>17.48</v>
      </c>
      <c r="Q10" s="27">
        <f t="shared" si="1"/>
        <v>25.488783188744861</v>
      </c>
      <c r="R10" s="28">
        <f t="shared" si="2"/>
        <v>41.011452150690481</v>
      </c>
      <c r="S10" s="29">
        <f t="shared" si="3"/>
        <v>11.392070041858467</v>
      </c>
      <c r="T10" s="30">
        <f t="shared" si="4"/>
        <v>35.831347136485569</v>
      </c>
      <c r="U10" s="28">
        <f t="shared" si="5"/>
        <v>57.652637542605284</v>
      </c>
      <c r="V10" s="29">
        <f t="shared" si="6"/>
        <v>16.014621539612577</v>
      </c>
      <c r="W10" s="30">
        <f t="shared" si="7"/>
        <v>44.964827779119148</v>
      </c>
      <c r="X10" s="28">
        <f t="shared" si="8"/>
        <v>72.348407896602708</v>
      </c>
      <c r="Y10" s="29">
        <f t="shared" si="9"/>
        <v>20.096779971278529</v>
      </c>
      <c r="Z10" s="30">
        <f t="shared" si="10"/>
        <v>52.994261311104708</v>
      </c>
      <c r="AA10" s="28">
        <f t="shared" si="11"/>
        <v>85.267766449567475</v>
      </c>
      <c r="AB10" s="29">
        <f t="shared" si="12"/>
        <v>23.685490680435411</v>
      </c>
      <c r="AC10" s="30">
        <f t="shared" si="13"/>
        <v>58.760854484076155</v>
      </c>
      <c r="AD10" s="28">
        <f t="shared" si="14"/>
        <v>94.546214864878536</v>
      </c>
      <c r="AE10" s="29">
        <f t="shared" si="15"/>
        <v>26.262837462466258</v>
      </c>
      <c r="AF10" s="30">
        <f t="shared" si="16"/>
        <v>63.958591237540148</v>
      </c>
      <c r="AG10" s="28">
        <f t="shared" si="17"/>
        <v>102.90937330120209</v>
      </c>
      <c r="AH10" s="31">
        <f t="shared" si="18"/>
        <v>28.585937028111694</v>
      </c>
    </row>
    <row r="11" spans="1:34" x14ac:dyDescent="0.3">
      <c r="A11" s="4"/>
      <c r="B11" s="35"/>
      <c r="C11" s="35"/>
      <c r="D11" s="41"/>
      <c r="E11" s="41"/>
      <c r="F11" s="42"/>
      <c r="G11" s="43"/>
      <c r="H11" s="43"/>
      <c r="I11" s="41"/>
      <c r="J11" s="44"/>
      <c r="K11" s="6"/>
      <c r="L11" s="5"/>
      <c r="M11" s="6"/>
      <c r="N11" s="19">
        <v>7000</v>
      </c>
      <c r="O11" s="20">
        <v>26</v>
      </c>
      <c r="P11" s="21">
        <f t="shared" si="0"/>
        <v>19.760000000000002</v>
      </c>
      <c r="Q11" s="27">
        <f t="shared" si="1"/>
        <v>27.449458818648317</v>
      </c>
      <c r="R11" s="28">
        <f t="shared" si="2"/>
        <v>44.166179239205142</v>
      </c>
      <c r="S11" s="29">
        <f t="shared" si="3"/>
        <v>12.268383122001428</v>
      </c>
      <c r="T11" s="30">
        <f t="shared" si="4"/>
        <v>38.587604608522909</v>
      </c>
      <c r="U11" s="28">
        <f t="shared" si="5"/>
        <v>62.087455815113366</v>
      </c>
      <c r="V11" s="29">
        <f t="shared" si="6"/>
        <v>17.246515504198157</v>
      </c>
      <c r="W11" s="30">
        <f t="shared" si="7"/>
        <v>48.423660685205235</v>
      </c>
      <c r="X11" s="28">
        <f t="shared" si="8"/>
        <v>77.913670042495227</v>
      </c>
      <c r="Y11" s="29">
        <f t="shared" si="9"/>
        <v>21.64268612291534</v>
      </c>
      <c r="Z11" s="30">
        <f t="shared" si="10"/>
        <v>57.070742950420446</v>
      </c>
      <c r="AA11" s="28">
        <f t="shared" si="11"/>
        <v>91.826825407226494</v>
      </c>
      <c r="AB11" s="29">
        <f t="shared" si="12"/>
        <v>25.50745150200736</v>
      </c>
      <c r="AC11" s="30">
        <f t="shared" si="13"/>
        <v>63.280920213620476</v>
      </c>
      <c r="AD11" s="28">
        <f t="shared" si="14"/>
        <v>101.81900062371534</v>
      </c>
      <c r="AE11" s="29">
        <f t="shared" si="15"/>
        <v>28.283055728809817</v>
      </c>
      <c r="AF11" s="30">
        <f t="shared" si="16"/>
        <v>68.878482871197093</v>
      </c>
      <c r="AG11" s="28">
        <f t="shared" si="17"/>
        <v>110.82547893975612</v>
      </c>
      <c r="AH11" s="31">
        <f t="shared" si="18"/>
        <v>30.784855261043369</v>
      </c>
    </row>
    <row r="12" spans="1:34" x14ac:dyDescent="0.3">
      <c r="A12" s="4"/>
      <c r="B12" s="219" t="s">
        <v>30</v>
      </c>
      <c r="C12" s="219"/>
      <c r="D12" s="15">
        <v>40</v>
      </c>
      <c r="E12" s="15">
        <v>17</v>
      </c>
      <c r="F12" s="38">
        <f>D12/E12</f>
        <v>2.3529411764705883</v>
      </c>
      <c r="G12" s="20">
        <f>(($I$6*60*(E12/D12)*($E$5/$D$5)*$K$5*PI())/1000)*($E$6/$D$6)</f>
        <v>124.17491163022673</v>
      </c>
      <c r="H12" s="20">
        <f>G12/1.609</f>
        <v>77.175209217045818</v>
      </c>
      <c r="I12" s="15">
        <f>I6</f>
        <v>14000</v>
      </c>
      <c r="J12" s="39">
        <f>I12*(E12/D12)*(D14/E14)</f>
        <v>11156.25</v>
      </c>
      <c r="K12" s="40" t="s">
        <v>31</v>
      </c>
      <c r="L12" s="5"/>
      <c r="M12" s="6"/>
      <c r="N12" s="19">
        <v>7500</v>
      </c>
      <c r="O12" s="20">
        <v>29</v>
      </c>
      <c r="P12" s="21">
        <f t="shared" si="0"/>
        <v>22.04</v>
      </c>
      <c r="Q12" s="27">
        <f t="shared" si="1"/>
        <v>29.410134448551762</v>
      </c>
      <c r="R12" s="28">
        <f t="shared" si="2"/>
        <v>47.320906327719783</v>
      </c>
      <c r="S12" s="29">
        <f t="shared" si="3"/>
        <v>13.144696202144385</v>
      </c>
      <c r="T12" s="30">
        <f t="shared" si="4"/>
        <v>41.343862080560278</v>
      </c>
      <c r="U12" s="28">
        <f t="shared" si="5"/>
        <v>66.522274087621483</v>
      </c>
      <c r="V12" s="29">
        <f t="shared" si="6"/>
        <v>18.478409468783745</v>
      </c>
      <c r="W12" s="30">
        <f t="shared" si="7"/>
        <v>51.882493591291308</v>
      </c>
      <c r="X12" s="28">
        <f t="shared" si="8"/>
        <v>83.478932188387716</v>
      </c>
      <c r="Y12" s="29">
        <f t="shared" si="9"/>
        <v>23.188592274552143</v>
      </c>
      <c r="Z12" s="30">
        <f t="shared" si="10"/>
        <v>61.14722458973619</v>
      </c>
      <c r="AA12" s="28">
        <f t="shared" si="11"/>
        <v>98.385884364885527</v>
      </c>
      <c r="AB12" s="29">
        <f t="shared" si="12"/>
        <v>27.329412323579312</v>
      </c>
      <c r="AC12" s="30">
        <f t="shared" si="13"/>
        <v>67.800985943164775</v>
      </c>
      <c r="AD12" s="28">
        <f t="shared" si="14"/>
        <v>109.09178638255213</v>
      </c>
      <c r="AE12" s="29">
        <f t="shared" si="15"/>
        <v>30.303273995153369</v>
      </c>
      <c r="AF12" s="30">
        <f t="shared" si="16"/>
        <v>73.798374504854038</v>
      </c>
      <c r="AG12" s="28">
        <f t="shared" si="17"/>
        <v>118.74158457831014</v>
      </c>
      <c r="AH12" s="31">
        <f t="shared" si="18"/>
        <v>32.983773493975036</v>
      </c>
    </row>
    <row r="13" spans="1:34" x14ac:dyDescent="0.3">
      <c r="A13" s="4"/>
      <c r="B13" s="35"/>
      <c r="C13" s="35"/>
      <c r="D13" s="41"/>
      <c r="E13" s="41"/>
      <c r="F13" s="42"/>
      <c r="G13" s="43"/>
      <c r="H13" s="43"/>
      <c r="I13" s="45"/>
      <c r="J13" s="44"/>
      <c r="K13" s="6"/>
      <c r="L13" s="5"/>
      <c r="M13" s="6"/>
      <c r="N13" s="19">
        <v>8000</v>
      </c>
      <c r="O13" s="20">
        <v>32</v>
      </c>
      <c r="P13" s="21">
        <f t="shared" si="0"/>
        <v>24.32</v>
      </c>
      <c r="Q13" s="27">
        <f t="shared" si="1"/>
        <v>31.370810078455214</v>
      </c>
      <c r="R13" s="28">
        <f t="shared" si="2"/>
        <v>50.475633416234437</v>
      </c>
      <c r="S13" s="29">
        <f t="shared" si="3"/>
        <v>14.021009282287343</v>
      </c>
      <c r="T13" s="30">
        <f t="shared" si="4"/>
        <v>44.100119552597619</v>
      </c>
      <c r="U13" s="28">
        <f t="shared" si="5"/>
        <v>70.957092360129565</v>
      </c>
      <c r="V13" s="29">
        <f t="shared" si="6"/>
        <v>19.710303433369322</v>
      </c>
      <c r="W13" s="30">
        <f t="shared" si="7"/>
        <v>55.341326497377416</v>
      </c>
      <c r="X13" s="28">
        <f t="shared" si="8"/>
        <v>89.044194334280263</v>
      </c>
      <c r="Y13" s="29">
        <f t="shared" si="9"/>
        <v>24.73449842618896</v>
      </c>
      <c r="Z13" s="30">
        <f t="shared" si="10"/>
        <v>65.223706229051928</v>
      </c>
      <c r="AA13" s="28">
        <f t="shared" si="11"/>
        <v>104.94494332254455</v>
      </c>
      <c r="AB13" s="29">
        <f t="shared" si="12"/>
        <v>29.151373145151261</v>
      </c>
      <c r="AC13" s="30">
        <f t="shared" si="13"/>
        <v>72.321051672709117</v>
      </c>
      <c r="AD13" s="28">
        <f t="shared" si="14"/>
        <v>116.36457214138896</v>
      </c>
      <c r="AE13" s="29">
        <f t="shared" si="15"/>
        <v>32.323492261496931</v>
      </c>
      <c r="AF13" s="30">
        <f t="shared" si="16"/>
        <v>78.718266138510941</v>
      </c>
      <c r="AG13" s="28">
        <f t="shared" si="17"/>
        <v>126.65769021686411</v>
      </c>
      <c r="AH13" s="31">
        <f t="shared" si="18"/>
        <v>35.182691726906697</v>
      </c>
    </row>
    <row r="14" spans="1:34" x14ac:dyDescent="0.3">
      <c r="A14" s="4"/>
      <c r="B14" s="219" t="s">
        <v>32</v>
      </c>
      <c r="C14" s="219"/>
      <c r="D14" s="15">
        <v>30</v>
      </c>
      <c r="E14" s="15">
        <v>16</v>
      </c>
      <c r="F14" s="38">
        <f>D14/E14</f>
        <v>1.875</v>
      </c>
      <c r="G14" s="20">
        <f>(($I$6*60*(E14/D14)*($E$5/$D$5)*$K$5*PI())/1000)*($E$6/$D$6)</f>
        <v>155.82734008499045</v>
      </c>
      <c r="H14" s="20">
        <f>G14/1.609</f>
        <v>96.847321370410469</v>
      </c>
      <c r="I14" s="15">
        <f>I6</f>
        <v>14000</v>
      </c>
      <c r="J14" s="39">
        <f>I14*(E14/D14)*(D16/E16)</f>
        <v>11878.787878787878</v>
      </c>
      <c r="K14" s="40" t="s">
        <v>33</v>
      </c>
      <c r="L14" s="5"/>
      <c r="M14" s="6"/>
      <c r="N14" s="19">
        <v>8500</v>
      </c>
      <c r="O14" s="20">
        <v>35</v>
      </c>
      <c r="P14" s="21">
        <f t="shared" si="0"/>
        <v>26.6</v>
      </c>
      <c r="Q14" s="27">
        <f t="shared" si="1"/>
        <v>33.331485708358663</v>
      </c>
      <c r="R14" s="28">
        <f t="shared" si="2"/>
        <v>53.630360504749092</v>
      </c>
      <c r="S14" s="29">
        <f t="shared" si="3"/>
        <v>14.897322362430303</v>
      </c>
      <c r="T14" s="30">
        <f t="shared" si="4"/>
        <v>46.856377024634966</v>
      </c>
      <c r="U14" s="28">
        <f t="shared" si="5"/>
        <v>75.391910632637661</v>
      </c>
      <c r="V14" s="29">
        <f t="shared" si="6"/>
        <v>20.942197397954907</v>
      </c>
      <c r="W14" s="30">
        <f t="shared" si="7"/>
        <v>58.800159403463489</v>
      </c>
      <c r="X14" s="28">
        <f t="shared" si="8"/>
        <v>94.609456480172753</v>
      </c>
      <c r="Y14" s="29">
        <f t="shared" si="9"/>
        <v>26.280404577825763</v>
      </c>
      <c r="Z14" s="30">
        <f t="shared" si="10"/>
        <v>69.300187868367686</v>
      </c>
      <c r="AA14" s="28">
        <f t="shared" si="11"/>
        <v>111.50400228020361</v>
      </c>
      <c r="AB14" s="29">
        <f t="shared" si="12"/>
        <v>30.973333966723224</v>
      </c>
      <c r="AC14" s="30">
        <f t="shared" si="13"/>
        <v>76.841117402253417</v>
      </c>
      <c r="AD14" s="28">
        <f t="shared" si="14"/>
        <v>123.63735790022575</v>
      </c>
      <c r="AE14" s="29">
        <f t="shared" si="15"/>
        <v>34.343710527840486</v>
      </c>
      <c r="AF14" s="30">
        <f t="shared" si="16"/>
        <v>83.638157772167887</v>
      </c>
      <c r="AG14" s="28">
        <f t="shared" si="17"/>
        <v>134.57379585541813</v>
      </c>
      <c r="AH14" s="31">
        <f t="shared" si="18"/>
        <v>37.381609959838364</v>
      </c>
    </row>
    <row r="15" spans="1:34" x14ac:dyDescent="0.3">
      <c r="A15" s="4"/>
      <c r="B15" s="35"/>
      <c r="C15" s="35"/>
      <c r="D15" s="41"/>
      <c r="E15" s="41"/>
      <c r="F15" s="42"/>
      <c r="G15" s="43"/>
      <c r="H15" s="43"/>
      <c r="I15" s="41"/>
      <c r="J15" s="44"/>
      <c r="K15" s="6"/>
      <c r="L15" s="5"/>
      <c r="M15" s="6"/>
      <c r="N15" s="19">
        <v>9000</v>
      </c>
      <c r="O15" s="20">
        <v>37</v>
      </c>
      <c r="P15" s="21">
        <f t="shared" si="0"/>
        <v>28.12</v>
      </c>
      <c r="Q15" s="27">
        <f t="shared" si="1"/>
        <v>35.292161338262119</v>
      </c>
      <c r="R15" s="28">
        <f t="shared" si="2"/>
        <v>56.785087593263746</v>
      </c>
      <c r="S15" s="29">
        <f t="shared" si="3"/>
        <v>15.773635442573262</v>
      </c>
      <c r="T15" s="30">
        <f t="shared" si="4"/>
        <v>49.612634496672314</v>
      </c>
      <c r="U15" s="28">
        <f t="shared" si="5"/>
        <v>79.826728905145757</v>
      </c>
      <c r="V15" s="29">
        <f t="shared" si="6"/>
        <v>22.174091362540487</v>
      </c>
      <c r="W15" s="30">
        <f t="shared" si="7"/>
        <v>62.258992309549576</v>
      </c>
      <c r="X15" s="28">
        <f t="shared" si="8"/>
        <v>100.17471862606527</v>
      </c>
      <c r="Y15" s="29">
        <f t="shared" si="9"/>
        <v>27.826310729462573</v>
      </c>
      <c r="Z15" s="30">
        <f t="shared" si="10"/>
        <v>73.376669507683417</v>
      </c>
      <c r="AA15" s="28">
        <f t="shared" si="11"/>
        <v>118.06306123786263</v>
      </c>
      <c r="AB15" s="29">
        <f t="shared" si="12"/>
        <v>32.795294788295173</v>
      </c>
      <c r="AC15" s="30">
        <f t="shared" si="13"/>
        <v>81.361183131797759</v>
      </c>
      <c r="AD15" s="28">
        <f t="shared" si="14"/>
        <v>130.91014365906258</v>
      </c>
      <c r="AE15" s="29">
        <f t="shared" si="15"/>
        <v>36.363928794184048</v>
      </c>
      <c r="AF15" s="30">
        <f t="shared" si="16"/>
        <v>88.558049405824832</v>
      </c>
      <c r="AG15" s="28">
        <f t="shared" si="17"/>
        <v>142.48990149397216</v>
      </c>
      <c r="AH15" s="31">
        <f t="shared" si="18"/>
        <v>39.580528192770039</v>
      </c>
    </row>
    <row r="16" spans="1:34" x14ac:dyDescent="0.3">
      <c r="A16" s="4"/>
      <c r="B16" s="219" t="s">
        <v>35</v>
      </c>
      <c r="C16" s="219"/>
      <c r="D16" s="15">
        <v>35</v>
      </c>
      <c r="E16" s="15">
        <v>22</v>
      </c>
      <c r="F16" s="38">
        <f>D16/E16</f>
        <v>1.5909090909090908</v>
      </c>
      <c r="G16" s="20">
        <f>(($I$6*60*(E16/D16)*($E$5/$D$5)*$K$5*PI())/1000)*($E$6/$D$6)</f>
        <v>183.65365081445299</v>
      </c>
      <c r="H16" s="20">
        <f>G16/1.609</f>
        <v>114.14148590084089</v>
      </c>
      <c r="I16" s="15">
        <f>I6</f>
        <v>14000</v>
      </c>
      <c r="J16" s="39">
        <f>I16*(E16/D16)*(D18/E18)</f>
        <v>12626.086956521738</v>
      </c>
      <c r="K16" s="40" t="s">
        <v>36</v>
      </c>
      <c r="L16" s="5"/>
      <c r="M16" s="6"/>
      <c r="N16" s="19">
        <v>9500</v>
      </c>
      <c r="O16" s="20">
        <v>39</v>
      </c>
      <c r="P16" s="21">
        <f t="shared" si="0"/>
        <v>29.64</v>
      </c>
      <c r="Q16" s="27">
        <f t="shared" si="1"/>
        <v>37.252836968165568</v>
      </c>
      <c r="R16" s="28">
        <f t="shared" si="2"/>
        <v>59.939814681778394</v>
      </c>
      <c r="S16" s="29">
        <f t="shared" si="3"/>
        <v>16.649948522716219</v>
      </c>
      <c r="T16" s="30">
        <f t="shared" si="4"/>
        <v>52.368891968709683</v>
      </c>
      <c r="U16" s="28">
        <f t="shared" si="5"/>
        <v>84.261547177653881</v>
      </c>
      <c r="V16" s="29">
        <f t="shared" si="6"/>
        <v>23.405985327126078</v>
      </c>
      <c r="W16" s="30">
        <f t="shared" si="7"/>
        <v>65.717825215635671</v>
      </c>
      <c r="X16" s="28">
        <f t="shared" si="8"/>
        <v>105.73998077195779</v>
      </c>
      <c r="Y16" s="29">
        <f t="shared" si="9"/>
        <v>29.372216881099384</v>
      </c>
      <c r="Z16" s="30">
        <f t="shared" si="10"/>
        <v>77.453151146999161</v>
      </c>
      <c r="AA16" s="28">
        <f t="shared" si="11"/>
        <v>124.62212019552165</v>
      </c>
      <c r="AB16" s="29">
        <f t="shared" si="12"/>
        <v>34.617255609867122</v>
      </c>
      <c r="AC16" s="30">
        <f t="shared" si="13"/>
        <v>85.881248861342073</v>
      </c>
      <c r="AD16" s="28">
        <f t="shared" si="14"/>
        <v>138.1829294178994</v>
      </c>
      <c r="AE16" s="29">
        <f t="shared" si="15"/>
        <v>38.38414706052761</v>
      </c>
      <c r="AF16" s="30">
        <f t="shared" si="16"/>
        <v>93.477941039481763</v>
      </c>
      <c r="AG16" s="28">
        <f t="shared" si="17"/>
        <v>150.40600713252616</v>
      </c>
      <c r="AH16" s="31">
        <f t="shared" si="18"/>
        <v>41.779446425701707</v>
      </c>
    </row>
    <row r="17" spans="1:64" x14ac:dyDescent="0.3">
      <c r="A17" s="4"/>
      <c r="B17" s="35"/>
      <c r="C17" s="35"/>
      <c r="D17" s="41"/>
      <c r="E17" s="41"/>
      <c r="F17" s="42"/>
      <c r="G17" s="43"/>
      <c r="H17" s="43"/>
      <c r="I17" s="41"/>
      <c r="J17" s="44"/>
      <c r="K17" s="6"/>
      <c r="L17" s="5"/>
      <c r="M17" s="6"/>
      <c r="N17" s="19">
        <v>10000</v>
      </c>
      <c r="O17" s="20">
        <v>41</v>
      </c>
      <c r="P17" s="21">
        <f t="shared" si="0"/>
        <v>31.16</v>
      </c>
      <c r="Q17" s="27">
        <f t="shared" si="1"/>
        <v>39.213512598069016</v>
      </c>
      <c r="R17" s="28">
        <f t="shared" si="2"/>
        <v>63.094541770293048</v>
      </c>
      <c r="S17" s="29">
        <f t="shared" si="3"/>
        <v>17.526261602859179</v>
      </c>
      <c r="T17" s="30">
        <f t="shared" si="4"/>
        <v>55.125149440747016</v>
      </c>
      <c r="U17" s="28">
        <f t="shared" si="5"/>
        <v>88.696365450161949</v>
      </c>
      <c r="V17" s="29">
        <f t="shared" si="6"/>
        <v>24.637879291711652</v>
      </c>
      <c r="W17" s="30">
        <f t="shared" si="7"/>
        <v>69.176658121721758</v>
      </c>
      <c r="X17" s="28">
        <f t="shared" si="8"/>
        <v>111.30524291785031</v>
      </c>
      <c r="Y17" s="29">
        <f t="shared" si="9"/>
        <v>30.918123032736197</v>
      </c>
      <c r="Z17" s="30">
        <f t="shared" si="10"/>
        <v>81.529632786314934</v>
      </c>
      <c r="AA17" s="28">
        <f t="shared" si="11"/>
        <v>131.18117915318072</v>
      </c>
      <c r="AB17" s="29">
        <f t="shared" si="12"/>
        <v>36.439216431439085</v>
      </c>
      <c r="AC17" s="30">
        <f t="shared" si="13"/>
        <v>90.4013145908864</v>
      </c>
      <c r="AD17" s="28">
        <f t="shared" si="14"/>
        <v>145.45571517673622</v>
      </c>
      <c r="AE17" s="29">
        <f t="shared" si="15"/>
        <v>40.404365326871172</v>
      </c>
      <c r="AF17" s="30">
        <f t="shared" si="16"/>
        <v>98.397832673138709</v>
      </c>
      <c r="AG17" s="28">
        <f t="shared" si="17"/>
        <v>158.32211277108019</v>
      </c>
      <c r="AH17" s="31">
        <f t="shared" si="18"/>
        <v>43.978364658633382</v>
      </c>
    </row>
    <row r="18" spans="1:64" x14ac:dyDescent="0.3">
      <c r="A18" s="4"/>
      <c r="B18" s="219" t="s">
        <v>39</v>
      </c>
      <c r="C18" s="219"/>
      <c r="D18" s="15">
        <v>33</v>
      </c>
      <c r="E18" s="15">
        <v>23</v>
      </c>
      <c r="F18" s="38">
        <f>D18/E18</f>
        <v>1.4347826086956521</v>
      </c>
      <c r="G18" s="20">
        <f>(($I$6*60*(E18/D18)*($E$5/$D$5)*$K$5*PI())/1000)*($E$6/$D$6)</f>
        <v>203.63800124743068</v>
      </c>
      <c r="H18" s="20">
        <f>G18/1.609</f>
        <v>126.56184042724095</v>
      </c>
      <c r="I18" s="15">
        <f>I6</f>
        <v>14000</v>
      </c>
      <c r="J18" s="39">
        <f>I18*(E18/D18)*(D20/E20)</f>
        <v>12862.258953168044</v>
      </c>
      <c r="K18" s="47" t="s">
        <v>40</v>
      </c>
      <c r="L18" s="5"/>
      <c r="M18" s="6"/>
      <c r="N18" s="19">
        <v>10500</v>
      </c>
      <c r="O18" s="20">
        <v>43</v>
      </c>
      <c r="P18" s="21">
        <f t="shared" si="0"/>
        <v>32.68</v>
      </c>
      <c r="Q18" s="27">
        <f t="shared" si="1"/>
        <v>41.174188227972458</v>
      </c>
      <c r="R18" s="28">
        <f t="shared" si="2"/>
        <v>66.249268858807682</v>
      </c>
      <c r="S18" s="29">
        <f t="shared" si="3"/>
        <v>18.402574683002133</v>
      </c>
      <c r="T18" s="30">
        <f t="shared" si="4"/>
        <v>57.881406912784378</v>
      </c>
      <c r="U18" s="28">
        <f t="shared" si="5"/>
        <v>93.131183722670059</v>
      </c>
      <c r="V18" s="29">
        <f t="shared" si="6"/>
        <v>25.869773256297236</v>
      </c>
      <c r="W18" s="30">
        <f t="shared" si="7"/>
        <v>72.635491027807845</v>
      </c>
      <c r="X18" s="28">
        <f t="shared" si="8"/>
        <v>116.87050506374283</v>
      </c>
      <c r="Y18" s="29">
        <f t="shared" si="9"/>
        <v>32.464029184373004</v>
      </c>
      <c r="Z18" s="30">
        <f t="shared" si="10"/>
        <v>85.606114425630679</v>
      </c>
      <c r="AA18" s="28">
        <f t="shared" si="11"/>
        <v>137.74023811083975</v>
      </c>
      <c r="AB18" s="29">
        <f t="shared" si="12"/>
        <v>38.261177253011041</v>
      </c>
      <c r="AC18" s="30">
        <f t="shared" si="13"/>
        <v>94.921380320430714</v>
      </c>
      <c r="AD18" s="28">
        <f t="shared" si="14"/>
        <v>152.72850093557301</v>
      </c>
      <c r="AE18" s="29">
        <f t="shared" si="15"/>
        <v>42.424583593214727</v>
      </c>
      <c r="AF18" s="30">
        <f t="shared" si="16"/>
        <v>103.31772430679564</v>
      </c>
      <c r="AG18" s="28">
        <f t="shared" si="17"/>
        <v>166.23821840963419</v>
      </c>
      <c r="AH18" s="31">
        <f t="shared" si="18"/>
        <v>46.177282891565049</v>
      </c>
    </row>
    <row r="19" spans="1:64" x14ac:dyDescent="0.3">
      <c r="A19" s="4"/>
      <c r="B19" s="35"/>
      <c r="C19" s="35"/>
      <c r="D19" s="41"/>
      <c r="E19" s="41"/>
      <c r="F19" s="42"/>
      <c r="G19" s="43"/>
      <c r="H19" s="43"/>
      <c r="I19" s="41"/>
      <c r="J19" s="44"/>
      <c r="K19" s="6"/>
      <c r="L19" s="5"/>
      <c r="M19" s="6"/>
      <c r="N19" s="19">
        <v>11000</v>
      </c>
      <c r="O19" s="20">
        <v>46</v>
      </c>
      <c r="P19" s="21">
        <f t="shared" si="0"/>
        <v>34.96</v>
      </c>
      <c r="Q19" s="27">
        <f t="shared" si="1"/>
        <v>43.134863857875921</v>
      </c>
      <c r="R19" s="28">
        <f t="shared" si="2"/>
        <v>69.403995947322358</v>
      </c>
      <c r="S19" s="29">
        <f t="shared" si="3"/>
        <v>19.2788877631451</v>
      </c>
      <c r="T19" s="30">
        <f t="shared" si="4"/>
        <v>60.637664384821726</v>
      </c>
      <c r="U19" s="28">
        <f t="shared" si="5"/>
        <v>97.566001995178155</v>
      </c>
      <c r="V19" s="29">
        <f t="shared" si="6"/>
        <v>27.10166722088282</v>
      </c>
      <c r="W19" s="30">
        <f t="shared" si="7"/>
        <v>76.094323933893932</v>
      </c>
      <c r="X19" s="28">
        <f t="shared" si="8"/>
        <v>122.43576720963533</v>
      </c>
      <c r="Y19" s="29">
        <f t="shared" si="9"/>
        <v>34.009935336009811</v>
      </c>
      <c r="Z19" s="30">
        <f t="shared" si="10"/>
        <v>89.682596064946424</v>
      </c>
      <c r="AA19" s="28">
        <f t="shared" si="11"/>
        <v>144.29929706849879</v>
      </c>
      <c r="AB19" s="29">
        <f t="shared" si="12"/>
        <v>40.083138074582997</v>
      </c>
      <c r="AC19" s="30">
        <f t="shared" si="13"/>
        <v>99.441446049975028</v>
      </c>
      <c r="AD19" s="28">
        <f t="shared" si="14"/>
        <v>160.00128669440983</v>
      </c>
      <c r="AE19" s="29">
        <f t="shared" si="15"/>
        <v>44.444801859558282</v>
      </c>
      <c r="AF19" s="30">
        <f t="shared" si="16"/>
        <v>108.23761594045257</v>
      </c>
      <c r="AG19" s="28">
        <f t="shared" si="17"/>
        <v>174.15432404818819</v>
      </c>
      <c r="AH19" s="31">
        <f t="shared" si="18"/>
        <v>48.376201124496717</v>
      </c>
    </row>
    <row r="20" spans="1:64" x14ac:dyDescent="0.3">
      <c r="A20" s="4"/>
      <c r="B20" s="219" t="s">
        <v>44</v>
      </c>
      <c r="C20" s="219"/>
      <c r="D20" s="15">
        <v>29</v>
      </c>
      <c r="E20" s="15">
        <v>22</v>
      </c>
      <c r="F20" s="38">
        <f>D20/E20</f>
        <v>1.3181818181818181</v>
      </c>
      <c r="G20" s="20">
        <f>(($I$6*60*(E20/D20)*($E$5/$D$5)*$K$5*PI())/1000)*($E$6/$D$6)</f>
        <v>221.65095787951225</v>
      </c>
      <c r="H20" s="20">
        <f>G20/1.609</f>
        <v>137.75696574239419</v>
      </c>
      <c r="I20" s="15">
        <f>I6</f>
        <v>14000</v>
      </c>
      <c r="J20" s="44"/>
      <c r="K20" s="6"/>
      <c r="L20" s="5"/>
      <c r="M20" s="6"/>
      <c r="N20" s="19">
        <v>11500</v>
      </c>
      <c r="O20" s="20">
        <v>48</v>
      </c>
      <c r="P20" s="21">
        <f t="shared" si="0"/>
        <v>36.480000000000004</v>
      </c>
      <c r="Q20" s="27">
        <f t="shared" si="1"/>
        <v>45.095539487779369</v>
      </c>
      <c r="R20" s="28">
        <f t="shared" si="2"/>
        <v>72.558723035837005</v>
      </c>
      <c r="S20" s="29">
        <f t="shared" si="3"/>
        <v>20.155200843288057</v>
      </c>
      <c r="T20" s="30">
        <f t="shared" si="4"/>
        <v>63.393921856859073</v>
      </c>
      <c r="U20" s="28">
        <f t="shared" si="5"/>
        <v>102.00082026768625</v>
      </c>
      <c r="V20" s="29">
        <f t="shared" si="6"/>
        <v>28.333561185468401</v>
      </c>
      <c r="W20" s="30">
        <f t="shared" si="7"/>
        <v>79.553156839980005</v>
      </c>
      <c r="X20" s="28">
        <f t="shared" si="8"/>
        <v>128.00102935552783</v>
      </c>
      <c r="Y20" s="29">
        <f t="shared" si="9"/>
        <v>35.555841487646617</v>
      </c>
      <c r="Z20" s="30">
        <f t="shared" si="10"/>
        <v>93.759077704262168</v>
      </c>
      <c r="AA20" s="28">
        <f t="shared" si="11"/>
        <v>150.85835602615782</v>
      </c>
      <c r="AB20" s="29">
        <f t="shared" si="12"/>
        <v>41.905098896154946</v>
      </c>
      <c r="AC20" s="30">
        <f t="shared" si="13"/>
        <v>103.96151177951936</v>
      </c>
      <c r="AD20" s="28">
        <f t="shared" si="14"/>
        <v>167.27407245324665</v>
      </c>
      <c r="AE20" s="29">
        <f t="shared" si="15"/>
        <v>46.465020125901844</v>
      </c>
      <c r="AF20" s="30">
        <f t="shared" si="16"/>
        <v>113.1575075741095</v>
      </c>
      <c r="AG20" s="28">
        <f t="shared" si="17"/>
        <v>182.07042968674219</v>
      </c>
      <c r="AH20" s="31">
        <f t="shared" si="18"/>
        <v>50.575119357428385</v>
      </c>
    </row>
    <row r="21" spans="1:64" ht="15" thickBot="1" x14ac:dyDescent="0.35">
      <c r="A21" s="101"/>
      <c r="B21" s="258"/>
      <c r="C21" s="258"/>
      <c r="D21" s="109"/>
      <c r="E21" s="109"/>
      <c r="F21" s="110"/>
      <c r="G21" s="109"/>
      <c r="H21" s="109"/>
      <c r="I21" s="109"/>
      <c r="J21" s="99"/>
      <c r="K21" s="99"/>
      <c r="L21" s="100"/>
      <c r="M21" s="6"/>
      <c r="N21" s="19">
        <v>12000</v>
      </c>
      <c r="O21" s="20">
        <v>50</v>
      </c>
      <c r="P21" s="21">
        <f t="shared" si="0"/>
        <v>38</v>
      </c>
      <c r="Q21" s="27">
        <f t="shared" si="1"/>
        <v>47.056215117682825</v>
      </c>
      <c r="R21" s="28">
        <f t="shared" si="2"/>
        <v>75.713450124351667</v>
      </c>
      <c r="S21" s="29">
        <f t="shared" si="3"/>
        <v>21.031513923431017</v>
      </c>
      <c r="T21" s="30">
        <f t="shared" si="4"/>
        <v>66.150179328896428</v>
      </c>
      <c r="U21" s="28">
        <f t="shared" si="5"/>
        <v>106.43563854019435</v>
      </c>
      <c r="V21" s="29">
        <f t="shared" si="6"/>
        <v>29.565455150053985</v>
      </c>
      <c r="W21" s="30">
        <f t="shared" si="7"/>
        <v>83.011989746066092</v>
      </c>
      <c r="X21" s="28">
        <f t="shared" si="8"/>
        <v>133.56629150142035</v>
      </c>
      <c r="Y21" s="29">
        <f t="shared" si="9"/>
        <v>37.101747639283431</v>
      </c>
      <c r="Z21" s="30">
        <f t="shared" si="10"/>
        <v>97.835559343577913</v>
      </c>
      <c r="AA21" s="28">
        <f t="shared" si="11"/>
        <v>157.41741498381685</v>
      </c>
      <c r="AB21" s="29">
        <f t="shared" si="12"/>
        <v>43.727059717726902</v>
      </c>
      <c r="AC21" s="30">
        <f t="shared" si="13"/>
        <v>108.48157750906368</v>
      </c>
      <c r="AD21" s="28">
        <f t="shared" si="14"/>
        <v>174.54685821208346</v>
      </c>
      <c r="AE21" s="29">
        <f t="shared" si="15"/>
        <v>48.485238392245407</v>
      </c>
      <c r="AF21" s="30">
        <f t="shared" si="16"/>
        <v>118.07739920776642</v>
      </c>
      <c r="AG21" s="28">
        <f t="shared" si="17"/>
        <v>189.98653532529616</v>
      </c>
      <c r="AH21" s="31">
        <f t="shared" si="18"/>
        <v>52.774037590360045</v>
      </c>
    </row>
    <row r="22" spans="1:64" x14ac:dyDescent="0.3">
      <c r="A22" s="4"/>
      <c r="B22" s="168"/>
      <c r="C22" s="168"/>
      <c r="D22" s="90"/>
      <c r="E22" s="90"/>
      <c r="F22" s="90"/>
      <c r="G22" s="168"/>
      <c r="H22" s="168"/>
      <c r="I22" s="168"/>
      <c r="J22" s="168"/>
      <c r="K22" s="168"/>
      <c r="L22" s="5"/>
      <c r="M22" s="6"/>
      <c r="N22" s="19">
        <v>12500</v>
      </c>
      <c r="O22" s="20">
        <v>51</v>
      </c>
      <c r="P22" s="21">
        <f t="shared" si="0"/>
        <v>38.76</v>
      </c>
      <c r="Q22" s="27">
        <f t="shared" si="1"/>
        <v>49.016890747586267</v>
      </c>
      <c r="R22" s="28">
        <f t="shared" si="2"/>
        <v>78.8681772128663</v>
      </c>
      <c r="S22" s="29">
        <f t="shared" si="3"/>
        <v>21.907827003573971</v>
      </c>
      <c r="T22" s="30">
        <f t="shared" si="4"/>
        <v>68.90643680093379</v>
      </c>
      <c r="U22" s="28">
        <f t="shared" si="5"/>
        <v>110.87045681270246</v>
      </c>
      <c r="V22" s="29">
        <f t="shared" si="6"/>
        <v>30.797349114639569</v>
      </c>
      <c r="W22" s="30">
        <f t="shared" si="7"/>
        <v>86.470822652152194</v>
      </c>
      <c r="X22" s="28">
        <f t="shared" si="8"/>
        <v>139.13155364731287</v>
      </c>
      <c r="Y22" s="29">
        <f t="shared" si="9"/>
        <v>38.647653790920238</v>
      </c>
      <c r="Z22" s="30">
        <f t="shared" si="10"/>
        <v>101.91204098289366</v>
      </c>
      <c r="AA22" s="28">
        <f t="shared" si="11"/>
        <v>163.97647394147589</v>
      </c>
      <c r="AB22" s="29">
        <f t="shared" si="12"/>
        <v>45.549020539298859</v>
      </c>
      <c r="AC22" s="30">
        <f t="shared" si="13"/>
        <v>113.00164323860797</v>
      </c>
      <c r="AD22" s="28">
        <f t="shared" si="14"/>
        <v>181.81964397092023</v>
      </c>
      <c r="AE22" s="29">
        <f t="shared" si="15"/>
        <v>50.505456658588948</v>
      </c>
      <c r="AF22" s="30">
        <f t="shared" si="16"/>
        <v>122.99729084142336</v>
      </c>
      <c r="AG22" s="28">
        <f t="shared" si="17"/>
        <v>197.90264096385019</v>
      </c>
      <c r="AH22" s="31">
        <f t="shared" si="18"/>
        <v>54.97295582329172</v>
      </c>
    </row>
    <row r="23" spans="1:64" x14ac:dyDescent="0.3">
      <c r="A23" s="4"/>
      <c r="B23" s="248" t="s">
        <v>53</v>
      </c>
      <c r="C23" s="248" t="s">
        <v>54</v>
      </c>
      <c r="D23" s="248" t="s">
        <v>55</v>
      </c>
      <c r="E23" s="248" t="s">
        <v>56</v>
      </c>
      <c r="F23" s="248" t="s">
        <v>57</v>
      </c>
      <c r="G23" s="248"/>
      <c r="H23" s="249" t="s">
        <v>198</v>
      </c>
      <c r="I23" s="168"/>
      <c r="J23" s="168"/>
      <c r="K23" s="168"/>
      <c r="L23" s="5"/>
      <c r="M23" s="6"/>
      <c r="N23" s="19">
        <v>13000</v>
      </c>
      <c r="O23" s="20">
        <v>51</v>
      </c>
      <c r="P23" s="21">
        <f t="shared" si="0"/>
        <v>38.76</v>
      </c>
      <c r="Q23" s="27">
        <f t="shared" si="1"/>
        <v>50.977566377489723</v>
      </c>
      <c r="R23" s="28">
        <f t="shared" si="2"/>
        <v>82.022904301380962</v>
      </c>
      <c r="S23" s="29">
        <f t="shared" si="3"/>
        <v>22.784140083716935</v>
      </c>
      <c r="T23" s="30">
        <f t="shared" si="4"/>
        <v>71.662694272971137</v>
      </c>
      <c r="U23" s="28">
        <f t="shared" si="5"/>
        <v>115.30527508521057</v>
      </c>
      <c r="V23" s="29">
        <f t="shared" si="6"/>
        <v>32.029243079225154</v>
      </c>
      <c r="W23" s="30">
        <f t="shared" si="7"/>
        <v>89.929655558238295</v>
      </c>
      <c r="X23" s="28">
        <f t="shared" si="8"/>
        <v>144.69681579320542</v>
      </c>
      <c r="Y23" s="29">
        <f t="shared" si="9"/>
        <v>40.193559942557059</v>
      </c>
      <c r="Z23" s="30">
        <f t="shared" si="10"/>
        <v>105.98852262220942</v>
      </c>
      <c r="AA23" s="28">
        <f t="shared" si="11"/>
        <v>170.53553289913495</v>
      </c>
      <c r="AB23" s="29">
        <f t="shared" si="12"/>
        <v>47.370981360870822</v>
      </c>
      <c r="AC23" s="30">
        <f t="shared" si="13"/>
        <v>117.52170896815231</v>
      </c>
      <c r="AD23" s="28">
        <f t="shared" si="14"/>
        <v>189.09242972975707</v>
      </c>
      <c r="AE23" s="29">
        <f t="shared" si="15"/>
        <v>52.525674924932517</v>
      </c>
      <c r="AF23" s="30">
        <f t="shared" si="16"/>
        <v>127.9171824750803</v>
      </c>
      <c r="AG23" s="28">
        <f t="shared" si="17"/>
        <v>205.81874660240419</v>
      </c>
      <c r="AH23" s="31">
        <f t="shared" si="18"/>
        <v>57.171874056223388</v>
      </c>
    </row>
    <row r="24" spans="1:64" x14ac:dyDescent="0.3">
      <c r="A24" s="4"/>
      <c r="B24" s="248"/>
      <c r="C24" s="248"/>
      <c r="D24" s="248"/>
      <c r="E24" s="248"/>
      <c r="F24" s="248"/>
      <c r="G24" s="248"/>
      <c r="H24" s="249"/>
      <c r="I24" s="168"/>
      <c r="J24" s="168"/>
      <c r="K24" s="168"/>
      <c r="L24" s="5"/>
      <c r="M24" s="6"/>
      <c r="N24" s="19">
        <v>13500</v>
      </c>
      <c r="O24" s="20">
        <v>51</v>
      </c>
      <c r="P24" s="21">
        <f t="shared" si="0"/>
        <v>38.76</v>
      </c>
      <c r="Q24" s="27">
        <f t="shared" si="1"/>
        <v>52.938242007393171</v>
      </c>
      <c r="R24" s="28">
        <f t="shared" si="2"/>
        <v>85.177631389895609</v>
      </c>
      <c r="S24" s="29">
        <f t="shared" si="3"/>
        <v>23.660453163859891</v>
      </c>
      <c r="T24" s="30">
        <f t="shared" si="4"/>
        <v>74.418951745008485</v>
      </c>
      <c r="U24" s="28">
        <f t="shared" si="5"/>
        <v>119.74009335771865</v>
      </c>
      <c r="V24" s="29">
        <f t="shared" si="6"/>
        <v>33.261137043810734</v>
      </c>
      <c r="W24" s="30">
        <f t="shared" si="7"/>
        <v>93.388488464324368</v>
      </c>
      <c r="X24" s="28">
        <f t="shared" si="8"/>
        <v>150.26207793909791</v>
      </c>
      <c r="Y24" s="29">
        <f t="shared" si="9"/>
        <v>41.739466094193865</v>
      </c>
      <c r="Z24" s="30">
        <f t="shared" si="10"/>
        <v>110.06500426152515</v>
      </c>
      <c r="AA24" s="28">
        <f t="shared" si="11"/>
        <v>177.09459185679395</v>
      </c>
      <c r="AB24" s="29">
        <f t="shared" si="12"/>
        <v>49.192942182442764</v>
      </c>
      <c r="AC24" s="30">
        <f t="shared" si="13"/>
        <v>122.04177469769662</v>
      </c>
      <c r="AD24" s="28">
        <f t="shared" si="14"/>
        <v>196.36521548859386</v>
      </c>
      <c r="AE24" s="29">
        <f t="shared" si="15"/>
        <v>54.545893191276072</v>
      </c>
      <c r="AF24" s="30">
        <f t="shared" si="16"/>
        <v>132.83707410873726</v>
      </c>
      <c r="AG24" s="28">
        <f t="shared" si="17"/>
        <v>213.73485224095822</v>
      </c>
      <c r="AH24" s="31">
        <f t="shared" si="18"/>
        <v>59.370792289155062</v>
      </c>
      <c r="AJ24" s="219" t="s">
        <v>34</v>
      </c>
      <c r="AK24" s="219"/>
      <c r="AL24" s="46">
        <v>0.35</v>
      </c>
    </row>
    <row r="25" spans="1:64" ht="16.2" x14ac:dyDescent="0.3">
      <c r="A25" s="4"/>
      <c r="B25" s="176">
        <v>0.52500000000000002</v>
      </c>
      <c r="C25" s="46">
        <f>E6</f>
        <v>15</v>
      </c>
      <c r="D25" s="46">
        <f>D6</f>
        <v>39</v>
      </c>
      <c r="E25" s="46">
        <v>106</v>
      </c>
      <c r="F25" s="220">
        <v>7.9000000000000001E-2</v>
      </c>
      <c r="G25" s="220"/>
      <c r="H25" s="46">
        <f>0.5*(E25-0.5*(C25+D25))*25.4*B25</f>
        <v>526.73249999999996</v>
      </c>
      <c r="I25" s="168"/>
      <c r="J25" s="168"/>
      <c r="K25" s="168"/>
      <c r="L25" s="5"/>
      <c r="M25" s="6"/>
      <c r="N25" s="19">
        <v>14000</v>
      </c>
      <c r="O25" s="20">
        <v>51</v>
      </c>
      <c r="P25" s="21">
        <f t="shared" si="0"/>
        <v>38.76</v>
      </c>
      <c r="Q25" s="27">
        <f t="shared" si="1"/>
        <v>54.898917637296634</v>
      </c>
      <c r="R25" s="28">
        <f t="shared" si="2"/>
        <v>88.332358478410285</v>
      </c>
      <c r="S25" s="29">
        <f t="shared" si="3"/>
        <v>24.536766244002855</v>
      </c>
      <c r="T25" s="30">
        <f t="shared" si="4"/>
        <v>77.175209217045818</v>
      </c>
      <c r="U25" s="28">
        <f t="shared" si="5"/>
        <v>124.17491163022673</v>
      </c>
      <c r="V25" s="29">
        <f t="shared" si="6"/>
        <v>34.493031008396315</v>
      </c>
      <c r="W25" s="30">
        <f t="shared" si="7"/>
        <v>96.847321370410469</v>
      </c>
      <c r="X25" s="28">
        <f t="shared" si="8"/>
        <v>155.82734008499045</v>
      </c>
      <c r="Y25" s="29">
        <f t="shared" si="9"/>
        <v>43.285372245830679</v>
      </c>
      <c r="Z25" s="30">
        <f t="shared" si="10"/>
        <v>114.14148590084089</v>
      </c>
      <c r="AA25" s="28">
        <f t="shared" si="11"/>
        <v>183.65365081445299</v>
      </c>
      <c r="AB25" s="29">
        <f t="shared" si="12"/>
        <v>51.01490300401472</v>
      </c>
      <c r="AC25" s="30">
        <f t="shared" si="13"/>
        <v>126.56184042724095</v>
      </c>
      <c r="AD25" s="28">
        <f t="shared" si="14"/>
        <v>203.63800124743068</v>
      </c>
      <c r="AE25" s="29">
        <f t="shared" si="15"/>
        <v>56.566111457619634</v>
      </c>
      <c r="AF25" s="30">
        <f t="shared" si="16"/>
        <v>137.75696574239419</v>
      </c>
      <c r="AG25" s="28">
        <f t="shared" si="17"/>
        <v>221.65095787951225</v>
      </c>
      <c r="AH25" s="31">
        <f t="shared" si="18"/>
        <v>61.569710522086737</v>
      </c>
      <c r="AJ25" s="219" t="s">
        <v>37</v>
      </c>
      <c r="AK25" s="219"/>
      <c r="AL25" s="46">
        <v>0.43</v>
      </c>
    </row>
    <row r="26" spans="1:64" x14ac:dyDescent="0.3">
      <c r="A26" s="4"/>
      <c r="B26" s="168"/>
      <c r="C26" s="168"/>
      <c r="D26" s="168"/>
      <c r="E26" s="168"/>
      <c r="F26" s="168"/>
      <c r="G26" s="168"/>
      <c r="H26" s="168"/>
      <c r="I26" s="168"/>
      <c r="J26" s="168"/>
      <c r="K26" s="168"/>
      <c r="L26" s="5"/>
      <c r="M26" s="6"/>
      <c r="N26" s="19"/>
      <c r="O26" s="20"/>
      <c r="P26" s="21"/>
      <c r="Q26" s="27"/>
      <c r="R26" s="28"/>
      <c r="S26" s="29"/>
      <c r="T26" s="30"/>
      <c r="U26" s="28"/>
      <c r="V26" s="29"/>
      <c r="W26" s="30"/>
      <c r="X26" s="28"/>
      <c r="Y26" s="29"/>
      <c r="Z26" s="30"/>
      <c r="AA26" s="28"/>
      <c r="AB26" s="29"/>
      <c r="AC26" s="30"/>
      <c r="AD26" s="28"/>
      <c r="AE26" s="29"/>
      <c r="AF26" s="30"/>
      <c r="AG26" s="28"/>
      <c r="AH26" s="31"/>
      <c r="AJ26" s="219" t="s">
        <v>38</v>
      </c>
      <c r="AK26" s="219"/>
      <c r="AL26" s="46">
        <v>219</v>
      </c>
    </row>
    <row r="27" spans="1:64" ht="16.2" x14ac:dyDescent="0.3">
      <c r="A27" s="4"/>
      <c r="B27" s="168"/>
      <c r="C27" s="168"/>
      <c r="D27" s="168"/>
      <c r="E27" s="168"/>
      <c r="F27" s="168"/>
      <c r="G27" s="168"/>
      <c r="H27" s="168"/>
      <c r="I27" s="168"/>
      <c r="J27" s="168"/>
      <c r="K27" s="168"/>
      <c r="L27" s="5"/>
      <c r="M27" s="6"/>
      <c r="N27" s="19"/>
      <c r="O27" s="20"/>
      <c r="P27" s="21"/>
      <c r="Q27" s="27"/>
      <c r="R27" s="28"/>
      <c r="S27" s="29"/>
      <c r="T27" s="30"/>
      <c r="U27" s="28"/>
      <c r="V27" s="29"/>
      <c r="W27" s="30"/>
      <c r="X27" s="28"/>
      <c r="Y27" s="29"/>
      <c r="Z27" s="30"/>
      <c r="AA27" s="28"/>
      <c r="AB27" s="29"/>
      <c r="AC27" s="30"/>
      <c r="AD27" s="28"/>
      <c r="AE27" s="29"/>
      <c r="AF27" s="30"/>
      <c r="AG27" s="28"/>
      <c r="AH27" s="31"/>
      <c r="AJ27" s="223" t="s">
        <v>41</v>
      </c>
      <c r="AK27" s="224"/>
      <c r="AL27" s="46">
        <v>1.167</v>
      </c>
    </row>
    <row r="28" spans="1:64" x14ac:dyDescent="0.3">
      <c r="A28" s="4"/>
      <c r="B28" s="168"/>
      <c r="C28" s="168"/>
      <c r="D28" s="168"/>
      <c r="E28" s="168"/>
      <c r="F28" s="168"/>
      <c r="G28" s="168"/>
      <c r="H28" s="168"/>
      <c r="I28" s="168"/>
      <c r="J28" s="168"/>
      <c r="K28" s="168"/>
      <c r="L28" s="5"/>
      <c r="M28" s="6"/>
      <c r="N28" s="19"/>
      <c r="O28" s="20"/>
      <c r="P28" s="21"/>
      <c r="Q28" s="27"/>
      <c r="R28" s="28"/>
      <c r="S28" s="29"/>
      <c r="T28" s="30"/>
      <c r="U28" s="28"/>
      <c r="V28" s="29"/>
      <c r="W28" s="30"/>
      <c r="X28" s="28"/>
      <c r="Y28" s="29"/>
      <c r="Z28" s="30"/>
      <c r="AA28" s="28"/>
      <c r="AB28" s="29"/>
      <c r="AC28" s="30"/>
      <c r="AD28" s="28"/>
      <c r="AE28" s="29"/>
      <c r="AF28" s="30"/>
      <c r="AG28" s="28"/>
      <c r="AH28" s="31"/>
      <c r="AJ28" s="219" t="s">
        <v>42</v>
      </c>
      <c r="AK28" s="219"/>
      <c r="AL28" s="46">
        <v>0</v>
      </c>
      <c r="AM28" s="56" t="s">
        <v>43</v>
      </c>
      <c r="AN28" s="57">
        <f>SIN(RADIANS(AL28))</f>
        <v>0</v>
      </c>
    </row>
    <row r="29" spans="1:64" ht="15" thickBot="1" x14ac:dyDescent="0.35">
      <c r="A29" s="4"/>
      <c r="B29" s="168"/>
      <c r="C29" s="168"/>
      <c r="D29" s="168"/>
      <c r="E29" s="168"/>
      <c r="F29" s="168"/>
      <c r="G29" s="168"/>
      <c r="H29" s="168"/>
      <c r="I29" s="168"/>
      <c r="J29" s="168"/>
      <c r="K29" s="168"/>
      <c r="L29" s="5"/>
      <c r="M29" s="6"/>
      <c r="N29" s="48"/>
      <c r="O29" s="49"/>
      <c r="P29" s="50"/>
      <c r="Q29" s="51"/>
      <c r="R29" s="52"/>
      <c r="S29" s="53"/>
      <c r="T29" s="54"/>
      <c r="U29" s="52"/>
      <c r="V29" s="53"/>
      <c r="W29" s="54"/>
      <c r="X29" s="52"/>
      <c r="Y29" s="53"/>
      <c r="Z29" s="54"/>
      <c r="AA29" s="52"/>
      <c r="AB29" s="53"/>
      <c r="AC29" s="54"/>
      <c r="AD29" s="52"/>
      <c r="AE29" s="53"/>
      <c r="AF29" s="54"/>
      <c r="AG29" s="52"/>
      <c r="AH29" s="55"/>
    </row>
    <row r="30" spans="1:64" ht="21.6" thickBot="1" x14ac:dyDescent="0.45">
      <c r="A30" s="4"/>
      <c r="B30" s="168"/>
      <c r="C30" s="168"/>
      <c r="D30" s="168"/>
      <c r="E30" s="168"/>
      <c r="F30" s="168"/>
      <c r="G30" s="168"/>
      <c r="H30" s="168"/>
      <c r="I30" s="168"/>
      <c r="J30" s="168"/>
      <c r="K30" s="168"/>
      <c r="L30" s="5"/>
      <c r="M30" s="6"/>
      <c r="N30" s="208" t="s">
        <v>45</v>
      </c>
      <c r="O30" s="209"/>
      <c r="P30" s="209"/>
      <c r="Q30" s="209"/>
      <c r="R30" s="209"/>
      <c r="S30" s="209"/>
      <c r="T30" s="209"/>
      <c r="U30" s="209"/>
      <c r="V30" s="225"/>
      <c r="W30" s="226" t="s">
        <v>46</v>
      </c>
      <c r="X30" s="209"/>
      <c r="Y30" s="209"/>
      <c r="Z30" s="209"/>
      <c r="AA30" s="209"/>
      <c r="AB30" s="209"/>
      <c r="AC30" s="209"/>
      <c r="AD30" s="209"/>
      <c r="AE30" s="209"/>
      <c r="AF30" s="209"/>
      <c r="AG30" s="209"/>
      <c r="AH30" s="210"/>
      <c r="AI30" s="307" t="s">
        <v>216</v>
      </c>
      <c r="AJ30" s="308"/>
      <c r="AK30" s="308"/>
      <c r="AL30" s="308"/>
      <c r="AM30" s="308"/>
      <c r="AN30" s="308"/>
      <c r="AO30" s="308"/>
      <c r="AP30" s="308"/>
      <c r="AQ30" s="308"/>
      <c r="AR30" s="308"/>
      <c r="AS30" s="308"/>
      <c r="AT30" s="308"/>
      <c r="AU30" s="308"/>
      <c r="AV30" s="308"/>
      <c r="AW30" s="308"/>
      <c r="AX30" s="308"/>
      <c r="AY30" s="308"/>
      <c r="AZ30" s="308"/>
      <c r="BA30" s="308"/>
      <c r="BB30" s="308"/>
      <c r="BC30" s="308"/>
      <c r="BD30" s="308"/>
      <c r="BE30" s="308"/>
      <c r="BF30" s="308"/>
      <c r="BG30" s="200" t="s">
        <v>218</v>
      </c>
      <c r="BH30" s="201"/>
      <c r="BI30" s="201"/>
      <c r="BJ30" s="201"/>
      <c r="BK30" s="201"/>
      <c r="BL30" s="202"/>
    </row>
    <row r="31" spans="1:64" ht="16.8" thickTop="1" thickBot="1" x14ac:dyDescent="0.35">
      <c r="A31" s="4"/>
      <c r="B31" s="168"/>
      <c r="C31" s="168"/>
      <c r="D31" s="168"/>
      <c r="E31" s="168"/>
      <c r="F31" s="168"/>
      <c r="G31" s="168"/>
      <c r="H31" s="168"/>
      <c r="I31" s="168"/>
      <c r="J31" s="168"/>
      <c r="K31" s="168"/>
      <c r="L31" s="5"/>
      <c r="M31" s="6"/>
      <c r="N31" s="231" t="s">
        <v>3</v>
      </c>
      <c r="O31" s="232"/>
      <c r="P31" s="233"/>
      <c r="Q31" s="59" t="s">
        <v>4</v>
      </c>
      <c r="R31" s="60" t="s">
        <v>5</v>
      </c>
      <c r="S31" s="60" t="s">
        <v>6</v>
      </c>
      <c r="T31" s="60" t="s">
        <v>7</v>
      </c>
      <c r="U31" s="60" t="s">
        <v>8</v>
      </c>
      <c r="V31" s="61" t="s">
        <v>9</v>
      </c>
      <c r="W31" s="62"/>
      <c r="X31" s="63"/>
      <c r="Y31" s="63"/>
      <c r="Z31" s="64"/>
      <c r="AA31" s="63"/>
      <c r="AB31" s="63"/>
      <c r="AC31" s="64"/>
      <c r="AD31" s="63"/>
      <c r="AE31" s="63"/>
      <c r="AF31" s="64"/>
      <c r="AG31" s="65"/>
      <c r="AH31" s="66"/>
      <c r="AI31" s="312" t="s">
        <v>4</v>
      </c>
      <c r="AJ31" s="310"/>
      <c r="AK31" s="310"/>
      <c r="AL31" s="313"/>
      <c r="AM31" s="314" t="s">
        <v>5</v>
      </c>
      <c r="AN31" s="310"/>
      <c r="AO31" s="310"/>
      <c r="AP31" s="313"/>
      <c r="AQ31" s="314" t="s">
        <v>6</v>
      </c>
      <c r="AR31" s="310"/>
      <c r="AS31" s="310"/>
      <c r="AT31" s="313"/>
      <c r="AU31" s="314" t="s">
        <v>7</v>
      </c>
      <c r="AV31" s="310"/>
      <c r="AW31" s="310"/>
      <c r="AX31" s="313"/>
      <c r="AY31" s="314" t="s">
        <v>8</v>
      </c>
      <c r="AZ31" s="310"/>
      <c r="BA31" s="310"/>
      <c r="BB31" s="313"/>
      <c r="BC31" s="309" t="s">
        <v>9</v>
      </c>
      <c r="BD31" s="310"/>
      <c r="BE31" s="310"/>
      <c r="BF31" s="311"/>
      <c r="BG31" s="203"/>
      <c r="BH31" s="204"/>
      <c r="BI31" s="204"/>
      <c r="BJ31" s="204"/>
      <c r="BK31" s="204"/>
      <c r="BL31" s="205"/>
    </row>
    <row r="32" spans="1:64" ht="16.2" x14ac:dyDescent="0.3">
      <c r="A32" s="4"/>
      <c r="B32" s="168"/>
      <c r="C32" s="168"/>
      <c r="D32" s="168"/>
      <c r="E32" s="168"/>
      <c r="F32" s="168"/>
      <c r="G32" s="168"/>
      <c r="H32" s="168"/>
      <c r="I32" s="168"/>
      <c r="J32" s="168"/>
      <c r="K32" s="168"/>
      <c r="L32" s="5"/>
      <c r="M32" s="6"/>
      <c r="N32" s="67" t="s">
        <v>10</v>
      </c>
      <c r="O32" s="11" t="s">
        <v>11</v>
      </c>
      <c r="P32" s="14" t="s">
        <v>12</v>
      </c>
      <c r="Q32" s="67" t="s">
        <v>48</v>
      </c>
      <c r="R32" s="68" t="s">
        <v>48</v>
      </c>
      <c r="S32" s="68" t="s">
        <v>48</v>
      </c>
      <c r="T32" s="68" t="s">
        <v>48</v>
      </c>
      <c r="U32" s="68" t="s">
        <v>48</v>
      </c>
      <c r="V32" s="69" t="s">
        <v>48</v>
      </c>
      <c r="W32" s="70"/>
      <c r="AG32" s="71"/>
      <c r="AH32" s="71"/>
      <c r="AI32" s="179" t="s">
        <v>49</v>
      </c>
      <c r="AJ32" s="180" t="s">
        <v>50</v>
      </c>
      <c r="AK32" s="180" t="s">
        <v>51</v>
      </c>
      <c r="AL32" s="181" t="s">
        <v>52</v>
      </c>
      <c r="AM32" s="182" t="s">
        <v>49</v>
      </c>
      <c r="AN32" s="180" t="s">
        <v>50</v>
      </c>
      <c r="AO32" s="180" t="s">
        <v>51</v>
      </c>
      <c r="AP32" s="181" t="s">
        <v>52</v>
      </c>
      <c r="AQ32" s="182" t="s">
        <v>49</v>
      </c>
      <c r="AR32" s="180" t="s">
        <v>50</v>
      </c>
      <c r="AS32" s="180" t="s">
        <v>51</v>
      </c>
      <c r="AT32" s="181" t="s">
        <v>52</v>
      </c>
      <c r="AU32" s="182" t="s">
        <v>49</v>
      </c>
      <c r="AV32" s="180" t="s">
        <v>50</v>
      </c>
      <c r="AW32" s="180" t="s">
        <v>51</v>
      </c>
      <c r="AX32" s="181" t="s">
        <v>52</v>
      </c>
      <c r="AY32" s="182" t="s">
        <v>49</v>
      </c>
      <c r="AZ32" s="180" t="s">
        <v>50</v>
      </c>
      <c r="BA32" s="180" t="s">
        <v>51</v>
      </c>
      <c r="BB32" s="181" t="s">
        <v>52</v>
      </c>
      <c r="BC32" s="183" t="s">
        <v>49</v>
      </c>
      <c r="BD32" s="180" t="s">
        <v>50</v>
      </c>
      <c r="BE32" s="180" t="s">
        <v>51</v>
      </c>
      <c r="BF32" s="184" t="s">
        <v>52</v>
      </c>
      <c r="BG32" s="186" t="s">
        <v>219</v>
      </c>
      <c r="BH32" s="185" t="s">
        <v>13</v>
      </c>
      <c r="BI32" s="180" t="s">
        <v>49</v>
      </c>
      <c r="BJ32" s="180" t="s">
        <v>50</v>
      </c>
      <c r="BK32" s="180" t="s">
        <v>51</v>
      </c>
      <c r="BL32" s="187" t="s">
        <v>52</v>
      </c>
    </row>
    <row r="33" spans="1:64" x14ac:dyDescent="0.3">
      <c r="A33" s="4"/>
      <c r="B33" s="168"/>
      <c r="C33" s="168"/>
      <c r="D33" s="168"/>
      <c r="E33" s="168"/>
      <c r="F33" s="168"/>
      <c r="G33" s="168"/>
      <c r="H33" s="168"/>
      <c r="I33" s="168"/>
      <c r="J33" s="168"/>
      <c r="K33" s="168"/>
      <c r="L33" s="5"/>
      <c r="M33" s="6"/>
      <c r="N33" s="19">
        <f t="shared" ref="N33:O48" si="19">N5</f>
        <v>4000</v>
      </c>
      <c r="O33" s="20">
        <f t="shared" si="19"/>
        <v>5</v>
      </c>
      <c r="P33" s="78">
        <f>O33*0.76</f>
        <v>3.8</v>
      </c>
      <c r="Q33" s="79">
        <f t="shared" ref="Q33:Q53" si="20">(P33*1000)/S5</f>
        <v>542.04371789419145</v>
      </c>
      <c r="R33" s="80">
        <f t="shared" ref="R33:R53" si="21">(P33*1000)/V5</f>
        <v>385.58513448013616</v>
      </c>
      <c r="S33" s="80">
        <f t="shared" ref="S33:S53" si="22">(P33*1000)/Y5</f>
        <v>307.26315403885843</v>
      </c>
      <c r="T33" s="80">
        <f t="shared" ref="T33:T53" si="23">(P33*1000)/AB5</f>
        <v>260.70813069963759</v>
      </c>
      <c r="U33" s="80">
        <f t="shared" ref="U33:U53" si="24">(P33*1000)/AE5</f>
        <v>235.12310917756128</v>
      </c>
      <c r="V33" s="81">
        <f t="shared" ref="V33:V53" si="25">(P33*1000)/AH5</f>
        <v>216.01530829398541</v>
      </c>
      <c r="W33" s="70"/>
      <c r="X33" s="82"/>
      <c r="Y33" s="82"/>
      <c r="AA33" s="82"/>
      <c r="AB33" s="82"/>
      <c r="AD33" s="82"/>
      <c r="AE33" s="82"/>
      <c r="AG33" s="83"/>
      <c r="AH33" s="83"/>
      <c r="AI33" s="84">
        <f t="shared" ref="AI33:AI53" si="26">0.5*$AL$27*$AL$24*$AL$25*(S5^2)</f>
        <v>4.3159452085897012</v>
      </c>
      <c r="AJ33" s="85">
        <f t="shared" ref="AJ33:AJ53" si="27">0.02*9.81*$AL$26</f>
        <v>42.967800000000004</v>
      </c>
      <c r="AK33" s="85">
        <f t="shared" ref="AK33:AK53" si="28">$AL$26*9.81*$AN$28</f>
        <v>0</v>
      </c>
      <c r="AL33" s="86">
        <f>SUM(AI33:AK33)</f>
        <v>47.283745208589707</v>
      </c>
      <c r="AM33" s="87">
        <f t="shared" ref="AM33:AM53" si="29">0.5*$AL$27*$AL$24*$AL$25*(V5^2)</f>
        <v>8.5291153757662777</v>
      </c>
      <c r="AN33" s="85">
        <f t="shared" ref="AN33:AN53" si="30">0.02*9.81*$AL$26</f>
        <v>42.967800000000004</v>
      </c>
      <c r="AO33" s="85">
        <f t="shared" ref="AO33:AO53" si="31">$AL$26*9.81*$AN$28</f>
        <v>0</v>
      </c>
      <c r="AP33" s="86">
        <f>SUM(AM33:AO33)</f>
        <v>51.496915375766278</v>
      </c>
      <c r="AQ33" s="87">
        <f t="shared" ref="AQ33:AQ53" si="32">0.5*$AL$27*$AL$24*$AL$25*(Y5^2)</f>
        <v>13.431471195362818</v>
      </c>
      <c r="AR33" s="85">
        <f t="shared" ref="AR33:AR53" si="33">0.02*9.81*$AL$26</f>
        <v>42.967800000000004</v>
      </c>
      <c r="AS33" s="85">
        <f t="shared" ref="AS33:AS53" si="34">$AL$26*9.81*$AN$28</f>
        <v>0</v>
      </c>
      <c r="AT33" s="86">
        <f>SUM(AQ33:AS33)</f>
        <v>56.399271195362822</v>
      </c>
      <c r="AU33" s="87">
        <f t="shared" ref="AU33:AU53" si="35">0.5*$AL$27*$AL$24*$AL$25*(AB5^2)</f>
        <v>18.65672465784451</v>
      </c>
      <c r="AV33" s="85">
        <f t="shared" ref="AV33:AV53" si="36">0.02*9.81*$AL$26</f>
        <v>42.967800000000004</v>
      </c>
      <c r="AW33" s="85">
        <f t="shared" ref="AW33:AW53" si="37">$AL$26*9.81*$AN$28</f>
        <v>0</v>
      </c>
      <c r="AX33" s="86">
        <f>SUM(AU33:AW33)</f>
        <v>61.624524657844518</v>
      </c>
      <c r="AY33" s="87">
        <f t="shared" ref="AY33:AY53" si="38">0.5*$AL$27*$AL$24*$AL$25*(AE5^2)</f>
        <v>22.937914070076602</v>
      </c>
      <c r="AZ33" s="85">
        <f t="shared" ref="AZ33:AZ53" si="39">0.02*9.81*$AL$26</f>
        <v>42.967800000000004</v>
      </c>
      <c r="BA33" s="85">
        <f t="shared" ref="BA33:BA53" si="40">$AL$26*9.81*$AN$28</f>
        <v>0</v>
      </c>
      <c r="BB33" s="86">
        <f>SUM(AY33:BA33)</f>
        <v>65.905714070076613</v>
      </c>
      <c r="BC33" s="88">
        <f t="shared" ref="BC33:BC53" si="41">0.5*$AL$27*$AL$24*$AL$25*(AH5^2)</f>
        <v>27.175371826230116</v>
      </c>
      <c r="BD33" s="85">
        <f t="shared" ref="BD33:BD53" si="42">0.02*9.81*$AL$26</f>
        <v>42.967800000000004</v>
      </c>
      <c r="BE33" s="85">
        <f t="shared" ref="BE33:BE53" si="43">$AL$26*9.81*$AN$28</f>
        <v>0</v>
      </c>
      <c r="BF33" s="178">
        <f>SUM(BC33:BE33)</f>
        <v>70.143171826230116</v>
      </c>
      <c r="BG33" s="84">
        <f>BH33/2.237</f>
        <v>4.4702726866338844</v>
      </c>
      <c r="BH33" s="177">
        <v>10</v>
      </c>
      <c r="BI33" s="20">
        <f>0.5*$AL$27*$AL$24*$AL$25*(BG33^2)</f>
        <v>1.754871787903246</v>
      </c>
      <c r="BJ33" s="20">
        <f>$BD$33</f>
        <v>42.967800000000004</v>
      </c>
      <c r="BK33" s="20">
        <f>BE33</f>
        <v>0</v>
      </c>
      <c r="BL33" s="89">
        <f>SUM(BI33:BK33)</f>
        <v>44.722671787903252</v>
      </c>
    </row>
    <row r="34" spans="1:64" x14ac:dyDescent="0.3">
      <c r="A34" s="4"/>
      <c r="B34" s="168"/>
      <c r="C34" s="168"/>
      <c r="D34" s="168"/>
      <c r="E34" s="168"/>
      <c r="F34" s="168"/>
      <c r="G34" s="168"/>
      <c r="H34" s="168"/>
      <c r="I34" s="168"/>
      <c r="J34" s="168"/>
      <c r="K34" s="168"/>
      <c r="L34" s="5"/>
      <c r="M34" s="6"/>
      <c r="N34" s="19">
        <f t="shared" si="19"/>
        <v>4500</v>
      </c>
      <c r="O34" s="20">
        <f t="shared" si="19"/>
        <v>15</v>
      </c>
      <c r="P34" s="78">
        <f t="shared" ref="P34:P53" si="44">O34*0.76</f>
        <v>11.4</v>
      </c>
      <c r="Q34" s="79">
        <f t="shared" si="20"/>
        <v>1445.4499143845103</v>
      </c>
      <c r="R34" s="80">
        <f t="shared" si="21"/>
        <v>1028.2270252803633</v>
      </c>
      <c r="S34" s="80">
        <f t="shared" si="22"/>
        <v>819.36841077028942</v>
      </c>
      <c r="T34" s="80">
        <f t="shared" si="23"/>
        <v>695.22168186570013</v>
      </c>
      <c r="U34" s="80">
        <f t="shared" si="24"/>
        <v>626.99495780683003</v>
      </c>
      <c r="V34" s="81">
        <f t="shared" si="25"/>
        <v>576.0408221172944</v>
      </c>
      <c r="W34" s="70"/>
      <c r="X34" s="82"/>
      <c r="Y34" s="82"/>
      <c r="AA34" s="82"/>
      <c r="AB34" s="82"/>
      <c r="AD34" s="82"/>
      <c r="AE34" s="82"/>
      <c r="AG34" s="83"/>
      <c r="AH34" s="83"/>
      <c r="AI34" s="84">
        <f t="shared" si="26"/>
        <v>5.4623681546213421</v>
      </c>
      <c r="AJ34" s="85">
        <f t="shared" si="27"/>
        <v>42.967800000000004</v>
      </c>
      <c r="AK34" s="85">
        <f t="shared" si="28"/>
        <v>0</v>
      </c>
      <c r="AL34" s="86">
        <f t="shared" ref="AL34:AL47" si="45">SUM(AI34:AK34)</f>
        <v>48.430168154621349</v>
      </c>
      <c r="AM34" s="87">
        <f t="shared" si="29"/>
        <v>10.794661647454195</v>
      </c>
      <c r="AN34" s="85">
        <f t="shared" si="30"/>
        <v>42.967800000000004</v>
      </c>
      <c r="AO34" s="85">
        <f t="shared" si="31"/>
        <v>0</v>
      </c>
      <c r="AP34" s="86">
        <f t="shared" ref="AP34:AP47" si="46">SUM(AM34:AO34)</f>
        <v>53.762461647454202</v>
      </c>
      <c r="AQ34" s="87">
        <f t="shared" si="32"/>
        <v>16.999205731631058</v>
      </c>
      <c r="AR34" s="85">
        <f t="shared" si="33"/>
        <v>42.967800000000004</v>
      </c>
      <c r="AS34" s="85">
        <f t="shared" si="34"/>
        <v>0</v>
      </c>
      <c r="AT34" s="86">
        <f t="shared" ref="AT34:AT47" si="47">SUM(AQ34:AS34)</f>
        <v>59.967005731631062</v>
      </c>
      <c r="AU34" s="87">
        <f t="shared" si="35"/>
        <v>23.612417145084464</v>
      </c>
      <c r="AV34" s="85">
        <f t="shared" si="36"/>
        <v>42.967800000000004</v>
      </c>
      <c r="AW34" s="85">
        <f t="shared" si="37"/>
        <v>0</v>
      </c>
      <c r="AX34" s="86">
        <f t="shared" ref="AX34:AX47" si="48">SUM(AU34:AW34)</f>
        <v>66.580217145084475</v>
      </c>
      <c r="AY34" s="87">
        <f t="shared" si="38"/>
        <v>29.030797494940703</v>
      </c>
      <c r="AZ34" s="85">
        <f t="shared" si="39"/>
        <v>42.967800000000004</v>
      </c>
      <c r="BA34" s="85">
        <f t="shared" si="40"/>
        <v>0</v>
      </c>
      <c r="BB34" s="86">
        <f t="shared" ref="BB34:BB47" si="49">SUM(AY34:BA34)</f>
        <v>71.998597494940711</v>
      </c>
      <c r="BC34" s="88">
        <f t="shared" si="41"/>
        <v>34.393829967572501</v>
      </c>
      <c r="BD34" s="85">
        <f t="shared" si="42"/>
        <v>42.967800000000004</v>
      </c>
      <c r="BE34" s="85">
        <f t="shared" si="43"/>
        <v>0</v>
      </c>
      <c r="BF34" s="178">
        <f t="shared" ref="BF34:BF47" si="50">SUM(BC34:BE34)</f>
        <v>77.361629967572497</v>
      </c>
      <c r="BG34" s="84">
        <f t="shared" ref="BG34:BG61" si="51">BH34/2.237</f>
        <v>6.7054090299508271</v>
      </c>
      <c r="BH34" s="177">
        <v>15</v>
      </c>
      <c r="BI34" s="20">
        <f t="shared" ref="BI34:BI57" si="52">0.5*$AL$27*$AL$24*$AL$25*(BG34^2)</f>
        <v>3.9484615227823041</v>
      </c>
      <c r="BJ34" s="20">
        <f t="shared" ref="BJ34:BJ61" si="53">$BD$33</f>
        <v>42.967800000000004</v>
      </c>
      <c r="BK34" s="20">
        <f t="shared" ref="BK34:BK57" si="54">BE34</f>
        <v>0</v>
      </c>
      <c r="BL34" s="89">
        <f t="shared" ref="BL34:BL57" si="55">SUM(BI34:BK34)</f>
        <v>46.916261522782307</v>
      </c>
    </row>
    <row r="35" spans="1:64" x14ac:dyDescent="0.3">
      <c r="A35" s="4"/>
      <c r="B35" s="168"/>
      <c r="C35" s="168"/>
      <c r="D35" s="168"/>
      <c r="E35" s="168"/>
      <c r="F35" s="168"/>
      <c r="G35" s="168"/>
      <c r="H35" s="168"/>
      <c r="I35" s="168"/>
      <c r="J35" s="168"/>
      <c r="K35" s="168"/>
      <c r="L35" s="5"/>
      <c r="M35" s="6"/>
      <c r="N35" s="19">
        <f t="shared" si="19"/>
        <v>5000</v>
      </c>
      <c r="O35" s="20">
        <f t="shared" si="19"/>
        <v>16</v>
      </c>
      <c r="P35" s="78">
        <f t="shared" si="44"/>
        <v>12.16</v>
      </c>
      <c r="Q35" s="79">
        <f t="shared" si="20"/>
        <v>1387.6319178091301</v>
      </c>
      <c r="R35" s="80">
        <f t="shared" si="21"/>
        <v>987.09794426914868</v>
      </c>
      <c r="S35" s="80">
        <f t="shared" si="22"/>
        <v>786.59367433947762</v>
      </c>
      <c r="T35" s="80">
        <f t="shared" si="23"/>
        <v>667.41281459107199</v>
      </c>
      <c r="U35" s="80">
        <f t="shared" si="24"/>
        <v>601.91515949455675</v>
      </c>
      <c r="V35" s="81">
        <f t="shared" si="25"/>
        <v>552.99918923260248</v>
      </c>
      <c r="W35" s="70"/>
      <c r="X35" s="82"/>
      <c r="Y35" s="82"/>
      <c r="AA35" s="82"/>
      <c r="AB35" s="82"/>
      <c r="AD35" s="82"/>
      <c r="AE35" s="82"/>
      <c r="AG35" s="83"/>
      <c r="AH35" s="83"/>
      <c r="AI35" s="84">
        <f t="shared" si="26"/>
        <v>6.7436643884214087</v>
      </c>
      <c r="AJ35" s="85">
        <f t="shared" si="27"/>
        <v>42.967800000000004</v>
      </c>
      <c r="AK35" s="85">
        <f t="shared" si="28"/>
        <v>0</v>
      </c>
      <c r="AL35" s="86">
        <f t="shared" si="45"/>
        <v>49.711464388421412</v>
      </c>
      <c r="AM35" s="87">
        <f t="shared" si="29"/>
        <v>13.326742774634807</v>
      </c>
      <c r="AN35" s="85">
        <f t="shared" si="30"/>
        <v>42.967800000000004</v>
      </c>
      <c r="AO35" s="85">
        <f t="shared" si="31"/>
        <v>0</v>
      </c>
      <c r="AP35" s="86">
        <f t="shared" si="46"/>
        <v>56.294542774634813</v>
      </c>
      <c r="AQ35" s="87">
        <f t="shared" si="32"/>
        <v>20.986673742754398</v>
      </c>
      <c r="AR35" s="85">
        <f t="shared" si="33"/>
        <v>42.967800000000004</v>
      </c>
      <c r="AS35" s="85">
        <f t="shared" si="34"/>
        <v>0</v>
      </c>
      <c r="AT35" s="86">
        <f t="shared" si="47"/>
        <v>63.954473742754402</v>
      </c>
      <c r="AU35" s="87">
        <f t="shared" si="35"/>
        <v>29.151132277882059</v>
      </c>
      <c r="AV35" s="85">
        <f t="shared" si="36"/>
        <v>42.967800000000004</v>
      </c>
      <c r="AW35" s="85">
        <f t="shared" si="37"/>
        <v>0</v>
      </c>
      <c r="AX35" s="86">
        <f t="shared" si="48"/>
        <v>72.118932277882067</v>
      </c>
      <c r="AY35" s="87">
        <f t="shared" si="38"/>
        <v>35.840490734494708</v>
      </c>
      <c r="AZ35" s="85">
        <f t="shared" si="39"/>
        <v>42.967800000000004</v>
      </c>
      <c r="BA35" s="85">
        <f t="shared" si="40"/>
        <v>0</v>
      </c>
      <c r="BB35" s="86">
        <f t="shared" si="49"/>
        <v>78.808290734494705</v>
      </c>
      <c r="BC35" s="88">
        <f t="shared" si="41"/>
        <v>42.461518478484578</v>
      </c>
      <c r="BD35" s="85">
        <f t="shared" si="42"/>
        <v>42.967800000000004</v>
      </c>
      <c r="BE35" s="85">
        <f t="shared" si="43"/>
        <v>0</v>
      </c>
      <c r="BF35" s="178">
        <f t="shared" si="50"/>
        <v>85.429318478484589</v>
      </c>
      <c r="BG35" s="84">
        <f t="shared" si="51"/>
        <v>8.9405453732677689</v>
      </c>
      <c r="BH35" s="177">
        <v>20</v>
      </c>
      <c r="BI35" s="20">
        <f t="shared" si="52"/>
        <v>7.0194871516129842</v>
      </c>
      <c r="BJ35" s="20">
        <f t="shared" si="53"/>
        <v>42.967800000000004</v>
      </c>
      <c r="BK35" s="20">
        <f t="shared" si="54"/>
        <v>0</v>
      </c>
      <c r="BL35" s="89">
        <f t="shared" si="55"/>
        <v>49.987287151612989</v>
      </c>
    </row>
    <row r="36" spans="1:64" x14ac:dyDescent="0.3">
      <c r="A36" s="4"/>
      <c r="B36" s="168"/>
      <c r="C36" s="168"/>
      <c r="D36" s="168"/>
      <c r="E36" s="168"/>
      <c r="F36" s="168"/>
      <c r="G36" s="168"/>
      <c r="H36" s="168"/>
      <c r="I36" s="168"/>
      <c r="J36" s="168"/>
      <c r="K36" s="168"/>
      <c r="L36" s="5"/>
      <c r="M36" s="6"/>
      <c r="N36" s="19">
        <f t="shared" si="19"/>
        <v>5500</v>
      </c>
      <c r="O36" s="20">
        <f t="shared" si="19"/>
        <v>18</v>
      </c>
      <c r="P36" s="78">
        <f t="shared" si="44"/>
        <v>13.68</v>
      </c>
      <c r="Q36" s="79">
        <f t="shared" si="20"/>
        <v>1419.1690068502464</v>
      </c>
      <c r="R36" s="80">
        <f t="shared" si="21"/>
        <v>1009.5319884570837</v>
      </c>
      <c r="S36" s="80">
        <f t="shared" si="22"/>
        <v>804.47080330173867</v>
      </c>
      <c r="T36" s="80">
        <f t="shared" si="23"/>
        <v>682.58128764996002</v>
      </c>
      <c r="U36" s="80">
        <f t="shared" si="24"/>
        <v>615.59504948306949</v>
      </c>
      <c r="V36" s="81">
        <f t="shared" si="25"/>
        <v>565.56735262425263</v>
      </c>
      <c r="W36" s="70"/>
      <c r="X36" s="82"/>
      <c r="Y36" s="82"/>
      <c r="AA36" s="82"/>
      <c r="AB36" s="82"/>
      <c r="AD36" s="82"/>
      <c r="AE36" s="82"/>
      <c r="AG36" s="83"/>
      <c r="AH36" s="83"/>
      <c r="AI36" s="84">
        <f t="shared" si="26"/>
        <v>8.1598339099899082</v>
      </c>
      <c r="AJ36" s="85">
        <f t="shared" si="27"/>
        <v>42.967800000000004</v>
      </c>
      <c r="AK36" s="85">
        <f t="shared" si="28"/>
        <v>0</v>
      </c>
      <c r="AL36" s="86">
        <f t="shared" si="45"/>
        <v>51.12763390998991</v>
      </c>
      <c r="AM36" s="87">
        <f t="shared" si="29"/>
        <v>16.125358757308121</v>
      </c>
      <c r="AN36" s="85">
        <f t="shared" si="30"/>
        <v>42.967800000000004</v>
      </c>
      <c r="AO36" s="85">
        <f t="shared" si="31"/>
        <v>0</v>
      </c>
      <c r="AP36" s="86">
        <f t="shared" si="46"/>
        <v>59.093158757308125</v>
      </c>
      <c r="AQ36" s="87">
        <f t="shared" si="32"/>
        <v>25.393875228732814</v>
      </c>
      <c r="AR36" s="85">
        <f t="shared" si="33"/>
        <v>42.967800000000004</v>
      </c>
      <c r="AS36" s="85">
        <f t="shared" si="34"/>
        <v>0</v>
      </c>
      <c r="AT36" s="86">
        <f t="shared" si="47"/>
        <v>68.361675228732821</v>
      </c>
      <c r="AU36" s="87">
        <f t="shared" si="35"/>
        <v>35.272870056237302</v>
      </c>
      <c r="AV36" s="85">
        <f t="shared" si="36"/>
        <v>42.967800000000004</v>
      </c>
      <c r="AW36" s="85">
        <f t="shared" si="37"/>
        <v>0</v>
      </c>
      <c r="AX36" s="86">
        <f t="shared" si="48"/>
        <v>78.240670056237306</v>
      </c>
      <c r="AY36" s="87">
        <f t="shared" si="38"/>
        <v>43.366993788738583</v>
      </c>
      <c r="AZ36" s="85">
        <f t="shared" si="39"/>
        <v>42.967800000000004</v>
      </c>
      <c r="BA36" s="85">
        <f t="shared" si="40"/>
        <v>0</v>
      </c>
      <c r="BB36" s="86">
        <f t="shared" si="49"/>
        <v>86.33479378873858</v>
      </c>
      <c r="BC36" s="88">
        <f t="shared" si="41"/>
        <v>51.378437358966337</v>
      </c>
      <c r="BD36" s="85">
        <f t="shared" si="42"/>
        <v>42.967800000000004</v>
      </c>
      <c r="BE36" s="85">
        <f t="shared" si="43"/>
        <v>0</v>
      </c>
      <c r="BF36" s="178">
        <f t="shared" si="50"/>
        <v>94.346237358966334</v>
      </c>
      <c r="BG36" s="84">
        <f t="shared" si="51"/>
        <v>11.175681716584711</v>
      </c>
      <c r="BH36" s="177">
        <v>25</v>
      </c>
      <c r="BI36" s="20">
        <f t="shared" si="52"/>
        <v>10.967948674395286</v>
      </c>
      <c r="BJ36" s="20">
        <f t="shared" si="53"/>
        <v>42.967800000000004</v>
      </c>
      <c r="BK36" s="20">
        <f t="shared" si="54"/>
        <v>0</v>
      </c>
      <c r="BL36" s="89">
        <f t="shared" si="55"/>
        <v>53.935748674395292</v>
      </c>
    </row>
    <row r="37" spans="1:64" x14ac:dyDescent="0.3">
      <c r="A37" s="4"/>
      <c r="B37" s="168"/>
      <c r="C37" s="168"/>
      <c r="D37" s="168"/>
      <c r="E37" s="168"/>
      <c r="F37" s="168"/>
      <c r="G37" s="168"/>
      <c r="H37" s="168"/>
      <c r="I37" s="168"/>
      <c r="J37" s="168"/>
      <c r="K37" s="168"/>
      <c r="L37" s="173"/>
      <c r="M37" s="174"/>
      <c r="N37" s="19">
        <f t="shared" si="19"/>
        <v>6000</v>
      </c>
      <c r="O37" s="20">
        <f t="shared" si="19"/>
        <v>20</v>
      </c>
      <c r="P37" s="78">
        <f t="shared" si="44"/>
        <v>15.2</v>
      </c>
      <c r="Q37" s="79">
        <f t="shared" si="20"/>
        <v>1445.4499143845103</v>
      </c>
      <c r="R37" s="80">
        <f t="shared" si="21"/>
        <v>1028.227025280363</v>
      </c>
      <c r="S37" s="80">
        <f t="shared" si="22"/>
        <v>819.36841077028942</v>
      </c>
      <c r="T37" s="80">
        <f t="shared" si="23"/>
        <v>695.22168186570002</v>
      </c>
      <c r="U37" s="80">
        <f t="shared" si="24"/>
        <v>626.99495780682992</v>
      </c>
      <c r="V37" s="81">
        <f t="shared" si="25"/>
        <v>576.0408221172944</v>
      </c>
      <c r="W37" s="70"/>
      <c r="X37" s="82"/>
      <c r="Y37" s="82"/>
      <c r="AA37" s="82"/>
      <c r="AB37" s="82"/>
      <c r="AD37" s="82"/>
      <c r="AE37" s="82"/>
      <c r="AG37" s="83"/>
      <c r="AH37" s="83"/>
      <c r="AI37" s="84">
        <f t="shared" si="26"/>
        <v>9.7108767193268299</v>
      </c>
      <c r="AJ37" s="85">
        <f t="shared" si="27"/>
        <v>42.967800000000004</v>
      </c>
      <c r="AK37" s="85">
        <f t="shared" si="28"/>
        <v>0</v>
      </c>
      <c r="AL37" s="86">
        <f t="shared" si="45"/>
        <v>52.67867671932683</v>
      </c>
      <c r="AM37" s="87">
        <f t="shared" si="29"/>
        <v>19.190509595474126</v>
      </c>
      <c r="AN37" s="85">
        <f t="shared" si="30"/>
        <v>42.967800000000004</v>
      </c>
      <c r="AO37" s="85">
        <f t="shared" si="31"/>
        <v>0</v>
      </c>
      <c r="AP37" s="86">
        <f t="shared" si="46"/>
        <v>62.15830959547413</v>
      </c>
      <c r="AQ37" s="87">
        <f t="shared" si="32"/>
        <v>30.220810189566325</v>
      </c>
      <c r="AR37" s="85">
        <f t="shared" si="33"/>
        <v>42.967800000000004</v>
      </c>
      <c r="AS37" s="85">
        <f t="shared" si="34"/>
        <v>0</v>
      </c>
      <c r="AT37" s="86">
        <f t="shared" si="47"/>
        <v>73.188610189566333</v>
      </c>
      <c r="AU37" s="87">
        <f t="shared" si="35"/>
        <v>41.977630480150168</v>
      </c>
      <c r="AV37" s="85">
        <f t="shared" si="36"/>
        <v>42.967800000000004</v>
      </c>
      <c r="AW37" s="85">
        <f t="shared" si="37"/>
        <v>0</v>
      </c>
      <c r="AX37" s="86">
        <f t="shared" si="48"/>
        <v>84.945430480150179</v>
      </c>
      <c r="AY37" s="87">
        <f t="shared" si="38"/>
        <v>51.610306657672375</v>
      </c>
      <c r="AZ37" s="85">
        <f t="shared" si="39"/>
        <v>42.967800000000004</v>
      </c>
      <c r="BA37" s="85">
        <f t="shared" si="40"/>
        <v>0</v>
      </c>
      <c r="BB37" s="86">
        <f t="shared" si="49"/>
        <v>94.578106657672379</v>
      </c>
      <c r="BC37" s="88">
        <f t="shared" si="41"/>
        <v>61.144586609017765</v>
      </c>
      <c r="BD37" s="85">
        <f t="shared" si="42"/>
        <v>42.967800000000004</v>
      </c>
      <c r="BE37" s="85">
        <f t="shared" si="43"/>
        <v>0</v>
      </c>
      <c r="BF37" s="178">
        <f t="shared" si="50"/>
        <v>104.11238660901776</v>
      </c>
      <c r="BG37" s="84">
        <f t="shared" si="51"/>
        <v>13.410818059901654</v>
      </c>
      <c r="BH37" s="177">
        <v>30</v>
      </c>
      <c r="BI37" s="20">
        <f t="shared" si="52"/>
        <v>15.793846091129216</v>
      </c>
      <c r="BJ37" s="20">
        <f t="shared" si="53"/>
        <v>42.967800000000004</v>
      </c>
      <c r="BK37" s="20">
        <f t="shared" si="54"/>
        <v>0</v>
      </c>
      <c r="BL37" s="89">
        <f t="shared" si="55"/>
        <v>58.761646091129222</v>
      </c>
    </row>
    <row r="38" spans="1:64" x14ac:dyDescent="0.3">
      <c r="A38" s="4"/>
      <c r="B38" s="173"/>
      <c r="C38" s="173"/>
      <c r="D38" s="173"/>
      <c r="E38" s="173"/>
      <c r="F38" s="173"/>
      <c r="G38" s="173"/>
      <c r="H38" s="173"/>
      <c r="I38" s="173"/>
      <c r="J38" s="173"/>
      <c r="K38" s="173"/>
      <c r="L38" s="173"/>
      <c r="M38" s="174"/>
      <c r="N38" s="172">
        <f t="shared" si="19"/>
        <v>6500</v>
      </c>
      <c r="O38" s="20">
        <f t="shared" si="19"/>
        <v>23</v>
      </c>
      <c r="P38" s="78">
        <f t="shared" si="44"/>
        <v>17.48</v>
      </c>
      <c r="Q38" s="79">
        <f t="shared" si="20"/>
        <v>1534.4006783466341</v>
      </c>
      <c r="R38" s="80">
        <f t="shared" si="21"/>
        <v>1091.5025345283852</v>
      </c>
      <c r="S38" s="80">
        <f t="shared" si="22"/>
        <v>869.79108220230694</v>
      </c>
      <c r="T38" s="80">
        <f t="shared" si="23"/>
        <v>738.00455459589682</v>
      </c>
      <c r="U38" s="80">
        <f t="shared" si="24"/>
        <v>665.57926290263492</v>
      </c>
      <c r="V38" s="81">
        <f t="shared" si="25"/>
        <v>611.48948809374326</v>
      </c>
      <c r="W38" s="70"/>
      <c r="X38" s="82"/>
      <c r="Y38" s="82"/>
      <c r="AA38" s="82"/>
      <c r="AB38" s="82"/>
      <c r="AD38" s="82"/>
      <c r="AE38" s="82"/>
      <c r="AG38" s="83"/>
      <c r="AH38" s="83"/>
      <c r="AI38" s="84">
        <f t="shared" si="26"/>
        <v>11.396792816432184</v>
      </c>
      <c r="AJ38" s="85">
        <f t="shared" si="27"/>
        <v>42.967800000000004</v>
      </c>
      <c r="AK38" s="85">
        <f t="shared" si="28"/>
        <v>0</v>
      </c>
      <c r="AL38" s="86">
        <f t="shared" si="45"/>
        <v>54.364592816432186</v>
      </c>
      <c r="AM38" s="87">
        <f t="shared" si="29"/>
        <v>22.522195289132831</v>
      </c>
      <c r="AN38" s="85">
        <f t="shared" si="30"/>
        <v>42.967800000000004</v>
      </c>
      <c r="AO38" s="85">
        <f t="shared" si="31"/>
        <v>0</v>
      </c>
      <c r="AP38" s="86">
        <f t="shared" si="46"/>
        <v>65.489995289132835</v>
      </c>
      <c r="AQ38" s="87">
        <f t="shared" si="32"/>
        <v>35.467478625254941</v>
      </c>
      <c r="AR38" s="85">
        <f t="shared" si="33"/>
        <v>42.967800000000004</v>
      </c>
      <c r="AS38" s="85">
        <f t="shared" si="34"/>
        <v>0</v>
      </c>
      <c r="AT38" s="86">
        <f t="shared" si="47"/>
        <v>78.435278625254938</v>
      </c>
      <c r="AU38" s="87">
        <f t="shared" si="35"/>
        <v>49.26541354962071</v>
      </c>
      <c r="AV38" s="85">
        <f t="shared" si="36"/>
        <v>42.967800000000004</v>
      </c>
      <c r="AW38" s="85">
        <f t="shared" si="37"/>
        <v>0</v>
      </c>
      <c r="AX38" s="86">
        <f t="shared" si="48"/>
        <v>92.233213549620714</v>
      </c>
      <c r="AY38" s="87">
        <f t="shared" si="38"/>
        <v>60.570429341296034</v>
      </c>
      <c r="AZ38" s="85">
        <f t="shared" si="39"/>
        <v>42.967800000000004</v>
      </c>
      <c r="BA38" s="85">
        <f t="shared" si="40"/>
        <v>0</v>
      </c>
      <c r="BB38" s="86">
        <f t="shared" si="49"/>
        <v>103.53822934129605</v>
      </c>
      <c r="BC38" s="88">
        <f t="shared" si="41"/>
        <v>71.759966228638916</v>
      </c>
      <c r="BD38" s="85">
        <f t="shared" si="42"/>
        <v>42.967800000000004</v>
      </c>
      <c r="BE38" s="85">
        <f t="shared" si="43"/>
        <v>0</v>
      </c>
      <c r="BF38" s="178">
        <f t="shared" si="50"/>
        <v>114.72776622863893</v>
      </c>
      <c r="BG38" s="84">
        <f t="shared" si="51"/>
        <v>15.645954403218596</v>
      </c>
      <c r="BH38" s="177">
        <v>35</v>
      </c>
      <c r="BI38" s="20">
        <f t="shared" si="52"/>
        <v>21.497179401814765</v>
      </c>
      <c r="BJ38" s="20">
        <f t="shared" si="53"/>
        <v>42.967800000000004</v>
      </c>
      <c r="BK38" s="20">
        <f t="shared" si="54"/>
        <v>0</v>
      </c>
      <c r="BL38" s="89">
        <f t="shared" si="55"/>
        <v>64.464979401814773</v>
      </c>
    </row>
    <row r="39" spans="1:64" x14ac:dyDescent="0.3">
      <c r="A39" s="4"/>
      <c r="B39" s="173"/>
      <c r="C39" s="173"/>
      <c r="D39" s="173"/>
      <c r="E39" s="173"/>
      <c r="F39" s="173"/>
      <c r="G39" s="173"/>
      <c r="H39" s="173"/>
      <c r="I39" s="173"/>
      <c r="J39" s="173"/>
      <c r="K39" s="173"/>
      <c r="L39" s="173"/>
      <c r="M39" s="174"/>
      <c r="N39" s="172">
        <f t="shared" si="19"/>
        <v>7000</v>
      </c>
      <c r="O39" s="20">
        <f t="shared" si="19"/>
        <v>26</v>
      </c>
      <c r="P39" s="78">
        <f t="shared" si="44"/>
        <v>19.760000000000002</v>
      </c>
      <c r="Q39" s="79">
        <f t="shared" si="20"/>
        <v>1610.6441903141686</v>
      </c>
      <c r="R39" s="80">
        <f t="shared" si="21"/>
        <v>1145.7386853124046</v>
      </c>
      <c r="S39" s="80">
        <f t="shared" si="22"/>
        <v>913.01051485832227</v>
      </c>
      <c r="T39" s="80">
        <f t="shared" si="23"/>
        <v>774.67558836463718</v>
      </c>
      <c r="U39" s="80">
        <f t="shared" si="24"/>
        <v>698.65152441332486</v>
      </c>
      <c r="V39" s="81">
        <f t="shared" si="25"/>
        <v>641.87405893069933</v>
      </c>
      <c r="W39" s="70"/>
      <c r="X39" s="82"/>
      <c r="Y39" s="82"/>
      <c r="AA39" s="82"/>
      <c r="AB39" s="82"/>
      <c r="AD39" s="82"/>
      <c r="AE39" s="82"/>
      <c r="AG39" s="83"/>
      <c r="AH39" s="83"/>
      <c r="AI39" s="84">
        <f t="shared" si="26"/>
        <v>13.217582201305966</v>
      </c>
      <c r="AJ39" s="85">
        <f t="shared" si="27"/>
        <v>42.967800000000004</v>
      </c>
      <c r="AK39" s="85">
        <f t="shared" si="28"/>
        <v>0</v>
      </c>
      <c r="AL39" s="86">
        <f t="shared" si="45"/>
        <v>56.18538220130597</v>
      </c>
      <c r="AM39" s="87">
        <f t="shared" si="29"/>
        <v>26.120415838284224</v>
      </c>
      <c r="AN39" s="85">
        <f t="shared" si="30"/>
        <v>42.967800000000004</v>
      </c>
      <c r="AO39" s="85">
        <f t="shared" si="31"/>
        <v>0</v>
      </c>
      <c r="AP39" s="86">
        <f t="shared" si="46"/>
        <v>69.088215838284228</v>
      </c>
      <c r="AQ39" s="87">
        <f t="shared" si="32"/>
        <v>41.133880535798632</v>
      </c>
      <c r="AR39" s="85">
        <f t="shared" si="33"/>
        <v>42.967800000000004</v>
      </c>
      <c r="AS39" s="85">
        <f t="shared" si="34"/>
        <v>0</v>
      </c>
      <c r="AT39" s="86">
        <f t="shared" si="47"/>
        <v>84.101680535798636</v>
      </c>
      <c r="AU39" s="87">
        <f t="shared" si="35"/>
        <v>57.136219264648844</v>
      </c>
      <c r="AV39" s="85">
        <f t="shared" si="36"/>
        <v>42.967800000000004</v>
      </c>
      <c r="AW39" s="85">
        <f t="shared" si="37"/>
        <v>0</v>
      </c>
      <c r="AX39" s="86">
        <f t="shared" si="48"/>
        <v>100.10401926464885</v>
      </c>
      <c r="AY39" s="87">
        <f t="shared" si="38"/>
        <v>70.24736183960961</v>
      </c>
      <c r="AZ39" s="85">
        <f t="shared" si="39"/>
        <v>42.967800000000004</v>
      </c>
      <c r="BA39" s="85">
        <f t="shared" si="40"/>
        <v>0</v>
      </c>
      <c r="BB39" s="86">
        <f t="shared" si="49"/>
        <v>113.21516183960961</v>
      </c>
      <c r="BC39" s="88">
        <f t="shared" si="41"/>
        <v>83.224576217829778</v>
      </c>
      <c r="BD39" s="85">
        <f t="shared" si="42"/>
        <v>42.967800000000004</v>
      </c>
      <c r="BE39" s="85">
        <f t="shared" si="43"/>
        <v>0</v>
      </c>
      <c r="BF39" s="178">
        <f t="shared" si="50"/>
        <v>126.19237621782977</v>
      </c>
      <c r="BG39" s="84">
        <f t="shared" si="51"/>
        <v>17.881090746535538</v>
      </c>
      <c r="BH39" s="177">
        <v>40</v>
      </c>
      <c r="BI39" s="20">
        <f t="shared" si="52"/>
        <v>28.077948606451937</v>
      </c>
      <c r="BJ39" s="20">
        <f t="shared" si="53"/>
        <v>42.967800000000004</v>
      </c>
      <c r="BK39" s="20">
        <f t="shared" si="54"/>
        <v>0</v>
      </c>
      <c r="BL39" s="89">
        <f t="shared" si="55"/>
        <v>71.045748606451937</v>
      </c>
    </row>
    <row r="40" spans="1:64" x14ac:dyDescent="0.3">
      <c r="A40" s="4"/>
      <c r="B40" s="173"/>
      <c r="C40" s="173"/>
      <c r="D40" s="173"/>
      <c r="E40" s="173"/>
      <c r="F40" s="173"/>
      <c r="G40" s="173"/>
      <c r="H40" s="173"/>
      <c r="I40" s="173"/>
      <c r="J40" s="173"/>
      <c r="K40" s="173"/>
      <c r="L40" s="173"/>
      <c r="M40" s="174"/>
      <c r="N40" s="172">
        <f t="shared" si="19"/>
        <v>7500</v>
      </c>
      <c r="O40" s="20">
        <f t="shared" si="19"/>
        <v>29</v>
      </c>
      <c r="P40" s="78">
        <f t="shared" si="44"/>
        <v>22.04</v>
      </c>
      <c r="Q40" s="79">
        <f t="shared" si="20"/>
        <v>1676.7219006860321</v>
      </c>
      <c r="R40" s="80">
        <f t="shared" si="21"/>
        <v>1192.7433493252208</v>
      </c>
      <c r="S40" s="80">
        <f t="shared" si="22"/>
        <v>950.4673564935357</v>
      </c>
      <c r="T40" s="80">
        <f t="shared" si="23"/>
        <v>806.45715096421213</v>
      </c>
      <c r="U40" s="80">
        <f t="shared" si="24"/>
        <v>727.31415105592293</v>
      </c>
      <c r="V40" s="81">
        <f t="shared" si="25"/>
        <v>668.2073536560614</v>
      </c>
      <c r="W40" s="70"/>
      <c r="X40" s="82"/>
      <c r="Y40" s="82"/>
      <c r="AA40" s="82"/>
      <c r="AB40" s="82"/>
      <c r="AD40" s="82"/>
      <c r="AE40" s="82"/>
      <c r="AG40" s="83"/>
      <c r="AH40" s="83"/>
      <c r="AI40" s="84">
        <f t="shared" si="26"/>
        <v>15.173244873948171</v>
      </c>
      <c r="AJ40" s="85">
        <f t="shared" si="27"/>
        <v>42.967800000000004</v>
      </c>
      <c r="AK40" s="85">
        <f t="shared" si="28"/>
        <v>0</v>
      </c>
      <c r="AL40" s="86">
        <f t="shared" si="45"/>
        <v>58.141044873948175</v>
      </c>
      <c r="AM40" s="87">
        <f t="shared" si="29"/>
        <v>29.985171242928335</v>
      </c>
      <c r="AN40" s="85">
        <f t="shared" si="30"/>
        <v>42.967800000000004</v>
      </c>
      <c r="AO40" s="85">
        <f t="shared" si="31"/>
        <v>0</v>
      </c>
      <c r="AP40" s="86">
        <f t="shared" si="46"/>
        <v>72.952971242928342</v>
      </c>
      <c r="AQ40" s="87">
        <f t="shared" si="32"/>
        <v>47.22001592119738</v>
      </c>
      <c r="AR40" s="85">
        <f t="shared" si="33"/>
        <v>42.967800000000004</v>
      </c>
      <c r="AS40" s="85">
        <f t="shared" si="34"/>
        <v>0</v>
      </c>
      <c r="AT40" s="86">
        <f t="shared" si="47"/>
        <v>90.187815921197384</v>
      </c>
      <c r="AU40" s="87">
        <f t="shared" si="35"/>
        <v>65.590047625234632</v>
      </c>
      <c r="AV40" s="85">
        <f t="shared" si="36"/>
        <v>42.967800000000004</v>
      </c>
      <c r="AW40" s="85">
        <f t="shared" si="37"/>
        <v>0</v>
      </c>
      <c r="AX40" s="86">
        <f t="shared" si="48"/>
        <v>108.55784762523464</v>
      </c>
      <c r="AY40" s="87">
        <f t="shared" si="38"/>
        <v>80.641104152613025</v>
      </c>
      <c r="AZ40" s="85">
        <f t="shared" si="39"/>
        <v>42.967800000000004</v>
      </c>
      <c r="BA40" s="85">
        <f t="shared" si="40"/>
        <v>0</v>
      </c>
      <c r="BB40" s="86">
        <f t="shared" si="49"/>
        <v>123.60890415261304</v>
      </c>
      <c r="BC40" s="88">
        <f t="shared" si="41"/>
        <v>95.538416576590308</v>
      </c>
      <c r="BD40" s="85">
        <f t="shared" si="42"/>
        <v>42.967800000000004</v>
      </c>
      <c r="BE40" s="85">
        <f t="shared" si="43"/>
        <v>0</v>
      </c>
      <c r="BF40" s="178">
        <f t="shared" si="50"/>
        <v>138.5062165765903</v>
      </c>
      <c r="BG40" s="84">
        <f t="shared" si="51"/>
        <v>20.11622708985248</v>
      </c>
      <c r="BH40" s="177">
        <v>45</v>
      </c>
      <c r="BI40" s="20">
        <f t="shared" si="52"/>
        <v>35.536153705040732</v>
      </c>
      <c r="BJ40" s="20">
        <f t="shared" si="53"/>
        <v>42.967800000000004</v>
      </c>
      <c r="BK40" s="20">
        <f t="shared" si="54"/>
        <v>0</v>
      </c>
      <c r="BL40" s="89">
        <f t="shared" si="55"/>
        <v>78.503953705040743</v>
      </c>
    </row>
    <row r="41" spans="1:64" x14ac:dyDescent="0.3">
      <c r="A41" s="4"/>
      <c r="B41" s="173"/>
      <c r="C41" s="173"/>
      <c r="D41" s="173"/>
      <c r="E41" s="173"/>
      <c r="F41" s="173"/>
      <c r="G41" s="173"/>
      <c r="H41" s="173"/>
      <c r="I41" s="173"/>
      <c r="J41" s="173"/>
      <c r="K41" s="173"/>
      <c r="L41" s="173"/>
      <c r="M41" s="174"/>
      <c r="N41" s="172">
        <f t="shared" si="19"/>
        <v>8000</v>
      </c>
      <c r="O41" s="20">
        <f t="shared" si="19"/>
        <v>32</v>
      </c>
      <c r="P41" s="78">
        <f t="shared" si="44"/>
        <v>24.32</v>
      </c>
      <c r="Q41" s="79">
        <f t="shared" si="20"/>
        <v>1734.5398972614125</v>
      </c>
      <c r="R41" s="80">
        <f t="shared" si="21"/>
        <v>1233.8724303364359</v>
      </c>
      <c r="S41" s="80">
        <f t="shared" si="22"/>
        <v>983.24209292434705</v>
      </c>
      <c r="T41" s="80">
        <f t="shared" si="23"/>
        <v>834.26601823884027</v>
      </c>
      <c r="U41" s="80">
        <f t="shared" si="24"/>
        <v>752.3939493681961</v>
      </c>
      <c r="V41" s="81">
        <f t="shared" si="25"/>
        <v>691.24898654075332</v>
      </c>
      <c r="W41" s="70"/>
      <c r="X41" s="82"/>
      <c r="Y41" s="82"/>
      <c r="AA41" s="82"/>
      <c r="AB41" s="82"/>
      <c r="AD41" s="82"/>
      <c r="AE41" s="82"/>
      <c r="AG41" s="83"/>
      <c r="AH41" s="83"/>
      <c r="AI41" s="84">
        <f t="shared" si="26"/>
        <v>17.263780834358805</v>
      </c>
      <c r="AJ41" s="85">
        <f t="shared" si="27"/>
        <v>42.967800000000004</v>
      </c>
      <c r="AK41" s="85">
        <f t="shared" si="28"/>
        <v>0</v>
      </c>
      <c r="AL41" s="86">
        <f t="shared" si="45"/>
        <v>60.231580834358809</v>
      </c>
      <c r="AM41" s="87">
        <f t="shared" si="29"/>
        <v>34.116461503065111</v>
      </c>
      <c r="AN41" s="85">
        <f t="shared" si="30"/>
        <v>42.967800000000004</v>
      </c>
      <c r="AO41" s="85">
        <f t="shared" si="31"/>
        <v>0</v>
      </c>
      <c r="AP41" s="86">
        <f t="shared" si="46"/>
        <v>77.084261503065107</v>
      </c>
      <c r="AQ41" s="87">
        <f t="shared" si="32"/>
        <v>53.725884781451271</v>
      </c>
      <c r="AR41" s="85">
        <f t="shared" si="33"/>
        <v>42.967800000000004</v>
      </c>
      <c r="AS41" s="85">
        <f t="shared" si="34"/>
        <v>0</v>
      </c>
      <c r="AT41" s="86">
        <f t="shared" si="47"/>
        <v>96.693684781451282</v>
      </c>
      <c r="AU41" s="87">
        <f t="shared" si="35"/>
        <v>74.62689863137804</v>
      </c>
      <c r="AV41" s="85">
        <f t="shared" si="36"/>
        <v>42.967800000000004</v>
      </c>
      <c r="AW41" s="85">
        <f t="shared" si="37"/>
        <v>0</v>
      </c>
      <c r="AX41" s="86">
        <f t="shared" si="48"/>
        <v>117.59469863137804</v>
      </c>
      <c r="AY41" s="87">
        <f t="shared" si="38"/>
        <v>91.751656280306406</v>
      </c>
      <c r="AZ41" s="85">
        <f t="shared" si="39"/>
        <v>42.967800000000004</v>
      </c>
      <c r="BA41" s="85">
        <f t="shared" si="40"/>
        <v>0</v>
      </c>
      <c r="BB41" s="86">
        <f t="shared" si="49"/>
        <v>134.71945628030642</v>
      </c>
      <c r="BC41" s="88">
        <f t="shared" si="41"/>
        <v>108.70148730492046</v>
      </c>
      <c r="BD41" s="85">
        <f t="shared" si="42"/>
        <v>42.967800000000004</v>
      </c>
      <c r="BE41" s="85">
        <f t="shared" si="43"/>
        <v>0</v>
      </c>
      <c r="BF41" s="178">
        <f t="shared" si="50"/>
        <v>151.66928730492046</v>
      </c>
      <c r="BG41" s="84">
        <f t="shared" si="51"/>
        <v>22.351363433169421</v>
      </c>
      <c r="BH41" s="177">
        <v>50</v>
      </c>
      <c r="BI41" s="20">
        <f t="shared" si="52"/>
        <v>43.871794697581144</v>
      </c>
      <c r="BJ41" s="20">
        <f t="shared" si="53"/>
        <v>42.967800000000004</v>
      </c>
      <c r="BK41" s="20">
        <f t="shared" si="54"/>
        <v>0</v>
      </c>
      <c r="BL41" s="89">
        <f t="shared" si="55"/>
        <v>86.839594697581148</v>
      </c>
    </row>
    <row r="42" spans="1:64" x14ac:dyDescent="0.3">
      <c r="A42" s="4"/>
      <c r="B42" s="173"/>
      <c r="C42" s="173"/>
      <c r="D42" s="173"/>
      <c r="E42" s="173"/>
      <c r="F42" s="173"/>
      <c r="G42" s="173"/>
      <c r="H42" s="173"/>
      <c r="I42" s="173"/>
      <c r="J42" s="173"/>
      <c r="K42" s="173"/>
      <c r="L42" s="173"/>
      <c r="M42" s="174"/>
      <c r="N42" s="172">
        <f t="shared" si="19"/>
        <v>8500</v>
      </c>
      <c r="O42" s="20">
        <f t="shared" si="19"/>
        <v>35</v>
      </c>
      <c r="P42" s="78">
        <f t="shared" si="44"/>
        <v>26.6</v>
      </c>
      <c r="Q42" s="79">
        <f t="shared" si="20"/>
        <v>1785.5557765926303</v>
      </c>
      <c r="R42" s="80">
        <f t="shared" si="21"/>
        <v>1270.1627959345662</v>
      </c>
      <c r="S42" s="80">
        <f t="shared" si="22"/>
        <v>1012.1609780103574</v>
      </c>
      <c r="T42" s="80">
        <f t="shared" si="23"/>
        <v>858.80325406939414</v>
      </c>
      <c r="U42" s="80">
        <f t="shared" si="24"/>
        <v>774.52318317314314</v>
      </c>
      <c r="V42" s="81">
        <f t="shared" si="25"/>
        <v>711.57983908606957</v>
      </c>
      <c r="W42" s="70"/>
      <c r="X42" s="82"/>
      <c r="Y42" s="82"/>
      <c r="AA42" s="82"/>
      <c r="AB42" s="82"/>
      <c r="AD42" s="82"/>
      <c r="AE42" s="82"/>
      <c r="AG42" s="83"/>
      <c r="AH42" s="83"/>
      <c r="AI42" s="84">
        <f t="shared" si="26"/>
        <v>19.489190082537874</v>
      </c>
      <c r="AJ42" s="85">
        <f t="shared" si="27"/>
        <v>42.967800000000004</v>
      </c>
      <c r="AK42" s="85">
        <f t="shared" si="28"/>
        <v>0</v>
      </c>
      <c r="AL42" s="86">
        <f t="shared" si="45"/>
        <v>62.456990082537878</v>
      </c>
      <c r="AM42" s="87">
        <f t="shared" si="29"/>
        <v>38.514286618694605</v>
      </c>
      <c r="AN42" s="85">
        <f t="shared" si="30"/>
        <v>42.967800000000004</v>
      </c>
      <c r="AO42" s="85">
        <f t="shared" si="31"/>
        <v>0</v>
      </c>
      <c r="AP42" s="86">
        <f t="shared" si="46"/>
        <v>81.482086618694609</v>
      </c>
      <c r="AQ42" s="87">
        <f t="shared" si="32"/>
        <v>60.651487116560197</v>
      </c>
      <c r="AR42" s="85">
        <f t="shared" si="33"/>
        <v>42.967800000000004</v>
      </c>
      <c r="AS42" s="85">
        <f t="shared" si="34"/>
        <v>0</v>
      </c>
      <c r="AT42" s="86">
        <f t="shared" si="47"/>
        <v>103.6192871165602</v>
      </c>
      <c r="AU42" s="87">
        <f t="shared" si="35"/>
        <v>84.246772283079167</v>
      </c>
      <c r="AV42" s="85">
        <f t="shared" si="36"/>
        <v>42.967800000000004</v>
      </c>
      <c r="AW42" s="85">
        <f t="shared" si="37"/>
        <v>0</v>
      </c>
      <c r="AX42" s="86">
        <f t="shared" si="48"/>
        <v>127.21457228307918</v>
      </c>
      <c r="AY42" s="87">
        <f t="shared" si="38"/>
        <v>103.57901822268964</v>
      </c>
      <c r="AZ42" s="85">
        <f t="shared" si="39"/>
        <v>42.967800000000004</v>
      </c>
      <c r="BA42" s="85">
        <f t="shared" si="40"/>
        <v>0</v>
      </c>
      <c r="BB42" s="86">
        <f t="shared" si="49"/>
        <v>146.54681822268964</v>
      </c>
      <c r="BC42" s="88">
        <f t="shared" si="41"/>
        <v>122.71378840282037</v>
      </c>
      <c r="BD42" s="85">
        <f t="shared" si="42"/>
        <v>42.967800000000004</v>
      </c>
      <c r="BE42" s="85">
        <f t="shared" si="43"/>
        <v>0</v>
      </c>
      <c r="BF42" s="178">
        <f t="shared" si="50"/>
        <v>165.68158840282038</v>
      </c>
      <c r="BG42" s="84">
        <f t="shared" si="51"/>
        <v>24.586499776486363</v>
      </c>
      <c r="BH42" s="177">
        <v>55</v>
      </c>
      <c r="BI42" s="20">
        <f t="shared" si="52"/>
        <v>53.084871584073191</v>
      </c>
      <c r="BJ42" s="20">
        <f t="shared" si="53"/>
        <v>42.967800000000004</v>
      </c>
      <c r="BK42" s="20">
        <f t="shared" si="54"/>
        <v>0</v>
      </c>
      <c r="BL42" s="89">
        <f t="shared" si="55"/>
        <v>96.052671584073195</v>
      </c>
    </row>
    <row r="43" spans="1:64" x14ac:dyDescent="0.3">
      <c r="A43" s="4"/>
      <c r="B43" s="173"/>
      <c r="C43" s="173"/>
      <c r="D43" s="173"/>
      <c r="E43" s="173"/>
      <c r="F43" s="173"/>
      <c r="G43" s="173"/>
      <c r="H43" s="173"/>
      <c r="I43" s="173"/>
      <c r="J43" s="173"/>
      <c r="K43" s="173"/>
      <c r="L43" s="173"/>
      <c r="M43" s="174"/>
      <c r="N43" s="172">
        <f t="shared" si="19"/>
        <v>9000</v>
      </c>
      <c r="O43" s="20">
        <f t="shared" si="19"/>
        <v>37</v>
      </c>
      <c r="P43" s="78">
        <f t="shared" si="44"/>
        <v>28.12</v>
      </c>
      <c r="Q43" s="79">
        <f t="shared" si="20"/>
        <v>1782.7215610742294</v>
      </c>
      <c r="R43" s="80">
        <f t="shared" si="21"/>
        <v>1268.1466645124478</v>
      </c>
      <c r="S43" s="80">
        <f t="shared" si="22"/>
        <v>1010.5543732833569</v>
      </c>
      <c r="T43" s="80">
        <f t="shared" si="23"/>
        <v>857.44007430103011</v>
      </c>
      <c r="U43" s="80">
        <f t="shared" si="24"/>
        <v>773.29378129509041</v>
      </c>
      <c r="V43" s="81">
        <f t="shared" si="25"/>
        <v>710.45034727799634</v>
      </c>
      <c r="W43" s="70"/>
      <c r="X43" s="82"/>
      <c r="Y43" s="82"/>
      <c r="AA43" s="82"/>
      <c r="AB43" s="82"/>
      <c r="AD43" s="82"/>
      <c r="AE43" s="82"/>
      <c r="AG43" s="83"/>
      <c r="AH43" s="83"/>
      <c r="AI43" s="84">
        <f t="shared" si="26"/>
        <v>21.849472618485368</v>
      </c>
      <c r="AJ43" s="85">
        <f t="shared" si="27"/>
        <v>42.967800000000004</v>
      </c>
      <c r="AK43" s="85">
        <f t="shared" si="28"/>
        <v>0</v>
      </c>
      <c r="AL43" s="86">
        <f t="shared" si="45"/>
        <v>64.817272618485376</v>
      </c>
      <c r="AM43" s="87">
        <f t="shared" si="29"/>
        <v>43.178646589816779</v>
      </c>
      <c r="AN43" s="85">
        <f t="shared" si="30"/>
        <v>42.967800000000004</v>
      </c>
      <c r="AO43" s="85">
        <f t="shared" si="31"/>
        <v>0</v>
      </c>
      <c r="AP43" s="86">
        <f t="shared" si="46"/>
        <v>86.146446589816776</v>
      </c>
      <c r="AQ43" s="87">
        <f t="shared" si="32"/>
        <v>67.996822926524231</v>
      </c>
      <c r="AR43" s="85">
        <f t="shared" si="33"/>
        <v>42.967800000000004</v>
      </c>
      <c r="AS43" s="85">
        <f t="shared" si="34"/>
        <v>0</v>
      </c>
      <c r="AT43" s="86">
        <f t="shared" si="47"/>
        <v>110.96462292652424</v>
      </c>
      <c r="AU43" s="87">
        <f t="shared" si="35"/>
        <v>94.449668580337857</v>
      </c>
      <c r="AV43" s="85">
        <f t="shared" si="36"/>
        <v>42.967800000000004</v>
      </c>
      <c r="AW43" s="85">
        <f t="shared" si="37"/>
        <v>0</v>
      </c>
      <c r="AX43" s="86">
        <f t="shared" si="48"/>
        <v>137.41746858033787</v>
      </c>
      <c r="AY43" s="87">
        <f t="shared" si="38"/>
        <v>116.12318997976281</v>
      </c>
      <c r="AZ43" s="85">
        <f t="shared" si="39"/>
        <v>42.967800000000004</v>
      </c>
      <c r="BA43" s="85">
        <f t="shared" si="40"/>
        <v>0</v>
      </c>
      <c r="BB43" s="86">
        <f t="shared" si="49"/>
        <v>159.09098997976281</v>
      </c>
      <c r="BC43" s="88">
        <f t="shared" si="41"/>
        <v>137.57531987029</v>
      </c>
      <c r="BD43" s="85">
        <f t="shared" si="42"/>
        <v>42.967800000000004</v>
      </c>
      <c r="BE43" s="85">
        <f t="shared" si="43"/>
        <v>0</v>
      </c>
      <c r="BF43" s="178">
        <f t="shared" si="50"/>
        <v>180.54311987029001</v>
      </c>
      <c r="BG43" s="84">
        <f t="shared" si="51"/>
        <v>26.821636119803308</v>
      </c>
      <c r="BH43" s="177">
        <v>60</v>
      </c>
      <c r="BI43" s="20">
        <f t="shared" si="52"/>
        <v>63.175384364516866</v>
      </c>
      <c r="BJ43" s="20">
        <f t="shared" si="53"/>
        <v>42.967800000000004</v>
      </c>
      <c r="BK43" s="20">
        <f t="shared" si="54"/>
        <v>0</v>
      </c>
      <c r="BL43" s="89">
        <f t="shared" si="55"/>
        <v>106.14318436451687</v>
      </c>
    </row>
    <row r="44" spans="1:64" x14ac:dyDescent="0.3">
      <c r="A44" s="4"/>
      <c r="B44" s="173"/>
      <c r="C44" s="173"/>
      <c r="D44" s="173"/>
      <c r="E44" s="173"/>
      <c r="F44" s="173"/>
      <c r="G44" s="173"/>
      <c r="H44" s="173"/>
      <c r="I44" s="173"/>
      <c r="J44" s="173"/>
      <c r="K44" s="173"/>
      <c r="L44" s="173"/>
      <c r="M44" s="174"/>
      <c r="N44" s="172">
        <f t="shared" si="19"/>
        <v>9500</v>
      </c>
      <c r="O44" s="20">
        <f t="shared" si="19"/>
        <v>39</v>
      </c>
      <c r="P44" s="78">
        <f t="shared" si="44"/>
        <v>29.64</v>
      </c>
      <c r="Q44" s="79">
        <f t="shared" si="20"/>
        <v>1780.1856840314499</v>
      </c>
      <c r="R44" s="80">
        <f t="shared" si="21"/>
        <v>1266.342757450552</v>
      </c>
      <c r="S44" s="80">
        <f t="shared" si="22"/>
        <v>1009.116884843409</v>
      </c>
      <c r="T44" s="80">
        <f t="shared" si="23"/>
        <v>856.2203871398624</v>
      </c>
      <c r="U44" s="80">
        <f t="shared" si="24"/>
        <v>772.19379014104322</v>
      </c>
      <c r="V44" s="81">
        <f t="shared" si="25"/>
        <v>709.43974934445725</v>
      </c>
      <c r="W44" s="70"/>
      <c r="X44" s="82"/>
      <c r="Y44" s="82"/>
      <c r="AA44" s="82"/>
      <c r="AB44" s="82"/>
      <c r="AD44" s="82"/>
      <c r="AE44" s="82"/>
      <c r="AG44" s="83"/>
      <c r="AH44" s="83"/>
      <c r="AI44" s="84">
        <f t="shared" si="26"/>
        <v>24.34462844220128</v>
      </c>
      <c r="AJ44" s="85">
        <f t="shared" si="27"/>
        <v>42.967800000000004</v>
      </c>
      <c r="AK44" s="85">
        <f t="shared" si="28"/>
        <v>0</v>
      </c>
      <c r="AL44" s="86">
        <f t="shared" si="45"/>
        <v>67.312428442201281</v>
      </c>
      <c r="AM44" s="87">
        <f t="shared" si="29"/>
        <v>48.109541416431689</v>
      </c>
      <c r="AN44" s="85">
        <f t="shared" si="30"/>
        <v>42.967800000000004</v>
      </c>
      <c r="AO44" s="85">
        <f t="shared" si="31"/>
        <v>0</v>
      </c>
      <c r="AP44" s="86">
        <f t="shared" si="46"/>
        <v>91.077341416431693</v>
      </c>
      <c r="AQ44" s="87">
        <f t="shared" si="32"/>
        <v>75.761892211343365</v>
      </c>
      <c r="AR44" s="85">
        <f t="shared" si="33"/>
        <v>42.967800000000004</v>
      </c>
      <c r="AS44" s="85">
        <f t="shared" si="34"/>
        <v>0</v>
      </c>
      <c r="AT44" s="86">
        <f t="shared" si="47"/>
        <v>118.72969221134338</v>
      </c>
      <c r="AU44" s="87">
        <f t="shared" si="35"/>
        <v>105.23558752315418</v>
      </c>
      <c r="AV44" s="85">
        <f t="shared" si="36"/>
        <v>42.967800000000004</v>
      </c>
      <c r="AW44" s="85">
        <f t="shared" si="37"/>
        <v>0</v>
      </c>
      <c r="AX44" s="86">
        <f t="shared" si="48"/>
        <v>148.20338752315419</v>
      </c>
      <c r="AY44" s="87">
        <f t="shared" si="38"/>
        <v>129.38417155152587</v>
      </c>
      <c r="AZ44" s="85">
        <f t="shared" si="39"/>
        <v>42.967800000000004</v>
      </c>
      <c r="BA44" s="85">
        <f t="shared" si="40"/>
        <v>0</v>
      </c>
      <c r="BB44" s="86">
        <f t="shared" si="49"/>
        <v>172.35197155152588</v>
      </c>
      <c r="BC44" s="88">
        <f t="shared" si="41"/>
        <v>153.28608170732929</v>
      </c>
      <c r="BD44" s="85">
        <f t="shared" si="42"/>
        <v>42.967800000000004</v>
      </c>
      <c r="BE44" s="85">
        <f t="shared" si="43"/>
        <v>0</v>
      </c>
      <c r="BF44" s="178">
        <f t="shared" si="50"/>
        <v>196.2538817073293</v>
      </c>
      <c r="BG44" s="84">
        <f t="shared" si="51"/>
        <v>29.05677246312025</v>
      </c>
      <c r="BH44" s="177">
        <v>65</v>
      </c>
      <c r="BI44" s="20">
        <f t="shared" si="52"/>
        <v>74.143333038912147</v>
      </c>
      <c r="BJ44" s="20">
        <f t="shared" si="53"/>
        <v>42.967800000000004</v>
      </c>
      <c r="BK44" s="20">
        <f t="shared" si="54"/>
        <v>0</v>
      </c>
      <c r="BL44" s="89">
        <f t="shared" si="55"/>
        <v>117.11113303891216</v>
      </c>
    </row>
    <row r="45" spans="1:64" x14ac:dyDescent="0.3">
      <c r="A45" s="4"/>
      <c r="B45" s="173"/>
      <c r="C45" s="173"/>
      <c r="D45" s="173"/>
      <c r="E45" s="173"/>
      <c r="F45" s="173"/>
      <c r="G45" s="173"/>
      <c r="H45" s="173"/>
      <c r="I45" s="173"/>
      <c r="J45" s="173"/>
      <c r="K45" s="173"/>
      <c r="L45" s="173"/>
      <c r="M45" s="174"/>
      <c r="N45" s="172">
        <f t="shared" si="19"/>
        <v>10000</v>
      </c>
      <c r="O45" s="20">
        <f t="shared" si="19"/>
        <v>41</v>
      </c>
      <c r="P45" s="78">
        <f t="shared" si="44"/>
        <v>31.16</v>
      </c>
      <c r="Q45" s="79">
        <f t="shared" si="20"/>
        <v>1777.9033946929478</v>
      </c>
      <c r="R45" s="80">
        <f t="shared" si="21"/>
        <v>1264.7192410948467</v>
      </c>
      <c r="S45" s="80">
        <f t="shared" si="22"/>
        <v>1007.8231452474557</v>
      </c>
      <c r="T45" s="80">
        <f t="shared" si="23"/>
        <v>855.12266869481107</v>
      </c>
      <c r="U45" s="80">
        <f t="shared" si="24"/>
        <v>771.20379810240081</v>
      </c>
      <c r="V45" s="81">
        <f t="shared" si="25"/>
        <v>708.53021120427195</v>
      </c>
      <c r="W45" s="70"/>
      <c r="X45" s="82"/>
      <c r="Y45" s="82"/>
      <c r="AA45" s="82"/>
      <c r="AB45" s="82"/>
      <c r="AD45" s="82"/>
      <c r="AE45" s="82"/>
      <c r="AG45" s="83"/>
      <c r="AH45" s="83"/>
      <c r="AI45" s="84">
        <f t="shared" si="26"/>
        <v>26.974657553685635</v>
      </c>
      <c r="AJ45" s="85">
        <f t="shared" si="27"/>
        <v>42.967800000000004</v>
      </c>
      <c r="AK45" s="85">
        <f t="shared" si="28"/>
        <v>0</v>
      </c>
      <c r="AL45" s="86">
        <f t="shared" si="45"/>
        <v>69.942457553685642</v>
      </c>
      <c r="AM45" s="87">
        <f t="shared" si="29"/>
        <v>53.306971098539229</v>
      </c>
      <c r="AN45" s="85">
        <f t="shared" si="30"/>
        <v>42.967800000000004</v>
      </c>
      <c r="AO45" s="85">
        <f t="shared" si="31"/>
        <v>0</v>
      </c>
      <c r="AP45" s="86">
        <f t="shared" si="46"/>
        <v>96.274771098539233</v>
      </c>
      <c r="AQ45" s="87">
        <f t="shared" si="32"/>
        <v>83.946694971017592</v>
      </c>
      <c r="AR45" s="85">
        <f t="shared" si="33"/>
        <v>42.967800000000004</v>
      </c>
      <c r="AS45" s="85">
        <f t="shared" si="34"/>
        <v>0</v>
      </c>
      <c r="AT45" s="86">
        <f t="shared" si="47"/>
        <v>126.9144949710176</v>
      </c>
      <c r="AU45" s="87">
        <f t="shared" si="35"/>
        <v>116.60452911152824</v>
      </c>
      <c r="AV45" s="85">
        <f t="shared" si="36"/>
        <v>42.967800000000004</v>
      </c>
      <c r="AW45" s="85">
        <f t="shared" si="37"/>
        <v>0</v>
      </c>
      <c r="AX45" s="86">
        <f t="shared" si="48"/>
        <v>159.57232911152823</v>
      </c>
      <c r="AY45" s="87">
        <f t="shared" si="38"/>
        <v>143.36196293797883</v>
      </c>
      <c r="AZ45" s="85">
        <f t="shared" si="39"/>
        <v>42.967800000000004</v>
      </c>
      <c r="BA45" s="85">
        <f t="shared" si="40"/>
        <v>0</v>
      </c>
      <c r="BB45" s="86">
        <f t="shared" si="49"/>
        <v>186.32976293797884</v>
      </c>
      <c r="BC45" s="88">
        <f t="shared" si="41"/>
        <v>169.84607391393831</v>
      </c>
      <c r="BD45" s="85">
        <f t="shared" si="42"/>
        <v>42.967800000000004</v>
      </c>
      <c r="BE45" s="85">
        <f t="shared" si="43"/>
        <v>0</v>
      </c>
      <c r="BF45" s="178">
        <f t="shared" si="50"/>
        <v>212.81387391393832</v>
      </c>
      <c r="BG45" s="84">
        <f t="shared" si="51"/>
        <v>31.291908806437192</v>
      </c>
      <c r="BH45" s="177">
        <v>70</v>
      </c>
      <c r="BI45" s="20">
        <f t="shared" si="52"/>
        <v>85.988717607259062</v>
      </c>
      <c r="BJ45" s="20">
        <f t="shared" si="53"/>
        <v>42.967800000000004</v>
      </c>
      <c r="BK45" s="20">
        <f t="shared" si="54"/>
        <v>0</v>
      </c>
      <c r="BL45" s="89">
        <f t="shared" si="55"/>
        <v>128.95651760725906</v>
      </c>
    </row>
    <row r="46" spans="1:64" x14ac:dyDescent="0.3">
      <c r="A46" s="4"/>
      <c r="B46" s="173"/>
      <c r="C46" s="173"/>
      <c r="D46" s="173"/>
      <c r="E46" s="173"/>
      <c r="F46" s="173"/>
      <c r="G46" s="173"/>
      <c r="H46" s="173"/>
      <c r="I46" s="173"/>
      <c r="J46" s="173"/>
      <c r="K46" s="173"/>
      <c r="L46" s="173"/>
      <c r="M46" s="174"/>
      <c r="N46" s="172">
        <f t="shared" si="19"/>
        <v>10500</v>
      </c>
      <c r="O46" s="20">
        <f t="shared" si="19"/>
        <v>43</v>
      </c>
      <c r="P46" s="78">
        <f t="shared" si="44"/>
        <v>32.68</v>
      </c>
      <c r="Q46" s="79">
        <f t="shared" si="20"/>
        <v>1775.8384662438277</v>
      </c>
      <c r="R46" s="80">
        <f t="shared" si="21"/>
        <v>1263.250345344446</v>
      </c>
      <c r="S46" s="80">
        <f t="shared" si="22"/>
        <v>1006.6526189463555</v>
      </c>
      <c r="T46" s="80">
        <f t="shared" si="23"/>
        <v>854.12949486357434</v>
      </c>
      <c r="U46" s="80">
        <f t="shared" si="24"/>
        <v>770.3080910198197</v>
      </c>
      <c r="V46" s="81">
        <f t="shared" si="25"/>
        <v>707.70729574410439</v>
      </c>
      <c r="W46" s="70"/>
      <c r="X46" s="82"/>
      <c r="Y46" s="82"/>
      <c r="AA46" s="82"/>
      <c r="AB46" s="82"/>
      <c r="AD46" s="82"/>
      <c r="AE46" s="82"/>
      <c r="AG46" s="83"/>
      <c r="AH46" s="83"/>
      <c r="AI46" s="84">
        <f t="shared" si="26"/>
        <v>29.739559952938393</v>
      </c>
      <c r="AJ46" s="85">
        <f t="shared" si="27"/>
        <v>42.967800000000004</v>
      </c>
      <c r="AK46" s="85">
        <f t="shared" si="28"/>
        <v>0</v>
      </c>
      <c r="AL46" s="86">
        <f t="shared" si="45"/>
        <v>72.70735995293839</v>
      </c>
      <c r="AM46" s="87">
        <f t="shared" si="29"/>
        <v>58.770935636139512</v>
      </c>
      <c r="AN46" s="85">
        <f t="shared" si="30"/>
        <v>42.967800000000004</v>
      </c>
      <c r="AO46" s="85">
        <f t="shared" si="31"/>
        <v>0</v>
      </c>
      <c r="AP46" s="86">
        <f t="shared" si="46"/>
        <v>101.73873563613952</v>
      </c>
      <c r="AQ46" s="87">
        <f t="shared" si="32"/>
        <v>92.551231205546884</v>
      </c>
      <c r="AR46" s="85">
        <f t="shared" si="33"/>
        <v>42.967800000000004</v>
      </c>
      <c r="AS46" s="85">
        <f t="shared" si="34"/>
        <v>0</v>
      </c>
      <c r="AT46" s="86">
        <f t="shared" si="47"/>
        <v>135.5190312055469</v>
      </c>
      <c r="AU46" s="87">
        <f t="shared" si="35"/>
        <v>128.5564933454599</v>
      </c>
      <c r="AV46" s="85">
        <f t="shared" si="36"/>
        <v>42.967800000000004</v>
      </c>
      <c r="AW46" s="85">
        <f t="shared" si="37"/>
        <v>0</v>
      </c>
      <c r="AX46" s="86">
        <f t="shared" si="48"/>
        <v>171.52429334545991</v>
      </c>
      <c r="AY46" s="87">
        <f t="shared" si="38"/>
        <v>158.05656413912163</v>
      </c>
      <c r="AZ46" s="85">
        <f t="shared" si="39"/>
        <v>42.967800000000004</v>
      </c>
      <c r="BA46" s="85">
        <f t="shared" si="40"/>
        <v>0</v>
      </c>
      <c r="BB46" s="86">
        <f t="shared" si="49"/>
        <v>201.02436413912164</v>
      </c>
      <c r="BC46" s="88">
        <f t="shared" si="41"/>
        <v>187.25529649011696</v>
      </c>
      <c r="BD46" s="85">
        <f t="shared" si="42"/>
        <v>42.967800000000004</v>
      </c>
      <c r="BE46" s="85">
        <f t="shared" si="43"/>
        <v>0</v>
      </c>
      <c r="BF46" s="178">
        <f t="shared" si="50"/>
        <v>230.22309649011697</v>
      </c>
      <c r="BG46" s="84">
        <f t="shared" si="51"/>
        <v>33.52704514975413</v>
      </c>
      <c r="BH46" s="177">
        <v>75</v>
      </c>
      <c r="BI46" s="20">
        <f t="shared" si="52"/>
        <v>98.711538069557577</v>
      </c>
      <c r="BJ46" s="20">
        <f t="shared" si="53"/>
        <v>42.967800000000004</v>
      </c>
      <c r="BK46" s="20">
        <f t="shared" si="54"/>
        <v>0</v>
      </c>
      <c r="BL46" s="89">
        <f t="shared" si="55"/>
        <v>141.67933806955759</v>
      </c>
    </row>
    <row r="47" spans="1:64" ht="15" thickBot="1" x14ac:dyDescent="0.35">
      <c r="A47" s="4"/>
      <c r="B47" s="173"/>
      <c r="C47" s="173"/>
      <c r="D47" s="173"/>
      <c r="E47" s="173"/>
      <c r="F47" s="173"/>
      <c r="G47" s="173"/>
      <c r="H47" s="173"/>
      <c r="I47" s="173"/>
      <c r="J47" s="173"/>
      <c r="K47" s="173"/>
      <c r="L47" s="173"/>
      <c r="M47" s="174"/>
      <c r="N47" s="172">
        <f t="shared" si="19"/>
        <v>11000</v>
      </c>
      <c r="O47" s="20">
        <f t="shared" si="19"/>
        <v>46</v>
      </c>
      <c r="P47" s="78">
        <f t="shared" si="44"/>
        <v>34.96</v>
      </c>
      <c r="Q47" s="79">
        <f t="shared" si="20"/>
        <v>1813.3826198642037</v>
      </c>
      <c r="R47" s="80">
        <f t="shared" si="21"/>
        <v>1289.9575408062738</v>
      </c>
      <c r="S47" s="80">
        <f t="shared" si="22"/>
        <v>1027.9349153299995</v>
      </c>
      <c r="T47" s="80">
        <f t="shared" si="23"/>
        <v>872.18720088605994</v>
      </c>
      <c r="U47" s="80">
        <f t="shared" si="24"/>
        <v>786.59367433947773</v>
      </c>
      <c r="V47" s="81">
        <f t="shared" si="25"/>
        <v>722.66939501987838</v>
      </c>
      <c r="W47" s="94"/>
      <c r="X47" s="95"/>
      <c r="Y47" s="95"/>
      <c r="Z47" s="96"/>
      <c r="AA47" s="95"/>
      <c r="AB47" s="95"/>
      <c r="AC47" s="96"/>
      <c r="AD47" s="95"/>
      <c r="AE47" s="95"/>
      <c r="AF47" s="96"/>
      <c r="AG47" s="97"/>
      <c r="AH47" s="97"/>
      <c r="AI47" s="84">
        <f t="shared" si="26"/>
        <v>32.639335639959633</v>
      </c>
      <c r="AJ47" s="85">
        <f t="shared" si="27"/>
        <v>42.967800000000004</v>
      </c>
      <c r="AK47" s="85">
        <f t="shared" si="28"/>
        <v>0</v>
      </c>
      <c r="AL47" s="86">
        <f t="shared" si="45"/>
        <v>75.607135639959637</v>
      </c>
      <c r="AM47" s="87">
        <f t="shared" si="29"/>
        <v>64.501435029232482</v>
      </c>
      <c r="AN47" s="85">
        <f t="shared" si="30"/>
        <v>42.967800000000004</v>
      </c>
      <c r="AO47" s="85">
        <f t="shared" si="31"/>
        <v>0</v>
      </c>
      <c r="AP47" s="86">
        <f t="shared" si="46"/>
        <v>107.46923502923249</v>
      </c>
      <c r="AQ47" s="87">
        <f t="shared" si="32"/>
        <v>101.57550091493125</v>
      </c>
      <c r="AR47" s="85">
        <f t="shared" si="33"/>
        <v>42.967800000000004</v>
      </c>
      <c r="AS47" s="85">
        <f t="shared" si="34"/>
        <v>0</v>
      </c>
      <c r="AT47" s="86">
        <f t="shared" si="47"/>
        <v>144.54330091493125</v>
      </c>
      <c r="AU47" s="87">
        <f t="shared" si="35"/>
        <v>141.09148022494921</v>
      </c>
      <c r="AV47" s="85">
        <f t="shared" si="36"/>
        <v>42.967800000000004</v>
      </c>
      <c r="AW47" s="85">
        <f t="shared" si="37"/>
        <v>0</v>
      </c>
      <c r="AX47" s="86">
        <f t="shared" si="48"/>
        <v>184.05928022494922</v>
      </c>
      <c r="AY47" s="87">
        <f t="shared" si="38"/>
        <v>173.46797515495433</v>
      </c>
      <c r="AZ47" s="85">
        <f t="shared" si="39"/>
        <v>42.967800000000004</v>
      </c>
      <c r="BA47" s="85">
        <f t="shared" si="40"/>
        <v>0</v>
      </c>
      <c r="BB47" s="86">
        <f t="shared" si="49"/>
        <v>216.43577515495434</v>
      </c>
      <c r="BC47" s="88">
        <f t="shared" si="41"/>
        <v>205.51374943586535</v>
      </c>
      <c r="BD47" s="85">
        <f t="shared" si="42"/>
        <v>42.967800000000004</v>
      </c>
      <c r="BE47" s="85">
        <f t="shared" si="43"/>
        <v>0</v>
      </c>
      <c r="BF47" s="178">
        <f t="shared" si="50"/>
        <v>248.48154943586536</v>
      </c>
      <c r="BG47" s="84">
        <f t="shared" si="51"/>
        <v>35.762181493071076</v>
      </c>
      <c r="BH47" s="177">
        <v>80</v>
      </c>
      <c r="BI47" s="20">
        <f t="shared" si="52"/>
        <v>112.31179442580775</v>
      </c>
      <c r="BJ47" s="20">
        <f t="shared" si="53"/>
        <v>42.967800000000004</v>
      </c>
      <c r="BK47" s="20">
        <f t="shared" si="54"/>
        <v>0</v>
      </c>
      <c r="BL47" s="89">
        <f t="shared" si="55"/>
        <v>155.27959442580774</v>
      </c>
    </row>
    <row r="48" spans="1:64" x14ac:dyDescent="0.3">
      <c r="A48" s="4"/>
      <c r="B48" s="173"/>
      <c r="C48" s="173"/>
      <c r="D48" s="173"/>
      <c r="E48" s="173"/>
      <c r="F48" s="173"/>
      <c r="G48" s="173"/>
      <c r="H48" s="173"/>
      <c r="I48" s="173"/>
      <c r="J48" s="173"/>
      <c r="K48" s="173"/>
      <c r="L48" s="173"/>
      <c r="M48" s="174"/>
      <c r="N48" s="172">
        <f t="shared" si="19"/>
        <v>11500</v>
      </c>
      <c r="O48" s="20">
        <f t="shared" si="19"/>
        <v>48</v>
      </c>
      <c r="P48" s="78">
        <f t="shared" si="44"/>
        <v>36.480000000000004</v>
      </c>
      <c r="Q48" s="79">
        <f t="shared" si="20"/>
        <v>1809.9546754032133</v>
      </c>
      <c r="R48" s="80">
        <f t="shared" si="21"/>
        <v>1287.519057742368</v>
      </c>
      <c r="S48" s="80">
        <f t="shared" si="22"/>
        <v>1025.9917491384497</v>
      </c>
      <c r="T48" s="80">
        <f t="shared" si="23"/>
        <v>870.53845381444205</v>
      </c>
      <c r="U48" s="80">
        <f t="shared" si="24"/>
        <v>785.10672977550905</v>
      </c>
      <c r="V48" s="81">
        <f t="shared" si="25"/>
        <v>721.30329030339476</v>
      </c>
      <c r="W48" s="6"/>
      <c r="X48" s="6"/>
      <c r="Y48" s="6"/>
      <c r="Z48" s="6"/>
      <c r="AA48" s="6"/>
      <c r="AB48" s="6"/>
      <c r="AC48" s="6"/>
      <c r="AD48" s="6"/>
      <c r="AE48" s="6"/>
      <c r="AF48" s="6"/>
      <c r="AG48" s="6"/>
      <c r="AH48" s="6"/>
      <c r="AI48" s="84">
        <f t="shared" si="26"/>
        <v>35.673984614749259</v>
      </c>
      <c r="AJ48" s="85">
        <f t="shared" si="27"/>
        <v>42.967800000000004</v>
      </c>
      <c r="AK48" s="85">
        <f t="shared" si="28"/>
        <v>0</v>
      </c>
      <c r="AL48" s="86">
        <f t="shared" ref="AL48:AL53" si="56">SUM(AI48:AK48)</f>
        <v>78.64178461474927</v>
      </c>
      <c r="AM48" s="87">
        <f t="shared" si="29"/>
        <v>70.498469277818131</v>
      </c>
      <c r="AN48" s="85">
        <f t="shared" si="30"/>
        <v>42.967800000000004</v>
      </c>
      <c r="AO48" s="85">
        <f t="shared" si="31"/>
        <v>0</v>
      </c>
      <c r="AP48" s="86">
        <f t="shared" ref="AP48:AP53" si="57">SUM(AM48:AO48)</f>
        <v>113.46626927781813</v>
      </c>
      <c r="AQ48" s="87">
        <f t="shared" si="32"/>
        <v>111.01950409917073</v>
      </c>
      <c r="AR48" s="85">
        <f t="shared" si="33"/>
        <v>42.967800000000004</v>
      </c>
      <c r="AS48" s="85">
        <f t="shared" si="34"/>
        <v>0</v>
      </c>
      <c r="AT48" s="86">
        <f t="shared" ref="AT48:AT53" si="58">SUM(AQ48:AS48)</f>
        <v>153.98730409917073</v>
      </c>
      <c r="AU48" s="87">
        <f t="shared" si="35"/>
        <v>154.2094897499961</v>
      </c>
      <c r="AV48" s="85">
        <f t="shared" si="36"/>
        <v>42.967800000000004</v>
      </c>
      <c r="AW48" s="85">
        <f t="shared" si="37"/>
        <v>0</v>
      </c>
      <c r="AX48" s="86">
        <f t="shared" ref="AX48:AX53" si="59">SUM(AU48:AW48)</f>
        <v>197.17728974999611</v>
      </c>
      <c r="AY48" s="87">
        <f t="shared" si="38"/>
        <v>189.59619598547695</v>
      </c>
      <c r="AZ48" s="85">
        <f t="shared" si="39"/>
        <v>42.967800000000004</v>
      </c>
      <c r="BA48" s="85">
        <f t="shared" si="40"/>
        <v>0</v>
      </c>
      <c r="BB48" s="86">
        <f t="shared" ref="BB48:BB53" si="60">SUM(AY48:BA48)</f>
        <v>232.56399598547696</v>
      </c>
      <c r="BC48" s="88">
        <f t="shared" si="41"/>
        <v>224.62143275118339</v>
      </c>
      <c r="BD48" s="85">
        <f t="shared" si="42"/>
        <v>42.967800000000004</v>
      </c>
      <c r="BE48" s="85">
        <f t="shared" si="43"/>
        <v>0</v>
      </c>
      <c r="BF48" s="178">
        <f t="shared" ref="BF48:BF53" si="61">SUM(BC48:BE48)</f>
        <v>267.58923275118337</v>
      </c>
      <c r="BG48" s="84">
        <f t="shared" si="51"/>
        <v>37.997317836388021</v>
      </c>
      <c r="BH48" s="177">
        <v>85</v>
      </c>
      <c r="BI48" s="20">
        <f t="shared" si="52"/>
        <v>126.78948667600955</v>
      </c>
      <c r="BJ48" s="20">
        <f t="shared" si="53"/>
        <v>42.967800000000004</v>
      </c>
      <c r="BK48" s="20">
        <f t="shared" si="54"/>
        <v>0</v>
      </c>
      <c r="BL48" s="89">
        <f t="shared" si="55"/>
        <v>169.75728667600956</v>
      </c>
    </row>
    <row r="49" spans="1:64" x14ac:dyDescent="0.3">
      <c r="A49" s="4"/>
      <c r="B49" s="173"/>
      <c r="C49" s="173"/>
      <c r="D49" s="173"/>
      <c r="E49" s="173"/>
      <c r="F49" s="173"/>
      <c r="G49" s="173"/>
      <c r="H49" s="173"/>
      <c r="I49" s="173"/>
      <c r="J49" s="173"/>
      <c r="K49" s="173"/>
      <c r="L49" s="173"/>
      <c r="M49" s="174"/>
      <c r="N49" s="172">
        <f t="shared" ref="N49:O53" si="62">N21</f>
        <v>12000</v>
      </c>
      <c r="O49" s="20">
        <f t="shared" si="62"/>
        <v>50</v>
      </c>
      <c r="P49" s="78">
        <f t="shared" si="44"/>
        <v>38</v>
      </c>
      <c r="Q49" s="79">
        <f t="shared" si="20"/>
        <v>1806.8123929806379</v>
      </c>
      <c r="R49" s="80">
        <f t="shared" si="21"/>
        <v>1285.2837816004539</v>
      </c>
      <c r="S49" s="80">
        <f t="shared" si="22"/>
        <v>1024.2105134628616</v>
      </c>
      <c r="T49" s="80">
        <f t="shared" si="23"/>
        <v>869.02710233212508</v>
      </c>
      <c r="U49" s="80">
        <f t="shared" si="24"/>
        <v>783.7436972585374</v>
      </c>
      <c r="V49" s="81">
        <f t="shared" si="25"/>
        <v>720.05102764661808</v>
      </c>
      <c r="W49" s="6"/>
      <c r="X49" s="6"/>
      <c r="Y49" s="6"/>
      <c r="Z49" s="6"/>
      <c r="AA49" s="6"/>
      <c r="AB49" s="6"/>
      <c r="AC49" s="6"/>
      <c r="AD49" s="6"/>
      <c r="AE49" s="6"/>
      <c r="AF49" s="6"/>
      <c r="AG49" s="6"/>
      <c r="AH49" s="6"/>
      <c r="AI49" s="84">
        <f t="shared" si="26"/>
        <v>38.84350687730732</v>
      </c>
      <c r="AJ49" s="85">
        <f t="shared" si="27"/>
        <v>42.967800000000004</v>
      </c>
      <c r="AK49" s="85">
        <f t="shared" si="28"/>
        <v>0</v>
      </c>
      <c r="AL49" s="86">
        <f t="shared" si="56"/>
        <v>81.811306877307317</v>
      </c>
      <c r="AM49" s="87">
        <f t="shared" si="29"/>
        <v>76.762038381896502</v>
      </c>
      <c r="AN49" s="85">
        <f t="shared" si="30"/>
        <v>42.967800000000004</v>
      </c>
      <c r="AO49" s="85">
        <f t="shared" si="31"/>
        <v>0</v>
      </c>
      <c r="AP49" s="86">
        <f t="shared" si="57"/>
        <v>119.72983838189651</v>
      </c>
      <c r="AQ49" s="87">
        <f t="shared" si="32"/>
        <v>120.8832407582653</v>
      </c>
      <c r="AR49" s="85">
        <f t="shared" si="33"/>
        <v>42.967800000000004</v>
      </c>
      <c r="AS49" s="85">
        <f t="shared" si="34"/>
        <v>0</v>
      </c>
      <c r="AT49" s="86">
        <f t="shared" si="58"/>
        <v>163.8510407582653</v>
      </c>
      <c r="AU49" s="87">
        <f t="shared" si="35"/>
        <v>167.91052192060067</v>
      </c>
      <c r="AV49" s="85">
        <f t="shared" si="36"/>
        <v>42.967800000000004</v>
      </c>
      <c r="AW49" s="85">
        <f t="shared" si="37"/>
        <v>0</v>
      </c>
      <c r="AX49" s="86">
        <f t="shared" si="59"/>
        <v>210.87832192060068</v>
      </c>
      <c r="AY49" s="87">
        <f t="shared" si="38"/>
        <v>206.4412266306895</v>
      </c>
      <c r="AZ49" s="85">
        <f t="shared" si="39"/>
        <v>42.967800000000004</v>
      </c>
      <c r="BA49" s="85">
        <f t="shared" si="40"/>
        <v>0</v>
      </c>
      <c r="BB49" s="86">
        <f t="shared" si="60"/>
        <v>249.40902663068951</v>
      </c>
      <c r="BC49" s="88">
        <f t="shared" si="41"/>
        <v>244.57834643607106</v>
      </c>
      <c r="BD49" s="85">
        <f t="shared" si="42"/>
        <v>42.967800000000004</v>
      </c>
      <c r="BE49" s="85">
        <f t="shared" si="43"/>
        <v>0</v>
      </c>
      <c r="BF49" s="178">
        <f t="shared" si="61"/>
        <v>287.54614643607107</v>
      </c>
      <c r="BG49" s="84">
        <f t="shared" si="51"/>
        <v>40.232454179704959</v>
      </c>
      <c r="BH49" s="177">
        <v>90</v>
      </c>
      <c r="BI49" s="20">
        <f t="shared" si="52"/>
        <v>142.14461482016293</v>
      </c>
      <c r="BJ49" s="20">
        <f t="shared" si="53"/>
        <v>42.967800000000004</v>
      </c>
      <c r="BK49" s="20">
        <f t="shared" si="54"/>
        <v>0</v>
      </c>
      <c r="BL49" s="89">
        <f t="shared" si="55"/>
        <v>185.11241482016294</v>
      </c>
    </row>
    <row r="50" spans="1:64" x14ac:dyDescent="0.3">
      <c r="A50" s="4"/>
      <c r="B50" s="173"/>
      <c r="C50" s="173"/>
      <c r="D50" s="173"/>
      <c r="E50" s="173"/>
      <c r="F50" s="173"/>
      <c r="G50" s="173"/>
      <c r="H50" s="173"/>
      <c r="I50" s="173"/>
      <c r="J50" s="173"/>
      <c r="K50" s="173"/>
      <c r="L50" s="173"/>
      <c r="M50" s="174"/>
      <c r="N50" s="172">
        <f t="shared" si="62"/>
        <v>12500</v>
      </c>
      <c r="O50" s="20">
        <f t="shared" si="62"/>
        <v>51</v>
      </c>
      <c r="P50" s="78">
        <f t="shared" si="44"/>
        <v>38.76</v>
      </c>
      <c r="Q50" s="79">
        <f t="shared" si="20"/>
        <v>1769.230695206641</v>
      </c>
      <c r="R50" s="80">
        <f t="shared" si="21"/>
        <v>1258.5498789431645</v>
      </c>
      <c r="S50" s="80">
        <f t="shared" si="22"/>
        <v>1002.9069347828342</v>
      </c>
      <c r="T50" s="80">
        <f t="shared" si="23"/>
        <v>850.95133860361682</v>
      </c>
      <c r="U50" s="80">
        <f t="shared" si="24"/>
        <v>767.44182835556012</v>
      </c>
      <c r="V50" s="81">
        <f t="shared" si="25"/>
        <v>705.07396627156834</v>
      </c>
      <c r="W50" s="6"/>
      <c r="X50" s="6"/>
      <c r="Y50" s="6"/>
      <c r="Z50" s="6"/>
      <c r="AA50" s="6"/>
      <c r="AB50" s="6"/>
      <c r="AC50" s="6"/>
      <c r="AD50" s="6"/>
      <c r="AE50" s="6"/>
      <c r="AF50" s="6"/>
      <c r="AG50" s="6"/>
      <c r="AH50" s="6"/>
      <c r="AI50" s="84">
        <f t="shared" si="26"/>
        <v>42.147902427633795</v>
      </c>
      <c r="AJ50" s="85">
        <f t="shared" si="27"/>
        <v>42.967800000000004</v>
      </c>
      <c r="AK50" s="85">
        <f t="shared" si="28"/>
        <v>0</v>
      </c>
      <c r="AL50" s="86">
        <f t="shared" si="56"/>
        <v>85.115702427633806</v>
      </c>
      <c r="AM50" s="87">
        <f t="shared" si="29"/>
        <v>83.292142341467567</v>
      </c>
      <c r="AN50" s="85">
        <f t="shared" si="30"/>
        <v>42.967800000000004</v>
      </c>
      <c r="AO50" s="85">
        <f t="shared" si="31"/>
        <v>0</v>
      </c>
      <c r="AP50" s="86">
        <f t="shared" si="57"/>
        <v>126.25994234146756</v>
      </c>
      <c r="AQ50" s="87">
        <f t="shared" si="32"/>
        <v>131.16671089221495</v>
      </c>
      <c r="AR50" s="85">
        <f t="shared" si="33"/>
        <v>42.967800000000004</v>
      </c>
      <c r="AS50" s="85">
        <f t="shared" si="34"/>
        <v>0</v>
      </c>
      <c r="AT50" s="86">
        <f t="shared" si="58"/>
        <v>174.13451089221496</v>
      </c>
      <c r="AU50" s="87">
        <f t="shared" si="35"/>
        <v>182.19457673676288</v>
      </c>
      <c r="AV50" s="85">
        <f t="shared" si="36"/>
        <v>42.967800000000004</v>
      </c>
      <c r="AW50" s="85">
        <f t="shared" si="37"/>
        <v>0</v>
      </c>
      <c r="AX50" s="86">
        <f t="shared" si="59"/>
        <v>225.16237673676289</v>
      </c>
      <c r="AY50" s="87">
        <f t="shared" si="38"/>
        <v>224.00306709059177</v>
      </c>
      <c r="AZ50" s="85">
        <f t="shared" si="39"/>
        <v>42.967800000000004</v>
      </c>
      <c r="BA50" s="85">
        <f t="shared" si="40"/>
        <v>0</v>
      </c>
      <c r="BB50" s="86">
        <f t="shared" si="60"/>
        <v>266.97086709059175</v>
      </c>
      <c r="BC50" s="88">
        <f t="shared" si="41"/>
        <v>265.38449049052855</v>
      </c>
      <c r="BD50" s="85">
        <f t="shared" si="42"/>
        <v>42.967800000000004</v>
      </c>
      <c r="BE50" s="85">
        <f t="shared" si="43"/>
        <v>0</v>
      </c>
      <c r="BF50" s="178">
        <f t="shared" si="61"/>
        <v>308.35229049052856</v>
      </c>
      <c r="BG50" s="84">
        <f t="shared" si="51"/>
        <v>42.467590523021904</v>
      </c>
      <c r="BH50" s="177">
        <v>95</v>
      </c>
      <c r="BI50" s="20">
        <f t="shared" si="52"/>
        <v>158.37717885826797</v>
      </c>
      <c r="BJ50" s="20">
        <f t="shared" si="53"/>
        <v>42.967800000000004</v>
      </c>
      <c r="BK50" s="20">
        <f t="shared" si="54"/>
        <v>0</v>
      </c>
      <c r="BL50" s="89">
        <f t="shared" si="55"/>
        <v>201.34497885826798</v>
      </c>
    </row>
    <row r="51" spans="1:64" x14ac:dyDescent="0.3">
      <c r="A51" s="4"/>
      <c r="B51" s="173"/>
      <c r="C51" s="173"/>
      <c r="D51" s="173"/>
      <c r="E51" s="173"/>
      <c r="F51" s="173"/>
      <c r="G51" s="173"/>
      <c r="H51" s="173"/>
      <c r="I51" s="173"/>
      <c r="J51" s="173"/>
      <c r="K51" s="173"/>
      <c r="L51" s="173"/>
      <c r="M51" s="174"/>
      <c r="N51" s="172">
        <f t="shared" si="62"/>
        <v>13000</v>
      </c>
      <c r="O51" s="20">
        <f t="shared" si="62"/>
        <v>51</v>
      </c>
      <c r="P51" s="78">
        <f t="shared" si="44"/>
        <v>38.76</v>
      </c>
      <c r="Q51" s="79">
        <f t="shared" si="20"/>
        <v>1701.1833607756159</v>
      </c>
      <c r="R51" s="80">
        <f t="shared" si="21"/>
        <v>1210.1441143684272</v>
      </c>
      <c r="S51" s="80">
        <f t="shared" si="22"/>
        <v>964.33359113734036</v>
      </c>
      <c r="T51" s="80">
        <f t="shared" si="23"/>
        <v>818.22244096501606</v>
      </c>
      <c r="U51" s="80">
        <f t="shared" si="24"/>
        <v>737.92483495726924</v>
      </c>
      <c r="V51" s="81">
        <f t="shared" si="25"/>
        <v>677.95573679958488</v>
      </c>
      <c r="W51" s="6"/>
      <c r="X51" s="6"/>
      <c r="Y51" s="6"/>
      <c r="Z51" s="6"/>
      <c r="AA51" s="6"/>
      <c r="AB51" s="6"/>
      <c r="AC51" s="6"/>
      <c r="AD51" s="6"/>
      <c r="AE51" s="6"/>
      <c r="AF51" s="6"/>
      <c r="AG51" s="6"/>
      <c r="AH51" s="6"/>
      <c r="AI51" s="84">
        <f t="shared" si="26"/>
        <v>45.587171265728735</v>
      </c>
      <c r="AJ51" s="85">
        <f t="shared" si="27"/>
        <v>42.967800000000004</v>
      </c>
      <c r="AK51" s="85">
        <f t="shared" si="28"/>
        <v>0</v>
      </c>
      <c r="AL51" s="86">
        <f t="shared" si="56"/>
        <v>88.554971265728739</v>
      </c>
      <c r="AM51" s="87">
        <f t="shared" si="29"/>
        <v>90.088781156531326</v>
      </c>
      <c r="AN51" s="85">
        <f t="shared" si="30"/>
        <v>42.967800000000004</v>
      </c>
      <c r="AO51" s="85">
        <f t="shared" si="31"/>
        <v>0</v>
      </c>
      <c r="AP51" s="86">
        <f t="shared" si="57"/>
        <v>133.05658115653134</v>
      </c>
      <c r="AQ51" s="87">
        <f t="shared" si="32"/>
        <v>141.86991450101976</v>
      </c>
      <c r="AR51" s="85">
        <f t="shared" si="33"/>
        <v>42.967800000000004</v>
      </c>
      <c r="AS51" s="85">
        <f t="shared" si="34"/>
        <v>0</v>
      </c>
      <c r="AT51" s="86">
        <f t="shared" si="58"/>
        <v>184.83771450101978</v>
      </c>
      <c r="AU51" s="87">
        <f t="shared" si="35"/>
        <v>197.06165419848284</v>
      </c>
      <c r="AV51" s="85">
        <f t="shared" si="36"/>
        <v>42.967800000000004</v>
      </c>
      <c r="AW51" s="85">
        <f t="shared" si="37"/>
        <v>0</v>
      </c>
      <c r="AX51" s="86">
        <f t="shared" si="59"/>
        <v>240.02945419848285</v>
      </c>
      <c r="AY51" s="87">
        <f t="shared" si="38"/>
        <v>242.28171736518414</v>
      </c>
      <c r="AZ51" s="85">
        <f t="shared" si="39"/>
        <v>42.967800000000004</v>
      </c>
      <c r="BA51" s="85">
        <f t="shared" si="40"/>
        <v>0</v>
      </c>
      <c r="BB51" s="86">
        <f t="shared" si="60"/>
        <v>285.24951736518415</v>
      </c>
      <c r="BC51" s="88">
        <f t="shared" si="41"/>
        <v>287.03986491455566</v>
      </c>
      <c r="BD51" s="85">
        <f t="shared" si="42"/>
        <v>42.967800000000004</v>
      </c>
      <c r="BE51" s="85">
        <f t="shared" si="43"/>
        <v>0</v>
      </c>
      <c r="BF51" s="178">
        <f t="shared" si="61"/>
        <v>330.00766491455568</v>
      </c>
      <c r="BG51" s="84">
        <f t="shared" si="51"/>
        <v>44.702726866338843</v>
      </c>
      <c r="BH51" s="177">
        <v>100</v>
      </c>
      <c r="BI51" s="20">
        <f t="shared" si="52"/>
        <v>175.48717879032458</v>
      </c>
      <c r="BJ51" s="20">
        <f t="shared" si="53"/>
        <v>42.967800000000004</v>
      </c>
      <c r="BK51" s="20">
        <f t="shared" si="54"/>
        <v>0</v>
      </c>
      <c r="BL51" s="89">
        <f t="shared" si="55"/>
        <v>218.45497879032459</v>
      </c>
    </row>
    <row r="52" spans="1:64" x14ac:dyDescent="0.3">
      <c r="A52" s="4"/>
      <c r="B52" s="173"/>
      <c r="C52" s="173"/>
      <c r="D52" s="173"/>
      <c r="E52" s="173"/>
      <c r="F52" s="173"/>
      <c r="G52" s="173"/>
      <c r="H52" s="173"/>
      <c r="I52" s="173"/>
      <c r="J52" s="173"/>
      <c r="K52" s="173"/>
      <c r="L52" s="173"/>
      <c r="M52" s="174"/>
      <c r="N52" s="172">
        <f t="shared" si="62"/>
        <v>13500</v>
      </c>
      <c r="O52" s="20">
        <f t="shared" si="62"/>
        <v>51</v>
      </c>
      <c r="P52" s="78">
        <f t="shared" si="44"/>
        <v>38.76</v>
      </c>
      <c r="Q52" s="79">
        <f t="shared" si="20"/>
        <v>1638.1765696357786</v>
      </c>
      <c r="R52" s="80">
        <f t="shared" si="21"/>
        <v>1165.3239619844114</v>
      </c>
      <c r="S52" s="80">
        <f t="shared" si="22"/>
        <v>928.61753220632784</v>
      </c>
      <c r="T52" s="80">
        <f t="shared" si="23"/>
        <v>787.91790611446004</v>
      </c>
      <c r="U52" s="80">
        <f t="shared" si="24"/>
        <v>710.59428551440737</v>
      </c>
      <c r="V52" s="81">
        <f t="shared" si="25"/>
        <v>652.84626506626694</v>
      </c>
      <c r="W52" s="6"/>
      <c r="X52" s="6"/>
      <c r="Y52" s="6"/>
      <c r="Z52" s="6"/>
      <c r="AA52" s="6"/>
      <c r="AB52" s="6"/>
      <c r="AC52" s="6"/>
      <c r="AD52" s="6"/>
      <c r="AE52" s="6"/>
      <c r="AF52" s="6"/>
      <c r="AG52" s="6"/>
      <c r="AH52" s="6"/>
      <c r="AI52" s="84">
        <f t="shared" si="26"/>
        <v>49.161313391592067</v>
      </c>
      <c r="AJ52" s="85">
        <f t="shared" si="27"/>
        <v>42.967800000000004</v>
      </c>
      <c r="AK52" s="85">
        <f t="shared" si="28"/>
        <v>0</v>
      </c>
      <c r="AL52" s="86">
        <f t="shared" si="56"/>
        <v>92.129113391592071</v>
      </c>
      <c r="AM52" s="87">
        <f t="shared" si="29"/>
        <v>97.151954827087764</v>
      </c>
      <c r="AN52" s="85">
        <f t="shared" si="30"/>
        <v>42.967800000000004</v>
      </c>
      <c r="AO52" s="85">
        <f t="shared" si="31"/>
        <v>0</v>
      </c>
      <c r="AP52" s="86">
        <f t="shared" si="57"/>
        <v>140.11975482708777</v>
      </c>
      <c r="AQ52" s="87">
        <f t="shared" si="32"/>
        <v>152.99285158467958</v>
      </c>
      <c r="AR52" s="85">
        <f t="shared" si="33"/>
        <v>42.967800000000004</v>
      </c>
      <c r="AS52" s="85">
        <f t="shared" si="34"/>
        <v>0</v>
      </c>
      <c r="AT52" s="86">
        <f t="shared" si="58"/>
        <v>195.9606515846796</v>
      </c>
      <c r="AU52" s="87">
        <f t="shared" si="35"/>
        <v>212.51175430576021</v>
      </c>
      <c r="AV52" s="85">
        <f t="shared" si="36"/>
        <v>42.967800000000004</v>
      </c>
      <c r="AW52" s="85">
        <f t="shared" si="37"/>
        <v>0</v>
      </c>
      <c r="AX52" s="86">
        <f t="shared" si="59"/>
        <v>255.47955430576022</v>
      </c>
      <c r="AY52" s="87">
        <f t="shared" si="38"/>
        <v>261.27717745446631</v>
      </c>
      <c r="AZ52" s="85">
        <f t="shared" si="39"/>
        <v>42.967800000000004</v>
      </c>
      <c r="BA52" s="85">
        <f t="shared" si="40"/>
        <v>0</v>
      </c>
      <c r="BB52" s="86">
        <f t="shared" si="60"/>
        <v>304.24497745446632</v>
      </c>
      <c r="BC52" s="88">
        <f t="shared" si="41"/>
        <v>309.54446970815252</v>
      </c>
      <c r="BD52" s="85">
        <f t="shared" si="42"/>
        <v>42.967800000000004</v>
      </c>
      <c r="BE52" s="85">
        <f t="shared" si="43"/>
        <v>0</v>
      </c>
      <c r="BF52" s="178">
        <f t="shared" si="61"/>
        <v>352.51226970815253</v>
      </c>
      <c r="BG52" s="84">
        <f t="shared" si="51"/>
        <v>46.937863209655788</v>
      </c>
      <c r="BH52" s="177">
        <v>105</v>
      </c>
      <c r="BI52" s="20">
        <f t="shared" si="52"/>
        <v>193.4746146163329</v>
      </c>
      <c r="BJ52" s="20">
        <f t="shared" si="53"/>
        <v>42.967800000000004</v>
      </c>
      <c r="BK52" s="20">
        <f t="shared" si="54"/>
        <v>0</v>
      </c>
      <c r="BL52" s="89">
        <f t="shared" si="55"/>
        <v>236.44241461633291</v>
      </c>
    </row>
    <row r="53" spans="1:64" x14ac:dyDescent="0.3">
      <c r="A53" s="4"/>
      <c r="B53" s="173"/>
      <c r="C53" s="173"/>
      <c r="D53" s="173"/>
      <c r="E53" s="173"/>
      <c r="F53" s="173"/>
      <c r="G53" s="173"/>
      <c r="H53" s="173"/>
      <c r="I53" s="173"/>
      <c r="J53" s="173"/>
      <c r="K53" s="173"/>
      <c r="L53" s="173"/>
      <c r="M53" s="174"/>
      <c r="N53" s="172">
        <f t="shared" si="62"/>
        <v>14000</v>
      </c>
      <c r="O53" s="20">
        <f t="shared" si="62"/>
        <v>51</v>
      </c>
      <c r="P53" s="78">
        <f t="shared" si="44"/>
        <v>38.76</v>
      </c>
      <c r="Q53" s="79">
        <f t="shared" si="20"/>
        <v>1579.6702635773574</v>
      </c>
      <c r="R53" s="80">
        <f t="shared" si="21"/>
        <v>1123.7052490563967</v>
      </c>
      <c r="S53" s="80">
        <f t="shared" si="22"/>
        <v>895.45262034181599</v>
      </c>
      <c r="T53" s="80">
        <f t="shared" si="23"/>
        <v>759.77798089608643</v>
      </c>
      <c r="U53" s="80">
        <f t="shared" si="24"/>
        <v>685.21591817460705</v>
      </c>
      <c r="V53" s="81">
        <f t="shared" si="25"/>
        <v>629.53032702818587</v>
      </c>
      <c r="W53" s="6"/>
      <c r="X53" s="6"/>
      <c r="Y53" s="6"/>
      <c r="Z53" s="6"/>
      <c r="AA53" s="6"/>
      <c r="AB53" s="6"/>
      <c r="AC53" s="6"/>
      <c r="AD53" s="6"/>
      <c r="AE53" s="6"/>
      <c r="AF53" s="6"/>
      <c r="AG53" s="6"/>
      <c r="AH53" s="6"/>
      <c r="AI53" s="84">
        <f t="shared" si="26"/>
        <v>52.870328805223863</v>
      </c>
      <c r="AJ53" s="85">
        <f t="shared" si="27"/>
        <v>42.967800000000004</v>
      </c>
      <c r="AK53" s="85">
        <f t="shared" si="28"/>
        <v>0</v>
      </c>
      <c r="AL53" s="86">
        <f t="shared" si="56"/>
        <v>95.838128805223874</v>
      </c>
      <c r="AM53" s="87">
        <f t="shared" si="29"/>
        <v>104.4816633531369</v>
      </c>
      <c r="AN53" s="85">
        <f t="shared" si="30"/>
        <v>42.967800000000004</v>
      </c>
      <c r="AO53" s="85">
        <f t="shared" si="31"/>
        <v>0</v>
      </c>
      <c r="AP53" s="86">
        <f t="shared" si="57"/>
        <v>147.44946335313691</v>
      </c>
      <c r="AQ53" s="87">
        <f t="shared" si="32"/>
        <v>164.53552214319453</v>
      </c>
      <c r="AR53" s="85">
        <f t="shared" si="33"/>
        <v>42.967800000000004</v>
      </c>
      <c r="AS53" s="85">
        <f t="shared" si="34"/>
        <v>0</v>
      </c>
      <c r="AT53" s="86">
        <f t="shared" si="58"/>
        <v>207.50332214319454</v>
      </c>
      <c r="AU53" s="87">
        <f t="shared" si="35"/>
        <v>228.54487705859538</v>
      </c>
      <c r="AV53" s="85">
        <f t="shared" si="36"/>
        <v>42.967800000000004</v>
      </c>
      <c r="AW53" s="85">
        <f t="shared" si="37"/>
        <v>0</v>
      </c>
      <c r="AX53" s="86">
        <f t="shared" si="59"/>
        <v>271.51267705859539</v>
      </c>
      <c r="AY53" s="87">
        <f t="shared" si="38"/>
        <v>280.98944735843844</v>
      </c>
      <c r="AZ53" s="85">
        <f t="shared" si="39"/>
        <v>42.967800000000004</v>
      </c>
      <c r="BA53" s="85">
        <f t="shared" si="40"/>
        <v>0</v>
      </c>
      <c r="BB53" s="86">
        <f t="shared" si="60"/>
        <v>323.95724735843845</v>
      </c>
      <c r="BC53" s="88">
        <f t="shared" si="41"/>
        <v>332.89830487131911</v>
      </c>
      <c r="BD53" s="85">
        <f t="shared" si="42"/>
        <v>42.967800000000004</v>
      </c>
      <c r="BE53" s="85">
        <f t="shared" si="43"/>
        <v>0</v>
      </c>
      <c r="BF53" s="178">
        <f t="shared" si="61"/>
        <v>375.86610487131912</v>
      </c>
      <c r="BG53" s="84">
        <f t="shared" si="51"/>
        <v>49.172999552972726</v>
      </c>
      <c r="BH53" s="177">
        <v>110</v>
      </c>
      <c r="BI53" s="20">
        <f t="shared" si="52"/>
        <v>212.33948633629277</v>
      </c>
      <c r="BJ53" s="20">
        <f t="shared" si="53"/>
        <v>42.967800000000004</v>
      </c>
      <c r="BK53" s="20">
        <f t="shared" si="54"/>
        <v>0</v>
      </c>
      <c r="BL53" s="89">
        <f t="shared" si="55"/>
        <v>255.30728633629278</v>
      </c>
    </row>
    <row r="54" spans="1:64" x14ac:dyDescent="0.3">
      <c r="A54" s="4"/>
      <c r="B54" s="173"/>
      <c r="C54" s="173"/>
      <c r="D54" s="173"/>
      <c r="E54" s="173"/>
      <c r="F54" s="173"/>
      <c r="G54" s="173"/>
      <c r="H54" s="173"/>
      <c r="I54" s="173"/>
      <c r="J54" s="173"/>
      <c r="K54" s="173"/>
      <c r="L54" s="173"/>
      <c r="M54" s="174"/>
      <c r="N54" s="172"/>
      <c r="O54" s="20"/>
      <c r="P54" s="78"/>
      <c r="Q54" s="79"/>
      <c r="R54" s="80"/>
      <c r="S54" s="80"/>
      <c r="T54" s="80"/>
      <c r="U54" s="80"/>
      <c r="V54" s="81"/>
      <c r="W54" s="6"/>
      <c r="X54" s="6"/>
      <c r="Y54" s="6"/>
      <c r="Z54" s="6"/>
      <c r="AA54" s="6"/>
      <c r="AB54" s="6"/>
      <c r="AC54" s="6"/>
      <c r="AD54" s="6"/>
      <c r="AE54" s="6"/>
      <c r="AF54" s="6"/>
      <c r="AG54" s="6"/>
      <c r="AH54" s="6"/>
      <c r="AI54" s="84"/>
      <c r="AJ54" s="85"/>
      <c r="AK54" s="85"/>
      <c r="AL54" s="86"/>
      <c r="AM54" s="87"/>
      <c r="AN54" s="85"/>
      <c r="AO54" s="85"/>
      <c r="AP54" s="86"/>
      <c r="AQ54" s="87"/>
      <c r="AR54" s="85"/>
      <c r="AS54" s="85"/>
      <c r="AT54" s="86"/>
      <c r="AU54" s="87"/>
      <c r="AV54" s="85"/>
      <c r="AW54" s="85"/>
      <c r="AX54" s="86"/>
      <c r="AY54" s="87"/>
      <c r="AZ54" s="85"/>
      <c r="BA54" s="85"/>
      <c r="BB54" s="86"/>
      <c r="BC54" s="88"/>
      <c r="BD54" s="85"/>
      <c r="BE54" s="85"/>
      <c r="BF54" s="178"/>
      <c r="BG54" s="84">
        <f t="shared" si="51"/>
        <v>51.408135896289672</v>
      </c>
      <c r="BH54" s="177">
        <v>115</v>
      </c>
      <c r="BI54" s="20">
        <f t="shared" si="52"/>
        <v>232.08179395020431</v>
      </c>
      <c r="BJ54" s="20">
        <f t="shared" si="53"/>
        <v>42.967800000000004</v>
      </c>
      <c r="BK54" s="20">
        <f t="shared" si="54"/>
        <v>0</v>
      </c>
      <c r="BL54" s="89">
        <f t="shared" si="55"/>
        <v>275.04959395020433</v>
      </c>
    </row>
    <row r="55" spans="1:64" x14ac:dyDescent="0.3">
      <c r="A55" s="4"/>
      <c r="B55" s="173"/>
      <c r="C55" s="173"/>
      <c r="D55" s="173"/>
      <c r="E55" s="173"/>
      <c r="F55" s="173"/>
      <c r="G55" s="173"/>
      <c r="H55" s="173"/>
      <c r="I55" s="173"/>
      <c r="J55" s="173"/>
      <c r="K55" s="173"/>
      <c r="L55" s="173"/>
      <c r="M55" s="174"/>
      <c r="N55" s="172"/>
      <c r="O55" s="20"/>
      <c r="P55" s="78"/>
      <c r="Q55" s="79"/>
      <c r="R55" s="80"/>
      <c r="S55" s="80"/>
      <c r="T55" s="80"/>
      <c r="U55" s="80"/>
      <c r="V55" s="81"/>
      <c r="W55" s="6"/>
      <c r="X55" s="6"/>
      <c r="Y55" s="6"/>
      <c r="Z55" s="6"/>
      <c r="AA55" s="6"/>
      <c r="AB55" s="6"/>
      <c r="AC55" s="6"/>
      <c r="AD55" s="6"/>
      <c r="AE55" s="6"/>
      <c r="AF55" s="6"/>
      <c r="AG55" s="6"/>
      <c r="AH55" s="6"/>
      <c r="AI55" s="84"/>
      <c r="AJ55" s="85"/>
      <c r="AK55" s="85"/>
      <c r="AL55" s="86"/>
      <c r="AM55" s="87"/>
      <c r="AN55" s="85"/>
      <c r="AO55" s="85"/>
      <c r="AP55" s="86"/>
      <c r="AQ55" s="87"/>
      <c r="AR55" s="85"/>
      <c r="AS55" s="85"/>
      <c r="AT55" s="86"/>
      <c r="AU55" s="87"/>
      <c r="AV55" s="85"/>
      <c r="AW55" s="85"/>
      <c r="AX55" s="86"/>
      <c r="AY55" s="87"/>
      <c r="AZ55" s="85"/>
      <c r="BA55" s="85"/>
      <c r="BB55" s="86"/>
      <c r="BC55" s="88"/>
      <c r="BD55" s="85"/>
      <c r="BE55" s="85"/>
      <c r="BF55" s="178"/>
      <c r="BG55" s="84">
        <f t="shared" si="51"/>
        <v>53.643272239606617</v>
      </c>
      <c r="BH55" s="177">
        <v>120</v>
      </c>
      <c r="BI55" s="20">
        <f t="shared" si="52"/>
        <v>252.70153745806746</v>
      </c>
      <c r="BJ55" s="20">
        <f t="shared" si="53"/>
        <v>42.967800000000004</v>
      </c>
      <c r="BK55" s="20">
        <f t="shared" si="54"/>
        <v>0</v>
      </c>
      <c r="BL55" s="89">
        <f t="shared" si="55"/>
        <v>295.66933745806745</v>
      </c>
    </row>
    <row r="56" spans="1:64" x14ac:dyDescent="0.3">
      <c r="A56" s="4"/>
      <c r="B56" s="173"/>
      <c r="C56" s="173"/>
      <c r="D56" s="173"/>
      <c r="E56" s="173"/>
      <c r="F56" s="173"/>
      <c r="G56" s="173"/>
      <c r="H56" s="173"/>
      <c r="I56" s="173"/>
      <c r="J56" s="173"/>
      <c r="K56" s="173"/>
      <c r="L56" s="173"/>
      <c r="M56" s="174"/>
      <c r="N56" s="172"/>
      <c r="O56" s="20"/>
      <c r="P56" s="78"/>
      <c r="Q56" s="79"/>
      <c r="R56" s="80"/>
      <c r="S56" s="80"/>
      <c r="T56" s="80"/>
      <c r="U56" s="80"/>
      <c r="V56" s="81"/>
      <c r="W56" s="6"/>
      <c r="X56" s="6"/>
      <c r="Y56" s="6"/>
      <c r="Z56" s="6"/>
      <c r="AA56" s="6"/>
      <c r="AB56" s="6"/>
      <c r="AC56" s="6"/>
      <c r="AD56" s="6"/>
      <c r="AE56" s="6"/>
      <c r="AF56" s="6"/>
      <c r="AG56" s="6"/>
      <c r="AH56" s="6"/>
      <c r="AI56" s="84"/>
      <c r="AJ56" s="85"/>
      <c r="AK56" s="85"/>
      <c r="AL56" s="86"/>
      <c r="AM56" s="87"/>
      <c r="AN56" s="85"/>
      <c r="AO56" s="85"/>
      <c r="AP56" s="86"/>
      <c r="AQ56" s="87"/>
      <c r="AR56" s="85"/>
      <c r="AS56" s="85"/>
      <c r="AT56" s="86"/>
      <c r="AU56" s="87"/>
      <c r="AV56" s="85"/>
      <c r="AW56" s="85"/>
      <c r="AX56" s="86"/>
      <c r="AY56" s="87"/>
      <c r="AZ56" s="85"/>
      <c r="BA56" s="85"/>
      <c r="BB56" s="86"/>
      <c r="BC56" s="88"/>
      <c r="BD56" s="85"/>
      <c r="BE56" s="85"/>
      <c r="BF56" s="178"/>
      <c r="BG56" s="84">
        <f t="shared" si="51"/>
        <v>55.878408582923555</v>
      </c>
      <c r="BH56" s="177">
        <v>125</v>
      </c>
      <c r="BI56" s="20">
        <f t="shared" si="52"/>
        <v>274.19871685988221</v>
      </c>
      <c r="BJ56" s="20">
        <f t="shared" si="53"/>
        <v>42.967800000000004</v>
      </c>
      <c r="BK56" s="20">
        <f t="shared" si="54"/>
        <v>0</v>
      </c>
      <c r="BL56" s="89">
        <f t="shared" si="55"/>
        <v>317.16651685988222</v>
      </c>
    </row>
    <row r="57" spans="1:64" x14ac:dyDescent="0.3">
      <c r="A57" s="4"/>
      <c r="B57" s="173"/>
      <c r="C57" s="173"/>
      <c r="D57" s="173"/>
      <c r="E57" s="173"/>
      <c r="F57" s="173"/>
      <c r="G57" s="173"/>
      <c r="H57" s="173"/>
      <c r="I57" s="173"/>
      <c r="J57" s="173"/>
      <c r="K57" s="173"/>
      <c r="L57" s="173"/>
      <c r="M57" s="174"/>
      <c r="N57" s="172"/>
      <c r="O57" s="20"/>
      <c r="P57" s="78"/>
      <c r="Q57" s="79"/>
      <c r="R57" s="80"/>
      <c r="S57" s="80"/>
      <c r="T57" s="80"/>
      <c r="U57" s="80"/>
      <c r="V57" s="81"/>
      <c r="W57" s="6"/>
      <c r="X57" s="6"/>
      <c r="Y57" s="6"/>
      <c r="Z57" s="6"/>
      <c r="AA57" s="6"/>
      <c r="AB57" s="6"/>
      <c r="AC57" s="6"/>
      <c r="AD57" s="6"/>
      <c r="AE57" s="6"/>
      <c r="AF57" s="6"/>
      <c r="AG57" s="6"/>
      <c r="AH57" s="6"/>
      <c r="AI57" s="84"/>
      <c r="AJ57" s="85"/>
      <c r="AK57" s="85"/>
      <c r="AL57" s="86"/>
      <c r="AM57" s="87"/>
      <c r="AN57" s="85"/>
      <c r="AO57" s="85"/>
      <c r="AP57" s="86"/>
      <c r="AQ57" s="87"/>
      <c r="AR57" s="85"/>
      <c r="AS57" s="85"/>
      <c r="AT57" s="86"/>
      <c r="AU57" s="87"/>
      <c r="AV57" s="85"/>
      <c r="AW57" s="85"/>
      <c r="AX57" s="86"/>
      <c r="AY57" s="87"/>
      <c r="AZ57" s="85"/>
      <c r="BA57" s="85"/>
      <c r="BB57" s="86"/>
      <c r="BC57" s="88"/>
      <c r="BD57" s="85"/>
      <c r="BE57" s="85"/>
      <c r="BF57" s="178"/>
      <c r="BG57" s="84">
        <f t="shared" si="51"/>
        <v>58.1135449262405</v>
      </c>
      <c r="BH57" s="177">
        <v>130</v>
      </c>
      <c r="BI57" s="20">
        <f t="shared" si="52"/>
        <v>296.57333215564859</v>
      </c>
      <c r="BJ57" s="20">
        <f t="shared" si="53"/>
        <v>42.967800000000004</v>
      </c>
      <c r="BK57" s="20">
        <f t="shared" si="54"/>
        <v>0</v>
      </c>
      <c r="BL57" s="89">
        <f t="shared" si="55"/>
        <v>339.5411321556486</v>
      </c>
    </row>
    <row r="58" spans="1:64" x14ac:dyDescent="0.3">
      <c r="A58" s="4"/>
      <c r="B58" s="173"/>
      <c r="C58" s="173"/>
      <c r="D58" s="173"/>
      <c r="E58" s="173"/>
      <c r="F58" s="173"/>
      <c r="G58" s="173"/>
      <c r="H58" s="173"/>
      <c r="I58" s="173"/>
      <c r="J58" s="173"/>
      <c r="K58" s="173"/>
      <c r="L58" s="173"/>
      <c r="M58" s="174"/>
      <c r="N58" s="6"/>
      <c r="O58" s="6"/>
      <c r="P58" s="6"/>
      <c r="Q58" s="98"/>
      <c r="R58" s="98"/>
      <c r="S58" s="98"/>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173"/>
      <c r="BG58" s="84">
        <f t="shared" si="51"/>
        <v>60.348681269557439</v>
      </c>
      <c r="BH58" s="177">
        <v>135</v>
      </c>
      <c r="BI58" s="20">
        <f t="shared" ref="BI58:BI61" si="63">0.5*$AL$27*$AL$24*$AL$25*(BG58^2)</f>
        <v>319.82538334536656</v>
      </c>
      <c r="BJ58" s="20">
        <f t="shared" si="53"/>
        <v>42.967800000000004</v>
      </c>
      <c r="BK58" s="20">
        <f t="shared" ref="BK58:BK61" si="64">BE58</f>
        <v>0</v>
      </c>
      <c r="BL58" s="89">
        <f t="shared" ref="BL58:BL61" si="65">SUM(BI58:BK58)</f>
        <v>362.79318334536657</v>
      </c>
    </row>
    <row r="59" spans="1:64" x14ac:dyDescent="0.3">
      <c r="A59" s="4"/>
      <c r="B59" s="173"/>
      <c r="C59" s="173"/>
      <c r="D59" s="173"/>
      <c r="E59" s="173"/>
      <c r="F59" s="173"/>
      <c r="G59" s="173"/>
      <c r="H59" s="173"/>
      <c r="I59" s="173"/>
      <c r="J59" s="173"/>
      <c r="K59" s="173"/>
      <c r="L59" s="173"/>
      <c r="M59" s="174"/>
      <c r="N59" s="315" t="s">
        <v>58</v>
      </c>
      <c r="O59" s="222"/>
      <c r="P59" s="222"/>
      <c r="Q59" s="250" t="s">
        <v>59</v>
      </c>
      <c r="R59" s="250"/>
      <c r="S59" s="250"/>
      <c r="T59" s="250"/>
      <c r="U59" s="251">
        <f>V53</f>
        <v>629.53032702818587</v>
      </c>
      <c r="V59" s="252"/>
      <c r="W59" s="253" t="s">
        <v>60</v>
      </c>
      <c r="X59" s="253"/>
      <c r="Y59" s="253"/>
      <c r="Z59" s="253"/>
      <c r="AA59" s="253"/>
      <c r="AB59" s="238">
        <f>BF53</f>
        <v>375.86610487131912</v>
      </c>
      <c r="AC59" s="239"/>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173"/>
      <c r="BG59" s="84">
        <f t="shared" si="51"/>
        <v>62.583817612874384</v>
      </c>
      <c r="BH59" s="177">
        <v>140</v>
      </c>
      <c r="BI59" s="20">
        <f t="shared" si="63"/>
        <v>343.95487042903625</v>
      </c>
      <c r="BJ59" s="20">
        <f t="shared" si="53"/>
        <v>42.967800000000004</v>
      </c>
      <c r="BK59" s="20">
        <f t="shared" si="64"/>
        <v>0</v>
      </c>
      <c r="BL59" s="89">
        <f t="shared" si="65"/>
        <v>386.92267042903626</v>
      </c>
    </row>
    <row r="60" spans="1:64" x14ac:dyDescent="0.3">
      <c r="A60" s="4"/>
      <c r="B60" s="173"/>
      <c r="C60" s="173"/>
      <c r="D60" s="173"/>
      <c r="E60" s="173"/>
      <c r="F60" s="173"/>
      <c r="G60" s="173"/>
      <c r="H60" s="173"/>
      <c r="I60" s="173"/>
      <c r="J60" s="173"/>
      <c r="K60" s="173"/>
      <c r="L60" s="173"/>
      <c r="M60" s="174"/>
      <c r="N60" s="316" t="s">
        <v>61</v>
      </c>
      <c r="O60" s="253"/>
      <c r="P60" s="253"/>
      <c r="Q60" s="220" t="str">
        <f>IF(U59&gt;AB59,"The Maximum Speed is Limited By Gear Ratios. The Driving Force is Greater Than The Forces Resisting Motion, at Max RPM in Top Gear","The Maximum Speed is Limited By Power. The Forces Resisting Motion are Greater Than the Power at Max RPM in Top Gear")</f>
        <v>The Maximum Speed is Limited By Gear Ratios. The Driving Force is Greater Than The Forces Resisting Motion, at Max RPM in Top Gear</v>
      </c>
      <c r="R60" s="220"/>
      <c r="S60" s="220"/>
      <c r="T60" s="220"/>
      <c r="U60" s="220"/>
      <c r="V60" s="220"/>
      <c r="W60" s="220"/>
      <c r="X60" s="220"/>
      <c r="Y60" s="220"/>
      <c r="Z60" s="220"/>
      <c r="AA60" s="220"/>
      <c r="AB60" s="220"/>
      <c r="AC60" s="220"/>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173"/>
      <c r="BG60" s="84">
        <f t="shared" si="51"/>
        <v>64.818953956191322</v>
      </c>
      <c r="BH60" s="177">
        <v>145</v>
      </c>
      <c r="BI60" s="20">
        <f t="shared" si="63"/>
        <v>368.96179340665748</v>
      </c>
      <c r="BJ60" s="20">
        <f t="shared" si="53"/>
        <v>42.967800000000004</v>
      </c>
      <c r="BK60" s="20">
        <f t="shared" si="64"/>
        <v>0</v>
      </c>
      <c r="BL60" s="89">
        <f t="shared" si="65"/>
        <v>411.92959340665749</v>
      </c>
    </row>
    <row r="61" spans="1:64" ht="15" thickBot="1" x14ac:dyDescent="0.35">
      <c r="A61" s="101"/>
      <c r="B61" s="99"/>
      <c r="C61" s="99"/>
      <c r="D61" s="99"/>
      <c r="E61" s="99"/>
      <c r="F61" s="99"/>
      <c r="G61" s="99"/>
      <c r="H61" s="99"/>
      <c r="I61" s="99"/>
      <c r="J61" s="99"/>
      <c r="K61" s="99"/>
      <c r="L61" s="99"/>
      <c r="M61" s="175"/>
      <c r="N61" s="99"/>
      <c r="O61" s="99"/>
      <c r="P61" s="99"/>
      <c r="Q61" s="99"/>
      <c r="R61" s="99"/>
      <c r="S61" s="99"/>
      <c r="T61" s="99"/>
      <c r="U61" s="99"/>
      <c r="V61" s="99"/>
      <c r="W61" s="99"/>
      <c r="X61" s="99"/>
      <c r="Y61" s="99"/>
      <c r="Z61" s="99"/>
      <c r="AA61" s="99"/>
      <c r="AB61" s="99"/>
      <c r="AC61" s="99"/>
      <c r="AD61" s="99"/>
      <c r="AE61" s="99"/>
      <c r="AF61" s="99"/>
      <c r="AG61" s="99"/>
      <c r="AH61" s="99"/>
      <c r="AI61" s="99"/>
      <c r="AJ61" s="99"/>
      <c r="AK61" s="99"/>
      <c r="AL61" s="99"/>
      <c r="AM61" s="99"/>
      <c r="AN61" s="99"/>
      <c r="AO61" s="99"/>
      <c r="AP61" s="99"/>
      <c r="AQ61" s="99"/>
      <c r="AR61" s="99"/>
      <c r="AS61" s="99"/>
      <c r="AT61" s="99"/>
      <c r="AU61" s="99"/>
      <c r="AV61" s="99"/>
      <c r="AW61" s="99"/>
      <c r="AX61" s="99"/>
      <c r="AY61" s="99"/>
      <c r="AZ61" s="99"/>
      <c r="BA61" s="99"/>
      <c r="BB61" s="99"/>
      <c r="BC61" s="99"/>
      <c r="BD61" s="99"/>
      <c r="BE61" s="99"/>
      <c r="BF61" s="99"/>
      <c r="BG61" s="188">
        <f t="shared" si="51"/>
        <v>67.05409029950826</v>
      </c>
      <c r="BH61" s="189">
        <v>150</v>
      </c>
      <c r="BI61" s="49">
        <f t="shared" si="63"/>
        <v>394.84615227823031</v>
      </c>
      <c r="BJ61" s="49">
        <f t="shared" si="53"/>
        <v>42.967800000000004</v>
      </c>
      <c r="BK61" s="49">
        <f t="shared" si="64"/>
        <v>0</v>
      </c>
      <c r="BL61" s="190">
        <f t="shared" si="65"/>
        <v>437.81395227823032</v>
      </c>
    </row>
    <row r="62" spans="1:64" x14ac:dyDescent="0.3">
      <c r="A62" s="304" t="s">
        <v>62</v>
      </c>
      <c r="B62" s="305"/>
      <c r="C62" s="305"/>
      <c r="D62" s="305"/>
      <c r="E62" s="305"/>
      <c r="F62" s="305"/>
      <c r="G62" s="305"/>
      <c r="H62" s="305"/>
      <c r="I62" s="305"/>
      <c r="J62" s="305"/>
      <c r="K62" s="305"/>
      <c r="L62" s="306"/>
    </row>
    <row r="63" spans="1:64" x14ac:dyDescent="0.3">
      <c r="A63" s="255"/>
      <c r="B63" s="256"/>
      <c r="C63" s="256"/>
      <c r="D63" s="256"/>
      <c r="E63" s="256"/>
      <c r="F63" s="256"/>
      <c r="G63" s="256"/>
      <c r="H63" s="256"/>
      <c r="I63" s="256"/>
      <c r="J63" s="256"/>
      <c r="K63" s="256"/>
      <c r="L63" s="257"/>
    </row>
    <row r="64" spans="1:64" x14ac:dyDescent="0.3">
      <c r="A64" s="4"/>
      <c r="B64" s="6"/>
      <c r="C64" s="6"/>
      <c r="D64" s="6"/>
      <c r="E64" s="6"/>
      <c r="F64" s="6"/>
      <c r="G64" s="6"/>
      <c r="H64" s="6"/>
      <c r="I64" s="6"/>
      <c r="J64" s="6"/>
      <c r="K64" s="6"/>
      <c r="L64" s="5"/>
    </row>
    <row r="65" spans="1:12" x14ac:dyDescent="0.3">
      <c r="A65" s="4"/>
      <c r="B65" s="219" t="s">
        <v>16</v>
      </c>
      <c r="C65" s="219"/>
      <c r="D65" s="15">
        <v>89</v>
      </c>
      <c r="E65" s="15">
        <v>42</v>
      </c>
      <c r="F65" s="16">
        <f>D65/E65</f>
        <v>2.1190476190476191</v>
      </c>
      <c r="G65" s="219" t="s">
        <v>17</v>
      </c>
      <c r="H65" s="219"/>
      <c r="I65" s="220" t="s">
        <v>65</v>
      </c>
      <c r="J65" s="220"/>
      <c r="K65" s="108">
        <v>0.61</v>
      </c>
      <c r="L65" s="18" t="s">
        <v>19</v>
      </c>
    </row>
    <row r="66" spans="1:12" x14ac:dyDescent="0.3">
      <c r="A66" s="4"/>
      <c r="B66" s="219" t="s">
        <v>20</v>
      </c>
      <c r="C66" s="219"/>
      <c r="D66" s="15">
        <v>39</v>
      </c>
      <c r="E66" s="15">
        <v>15</v>
      </c>
      <c r="F66" s="16">
        <f>D66/E66</f>
        <v>2.6</v>
      </c>
      <c r="G66" s="219" t="s">
        <v>10</v>
      </c>
      <c r="H66" s="219"/>
      <c r="I66" s="220">
        <v>14500</v>
      </c>
      <c r="J66" s="220"/>
      <c r="K66" s="6"/>
      <c r="L66" s="5"/>
    </row>
    <row r="67" spans="1:12" x14ac:dyDescent="0.3">
      <c r="A67" s="4"/>
      <c r="B67" s="219" t="s">
        <v>21</v>
      </c>
      <c r="C67" s="219"/>
      <c r="D67" s="15" t="s">
        <v>22</v>
      </c>
      <c r="E67" s="15" t="s">
        <v>22</v>
      </c>
      <c r="F67" s="32"/>
      <c r="G67" s="33"/>
      <c r="H67" s="33"/>
      <c r="I67" s="34"/>
      <c r="J67" s="34"/>
      <c r="K67" s="6"/>
      <c r="L67" s="5"/>
    </row>
    <row r="68" spans="1:12" x14ac:dyDescent="0.3">
      <c r="A68" s="4"/>
      <c r="B68" s="35"/>
      <c r="C68" s="35"/>
      <c r="D68" s="6"/>
      <c r="E68" s="6"/>
      <c r="F68" s="6"/>
      <c r="G68" s="6"/>
      <c r="H68" s="6"/>
      <c r="I68" s="6"/>
      <c r="J68" s="6"/>
      <c r="K68" s="6"/>
      <c r="L68" s="5"/>
    </row>
    <row r="69" spans="1:12" x14ac:dyDescent="0.3">
      <c r="A69" s="4"/>
      <c r="B69" s="222" t="s">
        <v>23</v>
      </c>
      <c r="C69" s="222"/>
      <c r="D69" s="36" t="s">
        <v>24</v>
      </c>
      <c r="E69" s="36" t="s">
        <v>25</v>
      </c>
      <c r="F69" s="36" t="s">
        <v>26</v>
      </c>
      <c r="G69" s="36" t="s">
        <v>14</v>
      </c>
      <c r="H69" s="36" t="s">
        <v>13</v>
      </c>
      <c r="I69" s="36" t="s">
        <v>10</v>
      </c>
      <c r="J69" s="36" t="s">
        <v>27</v>
      </c>
      <c r="K69" s="37"/>
      <c r="L69" s="5"/>
    </row>
    <row r="70" spans="1:12" x14ac:dyDescent="0.3">
      <c r="A70" s="4"/>
      <c r="B70" s="219" t="s">
        <v>28</v>
      </c>
      <c r="C70" s="219"/>
      <c r="D70" s="15">
        <v>43</v>
      </c>
      <c r="E70" s="15">
        <v>13</v>
      </c>
      <c r="F70" s="38">
        <f>D70/E70</f>
        <v>3.3076923076923075</v>
      </c>
      <c r="G70" s="20">
        <f>(($I$66*60*(E70/D70)*($E$65/$D$65)*$K$65*PI())/1000)*($E$66/$D$66)</f>
        <v>91.487085566924918</v>
      </c>
      <c r="H70" s="20">
        <f>G70/1.609</f>
        <v>56.859593267200076</v>
      </c>
      <c r="I70" s="15">
        <f>I66</f>
        <v>14500</v>
      </c>
      <c r="J70" s="39">
        <f>I70*(E70/D70)*(D72/E72)</f>
        <v>10314.637482900138</v>
      </c>
      <c r="K70" s="40" t="s">
        <v>29</v>
      </c>
      <c r="L70" s="5"/>
    </row>
    <row r="71" spans="1:12" x14ac:dyDescent="0.3">
      <c r="A71" s="4"/>
      <c r="B71" s="35"/>
      <c r="C71" s="35"/>
      <c r="D71" s="41"/>
      <c r="E71" s="41"/>
      <c r="F71" s="42"/>
      <c r="G71" s="43"/>
      <c r="H71" s="43"/>
      <c r="I71" s="41"/>
      <c r="J71" s="44"/>
      <c r="K71" s="6"/>
      <c r="L71" s="5"/>
    </row>
    <row r="72" spans="1:12" x14ac:dyDescent="0.3">
      <c r="A72" s="4"/>
      <c r="B72" s="219" t="s">
        <v>30</v>
      </c>
      <c r="C72" s="219"/>
      <c r="D72" s="15">
        <v>40</v>
      </c>
      <c r="E72" s="15">
        <v>17</v>
      </c>
      <c r="F72" s="38">
        <f>D72/E72</f>
        <v>2.3529411764705883</v>
      </c>
      <c r="G72" s="20">
        <f>(($I$66*60*(E72/D72)*($E$65/$D$65)*$K$65*PI())/1000)*($E$66/$D$66)</f>
        <v>128.60972990273484</v>
      </c>
      <c r="H72" s="20">
        <f>G72/1.609</f>
        <v>79.93146668908318</v>
      </c>
      <c r="I72" s="15">
        <f>I66</f>
        <v>14500</v>
      </c>
      <c r="J72" s="39">
        <f>I72*(E72/D72)*(D74/E74)</f>
        <v>11554.6875</v>
      </c>
      <c r="K72" s="40" t="s">
        <v>31</v>
      </c>
      <c r="L72" s="5"/>
    </row>
    <row r="73" spans="1:12" x14ac:dyDescent="0.3">
      <c r="A73" s="4"/>
      <c r="B73" s="35"/>
      <c r="C73" s="35"/>
      <c r="D73" s="41"/>
      <c r="E73" s="41"/>
      <c r="F73" s="42"/>
      <c r="G73" s="43"/>
      <c r="H73" s="43"/>
      <c r="I73" s="45"/>
      <c r="J73" s="44"/>
      <c r="K73" s="6"/>
      <c r="L73" s="5"/>
    </row>
    <row r="74" spans="1:12" x14ac:dyDescent="0.3">
      <c r="A74" s="4"/>
      <c r="B74" s="219" t="s">
        <v>32</v>
      </c>
      <c r="C74" s="219"/>
      <c r="D74" s="15">
        <v>30</v>
      </c>
      <c r="E74" s="15">
        <v>16</v>
      </c>
      <c r="F74" s="38">
        <f>D74/E74</f>
        <v>1.875</v>
      </c>
      <c r="G74" s="20">
        <f>(($I$66*60*(E74/D74)*($E$65/$D$65)*$K$65*PI())/1000)*($E$66/$D$66)</f>
        <v>161.39260223088297</v>
      </c>
      <c r="H74" s="20">
        <f>G74/1.609</f>
        <v>100.30615427649657</v>
      </c>
      <c r="I74" s="15">
        <f>I66</f>
        <v>14500</v>
      </c>
      <c r="J74" s="39">
        <f>I74*(E74/D74)*(D76/E76)</f>
        <v>12303.030303030302</v>
      </c>
      <c r="K74" s="40" t="s">
        <v>33</v>
      </c>
      <c r="L74" s="5"/>
    </row>
    <row r="75" spans="1:12" x14ac:dyDescent="0.3">
      <c r="A75" s="4"/>
      <c r="B75" s="35"/>
      <c r="C75" s="35"/>
      <c r="D75" s="41"/>
      <c r="E75" s="41"/>
      <c r="F75" s="42"/>
      <c r="G75" s="43"/>
      <c r="H75" s="43"/>
      <c r="I75" s="41"/>
      <c r="J75" s="44"/>
      <c r="K75" s="6"/>
      <c r="L75" s="5"/>
    </row>
    <row r="76" spans="1:12" x14ac:dyDescent="0.3">
      <c r="A76" s="4"/>
      <c r="B76" s="219" t="s">
        <v>35</v>
      </c>
      <c r="C76" s="219"/>
      <c r="D76" s="15">
        <v>35</v>
      </c>
      <c r="E76" s="15">
        <v>22</v>
      </c>
      <c r="F76" s="38">
        <f>D76/E76</f>
        <v>1.5909090909090908</v>
      </c>
      <c r="G76" s="20">
        <f>(($I$66*60*(E76/D76)*($E$65/$D$65)*$K$65*PI())/1000)*($E$66/$D$66)</f>
        <v>190.21270977211202</v>
      </c>
      <c r="H76" s="20">
        <f>G76/1.609</f>
        <v>118.21796754015664</v>
      </c>
      <c r="I76" s="15">
        <f>I66</f>
        <v>14500</v>
      </c>
      <c r="J76" s="39">
        <f>I76*(E76/D76)*(D78/E78)</f>
        <v>13077.018633540371</v>
      </c>
      <c r="K76" s="40" t="s">
        <v>36</v>
      </c>
      <c r="L76" s="5"/>
    </row>
    <row r="77" spans="1:12" x14ac:dyDescent="0.3">
      <c r="A77" s="4"/>
      <c r="B77" s="35"/>
      <c r="C77" s="35"/>
      <c r="D77" s="41"/>
      <c r="E77" s="41"/>
      <c r="F77" s="42"/>
      <c r="G77" s="43"/>
      <c r="H77" s="43"/>
      <c r="I77" s="41"/>
      <c r="J77" s="44"/>
      <c r="K77" s="6"/>
      <c r="L77" s="5"/>
    </row>
    <row r="78" spans="1:12" x14ac:dyDescent="0.3">
      <c r="A78" s="4"/>
      <c r="B78" s="219" t="s">
        <v>39</v>
      </c>
      <c r="C78" s="219"/>
      <c r="D78" s="15">
        <v>33</v>
      </c>
      <c r="E78" s="15">
        <v>23</v>
      </c>
      <c r="F78" s="38">
        <f>D78/E78</f>
        <v>1.4347826086956521</v>
      </c>
      <c r="G78" s="20">
        <f>(($I$66*60*(E78/D78)*($E$65/$D$65)*$K$65*PI())/1000)*($E$66/$D$66)</f>
        <v>210.91078700626744</v>
      </c>
      <c r="H78" s="20">
        <f>G78/1.609</f>
        <v>131.08190615678524</v>
      </c>
      <c r="I78" s="15">
        <f>I66</f>
        <v>14500</v>
      </c>
      <c r="J78" s="39">
        <f>I78*(E78/D78)*(D80/E80)</f>
        <v>13321.625344352617</v>
      </c>
      <c r="K78" s="47" t="s">
        <v>40</v>
      </c>
      <c r="L78" s="5"/>
    </row>
    <row r="79" spans="1:12" x14ac:dyDescent="0.3">
      <c r="A79" s="4"/>
      <c r="B79" s="35"/>
      <c r="C79" s="35"/>
      <c r="D79" s="41"/>
      <c r="E79" s="41"/>
      <c r="F79" s="42"/>
      <c r="G79" s="43"/>
      <c r="H79" s="43"/>
      <c r="I79" s="41"/>
      <c r="J79" s="44"/>
      <c r="K79" s="6"/>
      <c r="L79" s="5"/>
    </row>
    <row r="80" spans="1:12" x14ac:dyDescent="0.3">
      <c r="A80" s="4"/>
      <c r="B80" s="219" t="s">
        <v>44</v>
      </c>
      <c r="C80" s="219"/>
      <c r="D80" s="15">
        <v>29</v>
      </c>
      <c r="E80" s="15">
        <v>22</v>
      </c>
      <c r="F80" s="38">
        <f>D80/E80</f>
        <v>1.3181818181818181</v>
      </c>
      <c r="G80" s="20">
        <f>(($I$66*60*(E80/D80)*($E$65/$D$65)*$K$65*PI())/1000)*($E$66/$D$66)</f>
        <v>229.56706351806619</v>
      </c>
      <c r="H80" s="20">
        <f>G80/1.609</f>
        <v>142.67685737605109</v>
      </c>
      <c r="I80" s="15">
        <f>I66</f>
        <v>14500</v>
      </c>
      <c r="J80" s="44"/>
      <c r="K80" s="6"/>
      <c r="L80" s="5"/>
    </row>
    <row r="81" spans="1:12" ht="15" thickBot="1" x14ac:dyDescent="0.35">
      <c r="A81" s="101"/>
      <c r="B81" s="258"/>
      <c r="C81" s="258"/>
      <c r="D81" s="109"/>
      <c r="E81" s="109"/>
      <c r="F81" s="110"/>
      <c r="G81" s="109"/>
      <c r="H81" s="109"/>
      <c r="I81" s="109"/>
      <c r="J81" s="99"/>
      <c r="K81" s="99"/>
      <c r="L81" s="100"/>
    </row>
  </sheetData>
  <mergeCells count="72">
    <mergeCell ref="F25:G25"/>
    <mergeCell ref="AB59:AC59"/>
    <mergeCell ref="N31:P31"/>
    <mergeCell ref="N30:V30"/>
    <mergeCell ref="W30:AH30"/>
    <mergeCell ref="B81:C81"/>
    <mergeCell ref="N59:P59"/>
    <mergeCell ref="Q59:T59"/>
    <mergeCell ref="U59:V59"/>
    <mergeCell ref="W59:AA59"/>
    <mergeCell ref="B80:C80"/>
    <mergeCell ref="N60:P60"/>
    <mergeCell ref="Q60:AC60"/>
    <mergeCell ref="B72:C72"/>
    <mergeCell ref="B74:C74"/>
    <mergeCell ref="B76:C76"/>
    <mergeCell ref="B78:C78"/>
    <mergeCell ref="B69:C69"/>
    <mergeCell ref="B70:C70"/>
    <mergeCell ref="B23:B24"/>
    <mergeCell ref="C23:C24"/>
    <mergeCell ref="D23:D24"/>
    <mergeCell ref="AI30:BF30"/>
    <mergeCell ref="B66:C66"/>
    <mergeCell ref="G66:H66"/>
    <mergeCell ref="I66:J66"/>
    <mergeCell ref="BC31:BF31"/>
    <mergeCell ref="AI31:AL31"/>
    <mergeCell ref="AM31:AP31"/>
    <mergeCell ref="AQ31:AT31"/>
    <mergeCell ref="AU31:AX31"/>
    <mergeCell ref="AY31:BB31"/>
    <mergeCell ref="E23:E24"/>
    <mergeCell ref="F23:G24"/>
    <mergeCell ref="H23:H24"/>
    <mergeCell ref="B10:C10"/>
    <mergeCell ref="B12:C12"/>
    <mergeCell ref="B14:C14"/>
    <mergeCell ref="AJ26:AK26"/>
    <mergeCell ref="B67:C67"/>
    <mergeCell ref="AJ27:AK27"/>
    <mergeCell ref="B18:C18"/>
    <mergeCell ref="B20:C20"/>
    <mergeCell ref="B21:C21"/>
    <mergeCell ref="A62:L63"/>
    <mergeCell ref="AJ24:AK24"/>
    <mergeCell ref="B65:C65"/>
    <mergeCell ref="G65:H65"/>
    <mergeCell ref="I65:J65"/>
    <mergeCell ref="AJ25:AK25"/>
    <mergeCell ref="AJ28:AK28"/>
    <mergeCell ref="B6:C6"/>
    <mergeCell ref="G6:H6"/>
    <mergeCell ref="I6:J6"/>
    <mergeCell ref="B7:C7"/>
    <mergeCell ref="B9:C9"/>
    <mergeCell ref="BG30:BL31"/>
    <mergeCell ref="N1:AH1"/>
    <mergeCell ref="B2:D3"/>
    <mergeCell ref="E2:K3"/>
    <mergeCell ref="N2:AH2"/>
    <mergeCell ref="N3:P3"/>
    <mergeCell ref="Q3:S3"/>
    <mergeCell ref="T3:V3"/>
    <mergeCell ref="W3:Y3"/>
    <mergeCell ref="Z3:AB3"/>
    <mergeCell ref="AC3:AE3"/>
    <mergeCell ref="B16:C16"/>
    <mergeCell ref="AF3:AH3"/>
    <mergeCell ref="B5:C5"/>
    <mergeCell ref="G5:H5"/>
    <mergeCell ref="I5:J5"/>
  </mergeCells>
  <conditionalFormatting sqref="J10">
    <cfRule type="cellIs" dxfId="14" priority="15" operator="between">
      <formula>$D$7</formula>
      <formula>$E$7</formula>
    </cfRule>
  </conditionalFormatting>
  <conditionalFormatting sqref="J18">
    <cfRule type="cellIs" dxfId="13" priority="14" operator="between">
      <formula>$D$7</formula>
      <formula>$E$7</formula>
    </cfRule>
  </conditionalFormatting>
  <conditionalFormatting sqref="J12">
    <cfRule type="cellIs" dxfId="12" priority="13" operator="between">
      <formula>$D$7</formula>
      <formula>$E$7</formula>
    </cfRule>
  </conditionalFormatting>
  <conditionalFormatting sqref="J14">
    <cfRule type="cellIs" dxfId="11" priority="12" operator="between">
      <formula>$D$7</formula>
      <formula>$E$7</formula>
    </cfRule>
  </conditionalFormatting>
  <conditionalFormatting sqref="J16">
    <cfRule type="cellIs" dxfId="10" priority="11" operator="between">
      <formula>$D$7</formula>
      <formula>$E$7</formula>
    </cfRule>
  </conditionalFormatting>
  <conditionalFormatting sqref="J70">
    <cfRule type="cellIs" dxfId="9" priority="10" operator="between">
      <formula>$D$7</formula>
      <formula>$E$7</formula>
    </cfRule>
  </conditionalFormatting>
  <conditionalFormatting sqref="J78">
    <cfRule type="cellIs" dxfId="8" priority="9" operator="between">
      <formula>$D$7</formula>
      <formula>$E$7</formula>
    </cfRule>
  </conditionalFormatting>
  <conditionalFormatting sqref="J72">
    <cfRule type="cellIs" dxfId="7" priority="8" operator="between">
      <formula>$D$7</formula>
      <formula>$E$7</formula>
    </cfRule>
  </conditionalFormatting>
  <conditionalFormatting sqref="J74">
    <cfRule type="cellIs" dxfId="6" priority="7" operator="between">
      <formula>$D$7</formula>
      <formula>$E$7</formula>
    </cfRule>
  </conditionalFormatting>
  <conditionalFormatting sqref="J76">
    <cfRule type="cellIs" dxfId="5" priority="6" operator="between">
      <formula>$D$7</formula>
      <formula>$E$7</formula>
    </cfRule>
  </conditionalFormatting>
  <conditionalFormatting sqref="V33:V57">
    <cfRule type="cellIs" dxfId="4" priority="3" operator="lessThan">
      <formula>$BF$33</formula>
    </cfRule>
    <cfRule type="cellIs" dxfId="3" priority="5" operator="greaterThan">
      <formula>$BF$33</formula>
    </cfRule>
  </conditionalFormatting>
  <conditionalFormatting sqref="V34:V57">
    <cfRule type="cellIs" dxfId="2" priority="4" operator="greaterThan">
      <formula>$BF$33</formula>
    </cfRule>
  </conditionalFormatting>
  <conditionalFormatting sqref="U59">
    <cfRule type="cellIs" dxfId="1" priority="1" operator="lessThan">
      <formula>$BF$33</formula>
    </cfRule>
  </conditionalFormatting>
  <conditionalFormatting sqref="U59">
    <cfRule type="cellIs" dxfId="0" priority="2" operator="greaterThan">
      <formula>$BF$33</formula>
    </cfRule>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1BD02-EF43-4BDF-BA98-5E80FF26DFB0}">
  <dimension ref="A1:AX366"/>
  <sheetViews>
    <sheetView tabSelected="1" topLeftCell="A115" workbookViewId="0">
      <selection activeCell="E126" sqref="E126:G126"/>
    </sheetView>
  </sheetViews>
  <sheetFormatPr defaultRowHeight="14.4" x14ac:dyDescent="0.3"/>
  <cols>
    <col min="1" max="1" width="8.88671875" style="111"/>
    <col min="2" max="2" width="31.6640625" customWidth="1"/>
    <col min="3" max="4" width="11.33203125" bestFit="1" customWidth="1"/>
    <col min="5" max="5" width="13.109375" customWidth="1"/>
    <col min="12" max="12" width="8.88671875" style="111"/>
    <col min="28" max="28" width="11.109375" customWidth="1"/>
    <col min="29" max="29" width="10" customWidth="1"/>
  </cols>
  <sheetData>
    <row r="1" spans="2:49" s="111" customFormat="1" ht="15" thickBot="1" x14ac:dyDescent="0.35"/>
    <row r="2" spans="2:49" ht="21" x14ac:dyDescent="0.4">
      <c r="B2" s="317" t="s">
        <v>178</v>
      </c>
      <c r="C2" s="318"/>
      <c r="D2" s="318"/>
      <c r="E2" s="318"/>
      <c r="F2" s="318"/>
      <c r="G2" s="318"/>
      <c r="H2" s="318"/>
      <c r="I2" s="318"/>
      <c r="J2" s="318"/>
      <c r="K2" s="319"/>
      <c r="L2" s="112"/>
      <c r="M2" s="262"/>
      <c r="N2" s="262"/>
      <c r="O2" s="262"/>
      <c r="P2" s="262"/>
      <c r="Q2" s="262"/>
      <c r="R2" s="262"/>
      <c r="S2" s="262"/>
      <c r="T2" s="262"/>
      <c r="U2" s="262"/>
    </row>
    <row r="3" spans="2:49" ht="15.6" x14ac:dyDescent="0.3">
      <c r="B3" s="263" t="s">
        <v>67</v>
      </c>
      <c r="C3" s="264"/>
      <c r="D3" s="264"/>
      <c r="E3" s="264"/>
      <c r="F3" s="264"/>
      <c r="G3" s="264"/>
      <c r="H3" s="264"/>
      <c r="I3" s="264"/>
      <c r="J3" s="264"/>
      <c r="K3" s="265"/>
      <c r="L3" s="113"/>
      <c r="M3" s="264" t="s">
        <v>68</v>
      </c>
      <c r="N3" s="264"/>
      <c r="O3" s="264"/>
      <c r="P3" s="264"/>
      <c r="Q3" s="264"/>
      <c r="R3" s="264"/>
      <c r="S3" s="264"/>
      <c r="T3" s="264"/>
      <c r="U3" s="264"/>
      <c r="V3" s="264"/>
      <c r="W3" s="264"/>
      <c r="X3" s="264"/>
      <c r="Y3" s="264"/>
    </row>
    <row r="4" spans="2:49" ht="18" customHeight="1" x14ac:dyDescent="0.35">
      <c r="B4" s="114"/>
      <c r="C4" s="102"/>
      <c r="D4" s="115"/>
      <c r="E4" s="115"/>
      <c r="F4" s="115"/>
      <c r="G4" s="115"/>
      <c r="H4" s="115"/>
      <c r="I4" s="266" t="s">
        <v>69</v>
      </c>
      <c r="J4" s="266"/>
      <c r="K4" s="116"/>
      <c r="L4" s="117"/>
    </row>
    <row r="5" spans="2:49" ht="15.6" x14ac:dyDescent="0.3">
      <c r="B5" s="118" t="s">
        <v>71</v>
      </c>
      <c r="C5" s="119">
        <v>1.37</v>
      </c>
      <c r="E5" s="268" t="s">
        <v>72</v>
      </c>
      <c r="F5" s="268"/>
      <c r="G5">
        <v>0.67100000000000004</v>
      </c>
      <c r="I5" s="267"/>
      <c r="J5" s="267"/>
      <c r="K5" s="71"/>
      <c r="P5" s="254" t="s">
        <v>73</v>
      </c>
      <c r="Q5" s="254"/>
      <c r="R5" s="254" t="s">
        <v>74</v>
      </c>
      <c r="S5" s="254"/>
      <c r="T5" s="254" t="s">
        <v>75</v>
      </c>
      <c r="U5" s="254"/>
      <c r="V5" s="254" t="s">
        <v>76</v>
      </c>
      <c r="W5" s="254"/>
      <c r="X5" s="254" t="s">
        <v>77</v>
      </c>
      <c r="Y5" s="254"/>
      <c r="Z5" s="254" t="s">
        <v>78</v>
      </c>
      <c r="AA5" s="254"/>
      <c r="AB5" s="254" t="s">
        <v>79</v>
      </c>
      <c r="AC5" s="254"/>
      <c r="AD5" s="254" t="s">
        <v>80</v>
      </c>
      <c r="AE5" s="254"/>
      <c r="AF5" s="254" t="s">
        <v>81</v>
      </c>
      <c r="AG5" s="254"/>
      <c r="AH5" s="254" t="s">
        <v>82</v>
      </c>
      <c r="AI5" s="254"/>
      <c r="AJ5" s="254" t="s">
        <v>83</v>
      </c>
      <c r="AK5" s="254"/>
      <c r="AL5" s="254" t="s">
        <v>84</v>
      </c>
      <c r="AM5" s="254"/>
      <c r="AN5" s="254" t="s">
        <v>85</v>
      </c>
      <c r="AO5" s="254"/>
      <c r="AP5" s="254" t="s">
        <v>179</v>
      </c>
      <c r="AQ5" s="254"/>
      <c r="AR5" s="254" t="s">
        <v>87</v>
      </c>
      <c r="AS5" s="254"/>
      <c r="AT5" s="254" t="s">
        <v>88</v>
      </c>
      <c r="AU5" s="254"/>
      <c r="AV5" s="254" t="s">
        <v>89</v>
      </c>
      <c r="AW5" s="254"/>
    </row>
    <row r="6" spans="2:49" ht="15.6" x14ac:dyDescent="0.3">
      <c r="B6" s="118" t="s">
        <v>90</v>
      </c>
      <c r="C6" s="119">
        <v>0.28999999999999998</v>
      </c>
      <c r="E6" s="267" t="s">
        <v>91</v>
      </c>
      <c r="F6" s="267"/>
      <c r="G6">
        <v>0.88500000000000001</v>
      </c>
      <c r="K6" s="71"/>
      <c r="N6" s="120" t="s">
        <v>92</v>
      </c>
      <c r="O6" s="121" t="s">
        <v>93</v>
      </c>
      <c r="P6" s="121" t="s">
        <v>94</v>
      </c>
      <c r="Q6" s="121" t="s">
        <v>95</v>
      </c>
      <c r="R6" s="121" t="s">
        <v>94</v>
      </c>
      <c r="S6" s="121" t="s">
        <v>95</v>
      </c>
      <c r="T6" s="121" t="s">
        <v>94</v>
      </c>
      <c r="U6" s="121" t="s">
        <v>95</v>
      </c>
      <c r="V6" s="121" t="s">
        <v>94</v>
      </c>
      <c r="W6" s="121" t="s">
        <v>95</v>
      </c>
      <c r="X6" s="121" t="s">
        <v>94</v>
      </c>
      <c r="Y6" s="121" t="s">
        <v>95</v>
      </c>
      <c r="Z6" s="121" t="s">
        <v>94</v>
      </c>
      <c r="AA6" s="121" t="s">
        <v>95</v>
      </c>
      <c r="AB6" s="121" t="s">
        <v>94</v>
      </c>
      <c r="AC6" s="121" t="s">
        <v>95</v>
      </c>
      <c r="AD6" s="121" t="s">
        <v>94</v>
      </c>
      <c r="AE6" s="121" t="s">
        <v>95</v>
      </c>
      <c r="AF6" s="121" t="s">
        <v>94</v>
      </c>
      <c r="AG6" s="121" t="s">
        <v>95</v>
      </c>
      <c r="AH6" s="121" t="s">
        <v>94</v>
      </c>
      <c r="AI6" s="121" t="s">
        <v>95</v>
      </c>
      <c r="AJ6" s="121" t="s">
        <v>94</v>
      </c>
      <c r="AK6" s="121" t="s">
        <v>95</v>
      </c>
      <c r="AL6" s="121" t="s">
        <v>94</v>
      </c>
      <c r="AM6" s="121" t="s">
        <v>95</v>
      </c>
      <c r="AN6" s="121" t="s">
        <v>94</v>
      </c>
      <c r="AO6" s="121" t="s">
        <v>95</v>
      </c>
      <c r="AP6" s="121" t="s">
        <v>94</v>
      </c>
      <c r="AQ6" s="121" t="s">
        <v>95</v>
      </c>
      <c r="AR6" s="121" t="s">
        <v>94</v>
      </c>
      <c r="AS6" s="121" t="s">
        <v>95</v>
      </c>
      <c r="AT6" s="121" t="s">
        <v>94</v>
      </c>
      <c r="AU6" s="121" t="s">
        <v>95</v>
      </c>
      <c r="AV6" s="121" t="s">
        <v>94</v>
      </c>
      <c r="AW6" s="121" t="s">
        <v>95</v>
      </c>
    </row>
    <row r="7" spans="2:49" ht="15.6" x14ac:dyDescent="0.3">
      <c r="B7" s="118" t="s">
        <v>96</v>
      </c>
      <c r="C7" s="119">
        <v>0.30499999999999999</v>
      </c>
      <c r="E7" s="267" t="s">
        <v>97</v>
      </c>
      <c r="F7" s="267"/>
      <c r="G7">
        <v>0.70199999999999996</v>
      </c>
      <c r="K7" s="71"/>
      <c r="N7">
        <v>1</v>
      </c>
      <c r="O7">
        <f t="shared" ref="O7:O70" si="0">RADIANS(N7)</f>
        <v>1.7453292519943295E-2</v>
      </c>
      <c r="P7">
        <f t="shared" ref="P7:P70" si="1">$C$7*COS(O7)+$C$5</f>
        <v>1.6749535470226995</v>
      </c>
      <c r="Q7">
        <f t="shared" ref="Q7:Q70" si="2">$C$7*SIN(O7)+$C$9</f>
        <v>0.31032298396337149</v>
      </c>
      <c r="R7">
        <f>C5</f>
        <v>1.37</v>
      </c>
      <c r="S7" s="122">
        <f>C9</f>
        <v>0.30499999999999999</v>
      </c>
      <c r="T7">
        <f t="shared" ref="T7:T70" si="3">$C$6*COS(O7)</f>
        <v>0.28995583159535343</v>
      </c>
      <c r="U7">
        <f t="shared" ref="U7:U70" si="4">$C$6*SIN(O7)+$C$6</f>
        <v>0.29506119786681217</v>
      </c>
      <c r="V7">
        <v>0</v>
      </c>
      <c r="W7">
        <f>C6</f>
        <v>0.28999999999999998</v>
      </c>
      <c r="X7">
        <f t="shared" ref="X7:X70" si="5">$C$12*COS(O7)+$C$5</f>
        <v>1.4749840079914212</v>
      </c>
      <c r="Y7">
        <f t="shared" ref="Y7:Y70" si="6">$C$12*SIN(O7)+$C$9</f>
        <v>0.30683250267591478</v>
      </c>
      <c r="Z7">
        <f>$C$13*COS(O7)+($R$7-$C$15)</f>
        <v>0.8149951262450047</v>
      </c>
      <c r="AA7">
        <f t="shared" ref="AA7:AA70" si="7">$C$13*SIN(O7)+$C$14</f>
        <v>0.39655847700599312</v>
      </c>
      <c r="AB7">
        <f>R7-C15</f>
        <v>0.78300000000000014</v>
      </c>
      <c r="AC7">
        <f>C14</f>
        <v>0.39600000000000002</v>
      </c>
      <c r="AD7">
        <f>R7-C15</f>
        <v>0.78300000000000014</v>
      </c>
      <c r="AE7">
        <f>C14+C13</f>
        <v>0.42800000000000005</v>
      </c>
      <c r="AF7">
        <f>R7-C15</f>
        <v>0.78300000000000014</v>
      </c>
      <c r="AG7">
        <f>C14-C13</f>
        <v>0.36399999999999999</v>
      </c>
      <c r="AH7" s="122">
        <f>C61</f>
        <v>0.62661464585834326</v>
      </c>
      <c r="AI7" s="122">
        <f>F61</f>
        <v>0.44366837447775354</v>
      </c>
      <c r="AJ7" s="122">
        <f>C68</f>
        <v>0.72753881278538823</v>
      </c>
      <c r="AK7" s="122">
        <f>F68</f>
        <v>0.67185567275302394</v>
      </c>
      <c r="AL7">
        <v>0</v>
      </c>
      <c r="AM7">
        <f>W7</f>
        <v>0.28999999999999998</v>
      </c>
      <c r="AN7">
        <f>AB7</f>
        <v>0.78300000000000014</v>
      </c>
      <c r="AO7">
        <f>G13</f>
        <v>0.745</v>
      </c>
      <c r="AP7">
        <f>AB7+G14</f>
        <v>0.8620000000000001</v>
      </c>
      <c r="AQ7">
        <f>G15</f>
        <v>0.377</v>
      </c>
      <c r="AR7">
        <f>R7</f>
        <v>1.37</v>
      </c>
      <c r="AS7">
        <v>0</v>
      </c>
      <c r="AT7">
        <f>AR7</f>
        <v>1.37</v>
      </c>
      <c r="AU7">
        <f>0</f>
        <v>0</v>
      </c>
      <c r="AV7">
        <f>AT7</f>
        <v>1.37</v>
      </c>
      <c r="AW7">
        <v>0</v>
      </c>
    </row>
    <row r="8" spans="2:49" ht="15.6" x14ac:dyDescent="0.3">
      <c r="B8" s="118" t="s">
        <v>98</v>
      </c>
      <c r="C8" s="123">
        <f>AVERAGE(C6:C7)</f>
        <v>0.29749999999999999</v>
      </c>
      <c r="E8" s="267" t="s">
        <v>99</v>
      </c>
      <c r="F8" s="267"/>
      <c r="G8">
        <v>3.6999999999999998E-2</v>
      </c>
      <c r="K8" s="71"/>
      <c r="N8">
        <v>2</v>
      </c>
      <c r="O8">
        <f t="shared" si="0"/>
        <v>3.4906585039886591E-2</v>
      </c>
      <c r="P8">
        <f t="shared" si="1"/>
        <v>1.6748142022408243</v>
      </c>
      <c r="Q8">
        <f t="shared" si="2"/>
        <v>0.31564434649426276</v>
      </c>
      <c r="T8">
        <f t="shared" si="3"/>
        <v>0.28982333983553776</v>
      </c>
      <c r="U8">
        <f t="shared" si="4"/>
        <v>0.30012085404372524</v>
      </c>
      <c r="X8">
        <f t="shared" si="5"/>
        <v>1.4749360368370052</v>
      </c>
      <c r="Y8">
        <f t="shared" si="6"/>
        <v>0.30866444715376262</v>
      </c>
      <c r="Z8">
        <f t="shared" ref="Z8:Z71" si="8">$C$13*COS(O8)+($R$7-$C$15)</f>
        <v>0.81498050646461118</v>
      </c>
      <c r="AA8">
        <f t="shared" si="7"/>
        <v>0.39711678389448007</v>
      </c>
      <c r="AD8">
        <f>R7</f>
        <v>1.37</v>
      </c>
      <c r="AE8" s="122">
        <f>SUM(C9+C12)</f>
        <v>0.41</v>
      </c>
      <c r="AF8">
        <f>C5</f>
        <v>1.37</v>
      </c>
      <c r="AG8" s="122">
        <f>C9-C12</f>
        <v>0.2</v>
      </c>
      <c r="AL8">
        <f>TAN(RADIANS(G10)*(AM8-C6))</f>
        <v>0.26758694957607781</v>
      </c>
      <c r="AM8">
        <f>G6</f>
        <v>0.88500000000000001</v>
      </c>
      <c r="AN8">
        <f>R7</f>
        <v>1.37</v>
      </c>
      <c r="AO8">
        <f>G13</f>
        <v>0.745</v>
      </c>
      <c r="AP8">
        <f>R7</f>
        <v>1.37</v>
      </c>
      <c r="AQ8" s="122">
        <f>S7</f>
        <v>0.30499999999999999</v>
      </c>
      <c r="AR8">
        <f>AR7-AS8</f>
        <v>0.57000000000000006</v>
      </c>
      <c r="AS8">
        <v>0.8</v>
      </c>
      <c r="AT8">
        <f>V7</f>
        <v>0</v>
      </c>
      <c r="AU8" s="122">
        <f>AK7</f>
        <v>0.67185567275302394</v>
      </c>
      <c r="AV8" s="124">
        <v>0.42520000000000002</v>
      </c>
      <c r="AW8" s="124">
        <v>0.43890000000000001</v>
      </c>
    </row>
    <row r="9" spans="2:49" x14ac:dyDescent="0.3">
      <c r="B9" s="118" t="s">
        <v>100</v>
      </c>
      <c r="C9" s="123">
        <f>C7</f>
        <v>0.30499999999999999</v>
      </c>
      <c r="E9" s="267" t="s">
        <v>101</v>
      </c>
      <c r="F9" s="267"/>
      <c r="G9">
        <v>0.33</v>
      </c>
      <c r="H9" s="267" t="s">
        <v>102</v>
      </c>
      <c r="I9" s="267"/>
      <c r="J9" s="267"/>
      <c r="K9" s="125">
        <f>G9/G7</f>
        <v>0.47008547008547014</v>
      </c>
      <c r="N9">
        <v>3</v>
      </c>
      <c r="O9">
        <f t="shared" si="0"/>
        <v>5.235987755982989E-2</v>
      </c>
      <c r="P9">
        <f t="shared" si="1"/>
        <v>1.674582008100145</v>
      </c>
      <c r="Q9">
        <f t="shared" si="2"/>
        <v>0.32096246665409789</v>
      </c>
      <c r="T9">
        <f t="shared" si="3"/>
        <v>0.28960256507882637</v>
      </c>
      <c r="U9">
        <f t="shared" si="4"/>
        <v>0.30517742731045372</v>
      </c>
      <c r="X9">
        <f t="shared" si="5"/>
        <v>1.4748561011492303</v>
      </c>
      <c r="Y9">
        <f t="shared" si="6"/>
        <v>0.31049527540550909</v>
      </c>
      <c r="Z9">
        <f t="shared" si="8"/>
        <v>0.81495614511214653</v>
      </c>
      <c r="AA9">
        <f t="shared" si="7"/>
        <v>0.3976747505997742</v>
      </c>
    </row>
    <row r="10" spans="2:49" x14ac:dyDescent="0.3">
      <c r="B10" s="126"/>
      <c r="E10" s="267" t="s">
        <v>103</v>
      </c>
      <c r="F10" s="267"/>
      <c r="G10" s="127">
        <f>DEGREES(ATAN(K9))</f>
        <v>25.177535429634787</v>
      </c>
      <c r="H10" s="104" t="s">
        <v>104</v>
      </c>
      <c r="I10" s="128">
        <f>SIN(RADIANS(G10))</f>
        <v>0.42542449360689105</v>
      </c>
      <c r="J10" s="104" t="s">
        <v>105</v>
      </c>
      <c r="K10" s="129">
        <f>COS(RADIANS(G10))</f>
        <v>0.90499392276375001</v>
      </c>
      <c r="N10">
        <v>4</v>
      </c>
      <c r="O10">
        <f t="shared" si="0"/>
        <v>6.9813170079773182E-2</v>
      </c>
      <c r="P10">
        <f t="shared" si="1"/>
        <v>1.6742570353292465</v>
      </c>
      <c r="Q10">
        <f t="shared" si="2"/>
        <v>0.32627572449195819</v>
      </c>
      <c r="T10">
        <f t="shared" si="3"/>
        <v>0.28929357457534899</v>
      </c>
      <c r="U10">
        <f t="shared" si="4"/>
        <v>0.31022937738579631</v>
      </c>
      <c r="X10">
        <f t="shared" si="5"/>
        <v>1.4747442252772816</v>
      </c>
      <c r="Y10">
        <f t="shared" si="6"/>
        <v>0.31232442974313313</v>
      </c>
      <c r="Z10">
        <f t="shared" si="8"/>
        <v>0.81492204960831449</v>
      </c>
      <c r="AA10">
        <f t="shared" si="7"/>
        <v>0.398232207159812</v>
      </c>
      <c r="AT10">
        <f>ATAN(RADIANS(AU8/R7))</f>
        <v>8.5589833941633522E-3</v>
      </c>
      <c r="AV10">
        <f>ATAN(RADIANS(AW8/(R7-AV8)))</f>
        <v>8.1076230325152158E-3</v>
      </c>
    </row>
    <row r="11" spans="2:49" x14ac:dyDescent="0.3">
      <c r="B11" s="278" t="s">
        <v>106</v>
      </c>
      <c r="C11" s="279"/>
      <c r="E11" s="267" t="s">
        <v>107</v>
      </c>
      <c r="F11" s="267"/>
      <c r="G11" s="128">
        <f>(C6*I10-G8)/K10</f>
        <v>9.5440533879194031E-2</v>
      </c>
      <c r="K11" s="71"/>
      <c r="N11">
        <v>5</v>
      </c>
      <c r="O11">
        <f t="shared" si="0"/>
        <v>8.7266462599716474E-2</v>
      </c>
      <c r="P11">
        <f t="shared" si="1"/>
        <v>1.6738393829179825</v>
      </c>
      <c r="Q11">
        <f t="shared" si="2"/>
        <v>0.33158250153803576</v>
      </c>
      <c r="T11">
        <f t="shared" si="3"/>
        <v>0.28889646244660616</v>
      </c>
      <c r="U11">
        <f t="shared" si="4"/>
        <v>0.31527516539682082</v>
      </c>
      <c r="X11">
        <f t="shared" si="5"/>
        <v>1.4746004432996334</v>
      </c>
      <c r="Y11">
        <f t="shared" si="6"/>
        <v>0.31415135298850411</v>
      </c>
      <c r="Z11">
        <f t="shared" si="8"/>
        <v>0.81487823033893603</v>
      </c>
      <c r="AA11">
        <f t="shared" si="7"/>
        <v>0.3987889837679251</v>
      </c>
      <c r="AT11" t="s">
        <v>108</v>
      </c>
      <c r="AV11" t="s">
        <v>109</v>
      </c>
    </row>
    <row r="12" spans="2:49" ht="15.6" x14ac:dyDescent="0.35">
      <c r="B12" s="118" t="s">
        <v>110</v>
      </c>
      <c r="C12" s="122">
        <v>0.105</v>
      </c>
      <c r="E12" s="267" t="s">
        <v>111</v>
      </c>
      <c r="F12" s="267"/>
      <c r="G12" s="130">
        <f>(G11*COS(RADIANS(G10))/((C5+G11)*COS(RADIANS(G10))))</f>
        <v>6.5127537878696226E-2</v>
      </c>
      <c r="H12" s="280" t="s">
        <v>112</v>
      </c>
      <c r="I12" s="280"/>
      <c r="J12" s="280"/>
      <c r="K12" s="281"/>
      <c r="N12">
        <v>6</v>
      </c>
      <c r="O12">
        <f t="shared" si="0"/>
        <v>0.10471975511965978</v>
      </c>
      <c r="P12">
        <f t="shared" si="1"/>
        <v>1.6733291780873234</v>
      </c>
      <c r="Q12">
        <f t="shared" si="2"/>
        <v>0.3368811812966343</v>
      </c>
      <c r="T12">
        <f t="shared" si="3"/>
        <v>0.28841134965679921</v>
      </c>
      <c r="U12">
        <f t="shared" si="4"/>
        <v>0.32031325434761948</v>
      </c>
      <c r="X12">
        <f t="shared" si="5"/>
        <v>1.4744247990136687</v>
      </c>
      <c r="Y12">
        <f t="shared" si="6"/>
        <v>0.3159754886431036</v>
      </c>
      <c r="Z12">
        <f t="shared" si="8"/>
        <v>0.81482470065178492</v>
      </c>
      <c r="AA12">
        <f t="shared" si="7"/>
        <v>0.39934491082456491</v>
      </c>
      <c r="AT12" s="124" t="s">
        <v>113</v>
      </c>
    </row>
    <row r="13" spans="2:49" x14ac:dyDescent="0.3">
      <c r="B13" s="118" t="s">
        <v>114</v>
      </c>
      <c r="C13">
        <v>3.2000000000000001E-2</v>
      </c>
      <c r="E13" s="267" t="s">
        <v>85</v>
      </c>
      <c r="F13" s="267"/>
      <c r="G13">
        <v>0.745</v>
      </c>
      <c r="K13" s="71"/>
      <c r="N13">
        <v>7</v>
      </c>
      <c r="O13">
        <f t="shared" si="0"/>
        <v>0.12217304763960307</v>
      </c>
      <c r="P13">
        <f t="shared" si="1"/>
        <v>1.6727265762506032</v>
      </c>
      <c r="Q13">
        <f t="shared" si="2"/>
        <v>0.34217014973856996</v>
      </c>
      <c r="T13">
        <f t="shared" si="3"/>
        <v>0.28783838397598338</v>
      </c>
      <c r="U13">
        <f t="shared" si="4"/>
        <v>0.32534210958749277</v>
      </c>
      <c r="X13">
        <f t="shared" si="5"/>
        <v>1.4742173459223389</v>
      </c>
      <c r="Y13">
        <f t="shared" si="6"/>
        <v>0.31779628105754049</v>
      </c>
      <c r="Z13">
        <f t="shared" si="8"/>
        <v>0.81476147685252243</v>
      </c>
      <c r="AA13">
        <f t="shared" si="7"/>
        <v>0.39989981898896476</v>
      </c>
    </row>
    <row r="14" spans="2:49" x14ac:dyDescent="0.3">
      <c r="B14" s="118" t="s">
        <v>115</v>
      </c>
      <c r="C14">
        <v>0.39600000000000002</v>
      </c>
      <c r="E14" s="269" t="s">
        <v>116</v>
      </c>
      <c r="F14" s="269"/>
      <c r="G14" s="104">
        <v>7.9000000000000001E-2</v>
      </c>
      <c r="K14" s="71"/>
      <c r="N14">
        <v>8</v>
      </c>
      <c r="O14">
        <f t="shared" si="0"/>
        <v>0.13962634015954636</v>
      </c>
      <c r="P14">
        <f t="shared" si="1"/>
        <v>1.672031760966179</v>
      </c>
      <c r="Q14">
        <f t="shared" si="2"/>
        <v>0.34744779579281992</v>
      </c>
      <c r="T14">
        <f t="shared" si="3"/>
        <v>0.28717773993505541</v>
      </c>
      <c r="U14">
        <f t="shared" si="4"/>
        <v>0.33036019927841898</v>
      </c>
      <c r="X14">
        <f t="shared" si="5"/>
        <v>1.473978147217865</v>
      </c>
      <c r="Y14">
        <f t="shared" si="6"/>
        <v>0.31961317560080688</v>
      </c>
      <c r="Z14">
        <f t="shared" si="8"/>
        <v>0.8146885781997304</v>
      </c>
      <c r="AA14">
        <f t="shared" si="7"/>
        <v>0.40045353923072213</v>
      </c>
    </row>
    <row r="15" spans="2:49" ht="15" thickBot="1" x14ac:dyDescent="0.35">
      <c r="B15" s="132" t="s">
        <v>117</v>
      </c>
      <c r="C15" s="96">
        <v>0.58699999999999997</v>
      </c>
      <c r="D15" s="96"/>
      <c r="E15" s="270" t="s">
        <v>118</v>
      </c>
      <c r="F15" s="270"/>
      <c r="G15" s="133">
        <v>0.377</v>
      </c>
      <c r="H15" s="96"/>
      <c r="I15" s="96"/>
      <c r="J15" s="96"/>
      <c r="K15" s="134"/>
      <c r="N15">
        <v>9</v>
      </c>
      <c r="O15">
        <f t="shared" si="0"/>
        <v>0.15707963267948966</v>
      </c>
      <c r="P15">
        <f t="shared" si="1"/>
        <v>1.6712449438815171</v>
      </c>
      <c r="Q15">
        <f t="shared" si="2"/>
        <v>0.35271251183727043</v>
      </c>
      <c r="T15">
        <f t="shared" si="3"/>
        <v>0.28642961877258993</v>
      </c>
      <c r="U15">
        <f t="shared" si="4"/>
        <v>0.33536599486166691</v>
      </c>
      <c r="X15">
        <f t="shared" si="5"/>
        <v>1.4737072757624896</v>
      </c>
      <c r="Y15">
        <f t="shared" si="6"/>
        <v>0.32142561882922421</v>
      </c>
      <c r="Z15">
        <f t="shared" si="8"/>
        <v>0.8146060268990446</v>
      </c>
      <c r="AA15">
        <f t="shared" si="7"/>
        <v>0.4010059028812874</v>
      </c>
    </row>
    <row r="16" spans="2:49" x14ac:dyDescent="0.3">
      <c r="B16" s="111"/>
      <c r="C16" s="111"/>
      <c r="D16" s="111"/>
      <c r="E16" s="111"/>
      <c r="F16" s="111"/>
      <c r="G16" s="111"/>
      <c r="H16" s="111"/>
      <c r="I16" s="111"/>
      <c r="J16" s="111"/>
      <c r="K16" s="111"/>
      <c r="N16">
        <v>10</v>
      </c>
      <c r="O16">
        <f t="shared" si="0"/>
        <v>0.17453292519943295</v>
      </c>
      <c r="P16">
        <f t="shared" si="1"/>
        <v>1.6703663646687237</v>
      </c>
      <c r="Q16">
        <f t="shared" si="2"/>
        <v>0.35796269418841375</v>
      </c>
      <c r="T16">
        <f t="shared" si="3"/>
        <v>0.2855942483735403</v>
      </c>
      <c r="U16">
        <f t="shared" si="4"/>
        <v>0.34035797152340974</v>
      </c>
      <c r="X16">
        <f t="shared" si="5"/>
        <v>1.4734048140662819</v>
      </c>
      <c r="Y16">
        <f t="shared" si="6"/>
        <v>0.32323305865502766</v>
      </c>
      <c r="Z16">
        <f t="shared" si="8"/>
        <v>0.81451384809639082</v>
      </c>
      <c r="AA16">
        <f t="shared" si="7"/>
        <v>0.40155674168534178</v>
      </c>
    </row>
    <row r="17" spans="2:50" x14ac:dyDescent="0.3">
      <c r="B17" s="111"/>
      <c r="C17" s="111"/>
      <c r="D17" s="111"/>
      <c r="E17" s="111"/>
      <c r="F17" s="111"/>
      <c r="G17" s="111"/>
      <c r="H17" s="111"/>
      <c r="I17" s="111"/>
      <c r="J17" s="111"/>
      <c r="K17" s="111"/>
      <c r="N17">
        <v>11</v>
      </c>
      <c r="O17">
        <f t="shared" si="0"/>
        <v>0.19198621771937624</v>
      </c>
      <c r="P17">
        <f t="shared" si="1"/>
        <v>1.6693962909515376</v>
      </c>
      <c r="Q17">
        <f t="shared" si="2"/>
        <v>0.36319674358984616</v>
      </c>
      <c r="T17">
        <f t="shared" si="3"/>
        <v>0.28467188319982251</v>
      </c>
      <c r="U17">
        <f t="shared" si="4"/>
        <v>0.34533460865919796</v>
      </c>
      <c r="X17">
        <f t="shared" si="5"/>
        <v>1.4730708542620048</v>
      </c>
      <c r="Y17">
        <f t="shared" si="6"/>
        <v>0.32503494451453718</v>
      </c>
      <c r="Z17">
        <f t="shared" si="8"/>
        <v>0.81441206987032544</v>
      </c>
      <c r="AA17">
        <f t="shared" si="7"/>
        <v>0.40210588785204943</v>
      </c>
    </row>
    <row r="18" spans="2:50" x14ac:dyDescent="0.3">
      <c r="N18">
        <v>12</v>
      </c>
      <c r="O18">
        <f t="shared" si="0"/>
        <v>0.20943951023931956</v>
      </c>
      <c r="P18">
        <f t="shared" si="1"/>
        <v>1.6683350182238108</v>
      </c>
      <c r="Q18">
        <f t="shared" si="2"/>
        <v>0.36841306569941656</v>
      </c>
      <c r="T18">
        <f t="shared" si="3"/>
        <v>0.28366280421280365</v>
      </c>
      <c r="U18">
        <f t="shared" si="4"/>
        <v>0.35029439033715021</v>
      </c>
      <c r="X18">
        <f t="shared" si="5"/>
        <v>1.4727054980770498</v>
      </c>
      <c r="Y18">
        <f t="shared" si="6"/>
        <v>0.32683072753586473</v>
      </c>
      <c r="Z18">
        <f t="shared" si="8"/>
        <v>0.8143007232234819</v>
      </c>
      <c r="AA18">
        <f t="shared" si="7"/>
        <v>0.4026531741061683</v>
      </c>
    </row>
    <row r="19" spans="2:50" x14ac:dyDescent="0.3">
      <c r="N19">
        <v>13</v>
      </c>
      <c r="O19">
        <f t="shared" si="0"/>
        <v>0.22689280275926285</v>
      </c>
      <c r="P19">
        <f t="shared" si="1"/>
        <v>1.6671828697594968</v>
      </c>
      <c r="Q19">
        <f t="shared" si="2"/>
        <v>0.3736100715748788</v>
      </c>
      <c r="T19">
        <f t="shared" si="3"/>
        <v>0.28256731878771818</v>
      </c>
      <c r="U19">
        <f t="shared" si="4"/>
        <v>0.3552358057597208</v>
      </c>
      <c r="X19">
        <f t="shared" si="5"/>
        <v>1.4723088568024498</v>
      </c>
      <c r="Y19">
        <f t="shared" si="6"/>
        <v>0.32861986070610583</v>
      </c>
      <c r="Z19">
        <f t="shared" si="8"/>
        <v>0.81417984207312766</v>
      </c>
      <c r="AA19">
        <f t="shared" si="7"/>
        <v>0.40319843373900371</v>
      </c>
    </row>
    <row r="20" spans="2:50" x14ac:dyDescent="0.3">
      <c r="N20">
        <v>14</v>
      </c>
      <c r="O20">
        <f t="shared" si="0"/>
        <v>0.24434609527920614</v>
      </c>
      <c r="P20">
        <f t="shared" si="1"/>
        <v>1.6659401965141791</v>
      </c>
      <c r="Q20">
        <f t="shared" si="2"/>
        <v>0.37878617815789867</v>
      </c>
      <c r="T20">
        <f t="shared" si="3"/>
        <v>0.28138576062003895</v>
      </c>
      <c r="U20">
        <f t="shared" si="4"/>
        <v>0.36015734972390362</v>
      </c>
      <c r="X20">
        <f t="shared" si="5"/>
        <v>1.4718810512589797</v>
      </c>
      <c r="Y20">
        <f t="shared" si="6"/>
        <v>0.33040179903796513</v>
      </c>
      <c r="Z20">
        <f t="shared" si="8"/>
        <v>0.81404946324083205</v>
      </c>
      <c r="AA20">
        <f t="shared" si="7"/>
        <v>0.4037415006591894</v>
      </c>
    </row>
    <row r="21" spans="2:50" x14ac:dyDescent="0.3">
      <c r="N21">
        <v>15</v>
      </c>
      <c r="O21">
        <f t="shared" si="0"/>
        <v>0.26179938779914941</v>
      </c>
      <c r="P21">
        <f t="shared" si="1"/>
        <v>1.664607377018166</v>
      </c>
      <c r="Q21">
        <f t="shared" si="2"/>
        <v>0.38393980875626882</v>
      </c>
      <c r="T21">
        <f t="shared" si="3"/>
        <v>0.28011848962382979</v>
      </c>
      <c r="U21">
        <f t="shared" si="4"/>
        <v>0.36505752307973099</v>
      </c>
      <c r="X21">
        <f t="shared" si="5"/>
        <v>1.4714222117603524</v>
      </c>
      <c r="Y21">
        <f t="shared" si="6"/>
        <v>0.33217599973576467</v>
      </c>
      <c r="Z21">
        <f t="shared" si="8"/>
        <v>0.81390962644125031</v>
      </c>
      <c r="AA21">
        <f t="shared" si="7"/>
        <v>0.40428220944328069</v>
      </c>
    </row>
    <row r="22" spans="2:50" x14ac:dyDescent="0.3">
      <c r="N22">
        <v>16</v>
      </c>
      <c r="O22">
        <f t="shared" si="0"/>
        <v>0.27925268031909273</v>
      </c>
      <c r="P22">
        <f t="shared" si="1"/>
        <v>1.6631848172611874</v>
      </c>
      <c r="Q22">
        <f t="shared" si="2"/>
        <v>0.38906939352418474</v>
      </c>
      <c r="T22">
        <f t="shared" si="3"/>
        <v>0.27876589182211248</v>
      </c>
      <c r="U22">
        <f t="shared" si="4"/>
        <v>0.36993483318692971</v>
      </c>
      <c r="X22">
        <f t="shared" si="5"/>
        <v>1.4709324780735236</v>
      </c>
      <c r="Y22">
        <f t="shared" si="6"/>
        <v>0.3339419223607849</v>
      </c>
      <c r="Z22">
        <f t="shared" si="8"/>
        <v>0.81376037427002634</v>
      </c>
      <c r="AA22">
        <f t="shared" si="7"/>
        <v>0.40482039538614401</v>
      </c>
    </row>
    <row r="23" spans="2:50" x14ac:dyDescent="0.3">
      <c r="N23">
        <v>17</v>
      </c>
      <c r="O23">
        <f t="shared" si="0"/>
        <v>0.29670597283903605</v>
      </c>
      <c r="P23">
        <f t="shared" si="1"/>
        <v>1.6616729505687258</v>
      </c>
      <c r="Q23">
        <f t="shared" si="2"/>
        <v>0.39417336994043473</v>
      </c>
      <c r="T23">
        <f t="shared" si="3"/>
        <v>0.27732837922928028</v>
      </c>
      <c r="U23">
        <f t="shared" si="4"/>
        <v>0.37478779436959364</v>
      </c>
      <c r="X23">
        <f t="shared" si="5"/>
        <v>1.4704119993761189</v>
      </c>
      <c r="Y23">
        <f t="shared" si="6"/>
        <v>0.33569902899588733</v>
      </c>
      <c r="Z23">
        <f t="shared" si="8"/>
        <v>0.81360175219081732</v>
      </c>
      <c r="AA23">
        <f t="shared" si="7"/>
        <v>0.40535589455112758</v>
      </c>
    </row>
    <row r="24" spans="2:50" x14ac:dyDescent="0.3">
      <c r="N24">
        <v>18</v>
      </c>
      <c r="O24">
        <f t="shared" si="0"/>
        <v>0.31415926535897931</v>
      </c>
      <c r="P24">
        <f t="shared" si="1"/>
        <v>1.6600722374700219</v>
      </c>
      <c r="Q24">
        <f t="shared" si="2"/>
        <v>0.39925018328435896</v>
      </c>
      <c r="T24">
        <f t="shared" si="3"/>
        <v>0.27580638972559451</v>
      </c>
      <c r="U24">
        <f t="shared" si="4"/>
        <v>0.37961492836873473</v>
      </c>
      <c r="X24">
        <f t="shared" si="5"/>
        <v>1.4698609342109912</v>
      </c>
      <c r="Y24">
        <f t="shared" si="6"/>
        <v>0.33744678440936948</v>
      </c>
      <c r="Z24">
        <f t="shared" si="8"/>
        <v>0.81343380852144509</v>
      </c>
      <c r="AA24">
        <f t="shared" si="7"/>
        <v>0.40588854381999834</v>
      </c>
    </row>
    <row r="25" spans="2:50" x14ac:dyDescent="0.3">
      <c r="N25">
        <v>19</v>
      </c>
      <c r="O25">
        <f t="shared" si="0"/>
        <v>0.33161255787892263</v>
      </c>
      <c r="P25">
        <f t="shared" si="1"/>
        <v>1.6583831655577916</v>
      </c>
      <c r="Q25">
        <f t="shared" si="2"/>
        <v>0.40429828710943277</v>
      </c>
      <c r="T25">
        <f t="shared" si="3"/>
        <v>0.27420038692380189</v>
      </c>
      <c r="U25">
        <f t="shared" si="4"/>
        <v>0.38441476479257541</v>
      </c>
      <c r="X25">
        <f t="shared" si="5"/>
        <v>1.4692794504379283</v>
      </c>
      <c r="Y25">
        <f t="shared" si="6"/>
        <v>0.33918465621800142</v>
      </c>
      <c r="Z25">
        <f t="shared" si="8"/>
        <v>0.8132565944191783</v>
      </c>
      <c r="AA25">
        <f t="shared" si="7"/>
        <v>0.40641818094262905</v>
      </c>
    </row>
    <row r="26" spans="2:50" x14ac:dyDescent="0.3">
      <c r="N26">
        <v>20</v>
      </c>
      <c r="O26">
        <f t="shared" si="0"/>
        <v>0.3490658503988659</v>
      </c>
      <c r="P26">
        <f t="shared" si="1"/>
        <v>1.6566062493397022</v>
      </c>
      <c r="Q26">
        <f t="shared" si="2"/>
        <v>0.40931614371432895</v>
      </c>
      <c r="T26">
        <f t="shared" si="3"/>
        <v>0.27251086002791342</v>
      </c>
      <c r="U26">
        <f t="shared" si="4"/>
        <v>0.38918584156444391</v>
      </c>
      <c r="X26">
        <f t="shared" si="5"/>
        <v>1.4686677251825204</v>
      </c>
      <c r="Y26">
        <f t="shared" si="6"/>
        <v>0.34091211504919522</v>
      </c>
      <c r="Z26">
        <f t="shared" si="8"/>
        <v>0.81307016386514919</v>
      </c>
      <c r="AA26">
        <f t="shared" si="7"/>
        <v>0.40694464458642143</v>
      </c>
    </row>
    <row r="27" spans="2:50" ht="15.6" x14ac:dyDescent="0.3">
      <c r="N27">
        <v>21</v>
      </c>
      <c r="O27">
        <f t="shared" si="0"/>
        <v>0.36651914291880922</v>
      </c>
      <c r="P27">
        <f t="shared" si="1"/>
        <v>1.6547420300816467</v>
      </c>
      <c r="Q27">
        <f t="shared" si="2"/>
        <v>0.41430222461131661</v>
      </c>
      <c r="T27">
        <f t="shared" si="3"/>
        <v>0.27073832368418849</v>
      </c>
      <c r="U27">
        <f t="shared" si="4"/>
        <v>0.39392670536813706</v>
      </c>
      <c r="X27">
        <f t="shared" si="5"/>
        <v>1.4680259447822064</v>
      </c>
      <c r="Y27">
        <f t="shared" si="6"/>
        <v>0.34262863470225652</v>
      </c>
      <c r="Z27">
        <f t="shared" si="8"/>
        <v>0.8128745736479106</v>
      </c>
      <c r="AA27">
        <f t="shared" si="7"/>
        <v>0.40746777438544962</v>
      </c>
      <c r="AJ27" s="135"/>
      <c r="AK27" s="135"/>
      <c r="AL27" s="135"/>
      <c r="AM27" s="136"/>
      <c r="AN27" s="135"/>
      <c r="AO27" s="135"/>
      <c r="AP27" s="135"/>
      <c r="AQ27" s="135"/>
      <c r="AR27" s="135"/>
      <c r="AS27" s="135"/>
      <c r="AT27" s="135"/>
      <c r="AU27" s="136"/>
      <c r="AV27" s="135"/>
      <c r="AW27" s="135"/>
      <c r="AX27" s="135"/>
    </row>
    <row r="28" spans="2:50" x14ac:dyDescent="0.3">
      <c r="N28">
        <v>22</v>
      </c>
      <c r="O28">
        <f t="shared" si="0"/>
        <v>0.38397243543875248</v>
      </c>
      <c r="P28">
        <f t="shared" si="1"/>
        <v>1.6527910756428703</v>
      </c>
      <c r="Q28">
        <f t="shared" si="2"/>
        <v>0.41925501099185314</v>
      </c>
      <c r="T28">
        <f t="shared" si="3"/>
        <v>0.26888331782436836</v>
      </c>
      <c r="U28">
        <f t="shared" si="4"/>
        <v>0.39863591209061444</v>
      </c>
      <c r="X28">
        <f t="shared" si="5"/>
        <v>1.4673543047295128</v>
      </c>
      <c r="Y28">
        <f t="shared" si="6"/>
        <v>0.34433369230867072</v>
      </c>
      <c r="Z28">
        <f t="shared" si="8"/>
        <v>0.81266988334613732</v>
      </c>
      <c r="AA28">
        <f t="shared" si="7"/>
        <v>0.40798741098930918</v>
      </c>
      <c r="AJ28" s="137"/>
      <c r="AK28" s="137"/>
      <c r="AL28" s="138"/>
      <c r="AM28" s="138"/>
      <c r="AN28" s="137"/>
      <c r="AO28" s="137"/>
      <c r="AP28" s="137"/>
      <c r="AQ28" s="138"/>
      <c r="AR28" s="137"/>
      <c r="AS28" s="137"/>
      <c r="AT28" s="138"/>
      <c r="AU28" s="138"/>
      <c r="AV28" s="137"/>
      <c r="AW28" s="137"/>
      <c r="AX28" s="137"/>
    </row>
    <row r="29" spans="2:50" x14ac:dyDescent="0.3">
      <c r="N29">
        <v>23</v>
      </c>
      <c r="O29">
        <f t="shared" si="0"/>
        <v>0.4014257279586958</v>
      </c>
      <c r="P29">
        <f t="shared" si="1"/>
        <v>1.6507539803029945</v>
      </c>
      <c r="Q29">
        <f t="shared" si="2"/>
        <v>0.42417299418922849</v>
      </c>
      <c r="T29">
        <f t="shared" si="3"/>
        <v>0.26694640750120768</v>
      </c>
      <c r="U29">
        <f t="shared" si="4"/>
        <v>0.40331202726188936</v>
      </c>
      <c r="X29">
        <f t="shared" si="5"/>
        <v>1.4666530096125063</v>
      </c>
      <c r="Y29">
        <f t="shared" si="6"/>
        <v>0.34602676849137376</v>
      </c>
      <c r="Z29">
        <f t="shared" si="8"/>
        <v>0.81245615531047821</v>
      </c>
      <c r="AA29">
        <f t="shared" si="7"/>
        <v>0.40850339611165676</v>
      </c>
      <c r="AJ29" s="137"/>
      <c r="AK29" s="137"/>
      <c r="AL29" s="138"/>
      <c r="AM29" s="138"/>
      <c r="AN29" s="137"/>
      <c r="AO29" s="137"/>
      <c r="AP29" s="138"/>
      <c r="AQ29" s="138"/>
      <c r="AR29" s="137"/>
      <c r="AS29" s="137"/>
      <c r="AT29" s="138"/>
      <c r="AU29" s="138"/>
      <c r="AV29" s="137"/>
      <c r="AW29" s="137"/>
      <c r="AX29" s="138"/>
    </row>
    <row r="30" spans="2:50" x14ac:dyDescent="0.3">
      <c r="N30">
        <v>24</v>
      </c>
      <c r="O30">
        <f t="shared" si="0"/>
        <v>0.41887902047863912</v>
      </c>
      <c r="P30">
        <f t="shared" si="1"/>
        <v>1.6486313645809934</v>
      </c>
      <c r="Q30">
        <f t="shared" si="2"/>
        <v>0.42905467613811904</v>
      </c>
      <c r="T30">
        <f t="shared" si="3"/>
        <v>0.26492818271635421</v>
      </c>
      <c r="U30">
        <f t="shared" si="4"/>
        <v>0.40795362649198202</v>
      </c>
      <c r="X30">
        <f t="shared" si="5"/>
        <v>1.4659222730524732</v>
      </c>
      <c r="Y30">
        <f t="shared" si="6"/>
        <v>0.34770734752295901</v>
      </c>
      <c r="Z30">
        <f t="shared" si="8"/>
        <v>0.81223345464456331</v>
      </c>
      <c r="AA30">
        <f t="shared" si="7"/>
        <v>0.40901557257842563</v>
      </c>
    </row>
    <row r="31" spans="2:50" x14ac:dyDescent="0.3">
      <c r="N31">
        <v>25</v>
      </c>
      <c r="O31">
        <f t="shared" si="0"/>
        <v>0.43633231299858238</v>
      </c>
      <c r="P31">
        <f t="shared" si="1"/>
        <v>1.6464238750461784</v>
      </c>
      <c r="Q31">
        <f t="shared" si="2"/>
        <v>0.43389856983091335</v>
      </c>
      <c r="T31">
        <f t="shared" si="3"/>
        <v>0.26282925824062847</v>
      </c>
      <c r="U31">
        <f t="shared" si="4"/>
        <v>0.41255929590480278</v>
      </c>
      <c r="X31">
        <f t="shared" si="5"/>
        <v>1.4651623176388484</v>
      </c>
      <c r="Y31">
        <f t="shared" si="6"/>
        <v>0.34937491748277344</v>
      </c>
      <c r="Z31">
        <f t="shared" si="8"/>
        <v>0.81200184918517293</v>
      </c>
      <c r="AA31">
        <f t="shared" si="7"/>
        <v>0.40952378437570242</v>
      </c>
    </row>
    <row r="32" spans="2:50" x14ac:dyDescent="0.3">
      <c r="N32">
        <v>26</v>
      </c>
      <c r="O32">
        <f t="shared" si="0"/>
        <v>0.4537856055185257</v>
      </c>
      <c r="P32">
        <f t="shared" si="1"/>
        <v>1.6441321841212462</v>
      </c>
      <c r="Q32">
        <f t="shared" si="2"/>
        <v>0.43870319977066863</v>
      </c>
      <c r="T32">
        <f t="shared" si="3"/>
        <v>0.26065027342675845</v>
      </c>
      <c r="U32">
        <f t="shared" si="4"/>
        <v>0.41712763256883245</v>
      </c>
      <c r="X32">
        <f t="shared" si="5"/>
        <v>1.4643733748614127</v>
      </c>
      <c r="Y32">
        <f t="shared" si="6"/>
        <v>0.35102897041285314</v>
      </c>
      <c r="Z32">
        <f t="shared" si="8"/>
        <v>0.81176140948157349</v>
      </c>
      <c r="AA32">
        <f t="shared" si="7"/>
        <v>0.41002787669725049</v>
      </c>
    </row>
    <row r="33" spans="2:27" x14ac:dyDescent="0.3">
      <c r="N33">
        <v>27</v>
      </c>
      <c r="O33">
        <f t="shared" si="0"/>
        <v>0.47123889803846897</v>
      </c>
      <c r="P33">
        <f t="shared" si="1"/>
        <v>1.6417569898774524</v>
      </c>
      <c r="Q33">
        <f t="shared" si="2"/>
        <v>0.44346710242056175</v>
      </c>
      <c r="T33">
        <f t="shared" si="3"/>
        <v>0.25839189201462665</v>
      </c>
      <c r="U33">
        <f t="shared" si="4"/>
        <v>0.42165724492446854</v>
      </c>
      <c r="X33">
        <f t="shared" si="5"/>
        <v>1.4635556850397786</v>
      </c>
      <c r="Y33">
        <f t="shared" si="6"/>
        <v>0.35266900247265243</v>
      </c>
      <c r="Z33">
        <f t="shared" si="8"/>
        <v>0.81151220877402797</v>
      </c>
      <c r="AA33">
        <f t="shared" si="7"/>
        <v>0.4105276959916655</v>
      </c>
    </row>
    <row r="34" spans="2:27" x14ac:dyDescent="0.3">
      <c r="N34">
        <v>28</v>
      </c>
      <c r="O34">
        <f t="shared" si="0"/>
        <v>0.48869219055841229</v>
      </c>
      <c r="P34">
        <f t="shared" si="1"/>
        <v>1.6392990158219729</v>
      </c>
      <c r="Q34">
        <f t="shared" si="2"/>
        <v>0.44818882664969673</v>
      </c>
      <c r="T34">
        <f t="shared" si="3"/>
        <v>0.2560548019290888</v>
      </c>
      <c r="U34">
        <f t="shared" si="4"/>
        <v>0.42614675320790829</v>
      </c>
      <c r="X34">
        <f t="shared" si="5"/>
        <v>1.4627094972501875</v>
      </c>
      <c r="Y34">
        <f t="shared" si="6"/>
        <v>0.35429451409251855</v>
      </c>
      <c r="Z34">
        <f t="shared" si="8"/>
        <v>0.81125432297148581</v>
      </c>
      <c r="AA34">
        <f t="shared" si="7"/>
        <v>0.41102309000914855</v>
      </c>
    </row>
    <row r="35" spans="2:27" x14ac:dyDescent="0.3">
      <c r="N35">
        <v>29</v>
      </c>
      <c r="O35">
        <f t="shared" si="0"/>
        <v>0.50614548307835561</v>
      </c>
      <c r="P35">
        <f t="shared" si="1"/>
        <v>1.6367590106775158</v>
      </c>
      <c r="Q35">
        <f t="shared" si="2"/>
        <v>0.4528669341751328</v>
      </c>
      <c r="T35">
        <f t="shared" si="3"/>
        <v>0.25363971507042476</v>
      </c>
      <c r="U35">
        <f t="shared" si="4"/>
        <v>0.43059478987143773</v>
      </c>
      <c r="X35">
        <f t="shared" si="5"/>
        <v>1.4618350692496367</v>
      </c>
      <c r="Y35">
        <f t="shared" si="6"/>
        <v>0.3559050101258654</v>
      </c>
      <c r="Z35">
        <f t="shared" si="8"/>
        <v>0.8109878306284608</v>
      </c>
      <c r="AA35">
        <f t="shared" si="7"/>
        <v>0.41151390784788283</v>
      </c>
    </row>
    <row r="36" spans="2:27" x14ac:dyDescent="0.3">
      <c r="N36">
        <v>30</v>
      </c>
      <c r="O36">
        <f t="shared" si="0"/>
        <v>0.52359877559829882</v>
      </c>
      <c r="P36">
        <f t="shared" si="1"/>
        <v>1.6341377481542538</v>
      </c>
      <c r="Q36">
        <f t="shared" si="2"/>
        <v>0.45749999999999996</v>
      </c>
      <c r="T36">
        <f t="shared" si="3"/>
        <v>0.2511473670974872</v>
      </c>
      <c r="U36">
        <f t="shared" si="4"/>
        <v>0.43499999999999994</v>
      </c>
      <c r="X36">
        <f t="shared" si="5"/>
        <v>1.4609326673973662</v>
      </c>
      <c r="Y36">
        <f t="shared" si="6"/>
        <v>0.35749999999999998</v>
      </c>
      <c r="Z36">
        <f t="shared" si="8"/>
        <v>0.8107128129211022</v>
      </c>
      <c r="AA36">
        <f t="shared" si="7"/>
        <v>0.41200000000000003</v>
      </c>
    </row>
    <row r="37" spans="2:27" x14ac:dyDescent="0.3">
      <c r="N37">
        <v>31</v>
      </c>
      <c r="O37">
        <f t="shared" si="0"/>
        <v>0.54105206811824214</v>
      </c>
      <c r="P37">
        <f t="shared" si="1"/>
        <v>1.6314360267141443</v>
      </c>
      <c r="Q37">
        <f t="shared" si="2"/>
        <v>0.46208661284756647</v>
      </c>
      <c r="T37">
        <f t="shared" si="3"/>
        <v>0.24857851720361257</v>
      </c>
      <c r="U37">
        <f t="shared" si="4"/>
        <v>0.43936104172391566</v>
      </c>
      <c r="X37">
        <f t="shared" si="5"/>
        <v>1.460002566573722</v>
      </c>
      <c r="Y37">
        <f t="shared" si="6"/>
        <v>0.35907899786555569</v>
      </c>
      <c r="Z37">
        <f t="shared" si="8"/>
        <v>0.81042935362246771</v>
      </c>
      <c r="AA37">
        <f t="shared" si="7"/>
        <v>0.41248121839712176</v>
      </c>
    </row>
    <row r="38" spans="2:27" x14ac:dyDescent="0.3">
      <c r="N38">
        <v>32</v>
      </c>
      <c r="O38">
        <f t="shared" si="0"/>
        <v>0.55850536063818546</v>
      </c>
      <c r="P38">
        <f t="shared" si="1"/>
        <v>1.62865466932771</v>
      </c>
      <c r="Q38">
        <f t="shared" si="2"/>
        <v>0.46662537559112749</v>
      </c>
      <c r="T38">
        <f t="shared" si="3"/>
        <v>0.24593394788536352</v>
      </c>
      <c r="U38">
        <f t="shared" si="4"/>
        <v>0.44367658662762938</v>
      </c>
      <c r="X38">
        <f t="shared" si="5"/>
        <v>1.4590450500964249</v>
      </c>
      <c r="Y38">
        <f t="shared" si="6"/>
        <v>0.36064152274448652</v>
      </c>
      <c r="Z38">
        <f t="shared" si="8"/>
        <v>0.81013753907700581</v>
      </c>
      <c r="AA38">
        <f t="shared" si="7"/>
        <v>0.41295741645546258</v>
      </c>
    </row>
    <row r="39" spans="2:27" ht="15" thickBot="1" x14ac:dyDescent="0.35">
      <c r="B39" s="111"/>
      <c r="C39" s="111"/>
      <c r="D39" s="111"/>
      <c r="E39" s="111"/>
      <c r="F39" s="111"/>
      <c r="G39" s="111"/>
      <c r="H39" s="111"/>
      <c r="I39" s="111"/>
      <c r="J39" s="111"/>
      <c r="K39" s="111"/>
      <c r="N39">
        <v>33</v>
      </c>
      <c r="O39">
        <f t="shared" si="0"/>
        <v>0.57595865315812877</v>
      </c>
      <c r="P39">
        <f t="shared" si="1"/>
        <v>1.6257945232233544</v>
      </c>
      <c r="Q39">
        <f t="shared" si="2"/>
        <v>0.47111490567958325</v>
      </c>
      <c r="T39">
        <f t="shared" si="3"/>
        <v>0.24321446470417296</v>
      </c>
      <c r="U39">
        <f t="shared" si="4"/>
        <v>0.44794532015435784</v>
      </c>
      <c r="X39">
        <f t="shared" si="5"/>
        <v>1.4580604096342695</v>
      </c>
      <c r="Y39">
        <f t="shared" si="6"/>
        <v>0.36218709867657783</v>
      </c>
      <c r="Z39">
        <f t="shared" si="8"/>
        <v>0.80983745817425368</v>
      </c>
      <c r="AA39">
        <f t="shared" si="7"/>
        <v>0.41342844912048088</v>
      </c>
    </row>
    <row r="40" spans="2:27" ht="21" x14ac:dyDescent="0.4">
      <c r="B40" s="271" t="s">
        <v>119</v>
      </c>
      <c r="C40" s="272"/>
      <c r="D40" s="272"/>
      <c r="E40" s="272"/>
      <c r="F40" s="272"/>
      <c r="G40" s="272"/>
      <c r="H40" s="272"/>
      <c r="I40" s="272"/>
      <c r="J40" s="272"/>
      <c r="K40" s="273"/>
      <c r="L40" s="139"/>
      <c r="M40" s="140"/>
      <c r="N40">
        <v>34</v>
      </c>
      <c r="O40">
        <f t="shared" si="0"/>
        <v>0.59341194567807209</v>
      </c>
      <c r="P40">
        <f t="shared" si="1"/>
        <v>1.6228564596292878</v>
      </c>
      <c r="Q40">
        <f t="shared" si="2"/>
        <v>0.47555383555857778</v>
      </c>
      <c r="T40">
        <f t="shared" si="3"/>
        <v>0.24042089604096206</v>
      </c>
      <c r="U40">
        <f t="shared" si="4"/>
        <v>0.45216594200651661</v>
      </c>
      <c r="X40">
        <f t="shared" si="5"/>
        <v>1.4570489451182795</v>
      </c>
      <c r="Y40">
        <f t="shared" si="6"/>
        <v>0.36371525486442841</v>
      </c>
      <c r="Z40">
        <f t="shared" si="8"/>
        <v>0.80952920232176151</v>
      </c>
      <c r="AA40">
        <f t="shared" si="7"/>
        <v>0.4138941729110639</v>
      </c>
    </row>
    <row r="41" spans="2:27" ht="15.6" x14ac:dyDescent="0.3">
      <c r="B41" s="274" t="s">
        <v>120</v>
      </c>
      <c r="C41" s="275"/>
      <c r="D41" s="275"/>
      <c r="E41" s="275"/>
      <c r="F41" s="275"/>
      <c r="G41" s="275"/>
      <c r="H41" s="275"/>
      <c r="I41" s="275"/>
      <c r="J41" s="275"/>
      <c r="K41" s="276"/>
      <c r="L41" s="141"/>
      <c r="N41">
        <v>35</v>
      </c>
      <c r="O41">
        <f t="shared" si="0"/>
        <v>0.6108652381980153</v>
      </c>
      <c r="P41">
        <f t="shared" si="1"/>
        <v>1.6198413735081427</v>
      </c>
      <c r="Q41">
        <f t="shared" si="2"/>
        <v>0.47994081308706904</v>
      </c>
      <c r="T41">
        <f t="shared" si="3"/>
        <v>0.2375540928438076</v>
      </c>
      <c r="U41">
        <f t="shared" si="4"/>
        <v>0.45633716654180334</v>
      </c>
      <c r="X41">
        <f t="shared" si="5"/>
        <v>1.4560109646503443</v>
      </c>
      <c r="Y41">
        <f t="shared" si="6"/>
        <v>0.36522552581685985</v>
      </c>
      <c r="Z41">
        <f t="shared" si="8"/>
        <v>0.80921286541724791</v>
      </c>
      <c r="AA41">
        <f t="shared" si="7"/>
        <v>0.41435444596323351</v>
      </c>
    </row>
    <row r="42" spans="2:27" x14ac:dyDescent="0.3">
      <c r="B42" s="142" t="s">
        <v>121</v>
      </c>
      <c r="C42" s="143">
        <f>C5</f>
        <v>1.37</v>
      </c>
      <c r="D42" s="138"/>
      <c r="E42" s="277" t="s">
        <v>122</v>
      </c>
      <c r="F42" s="277"/>
      <c r="G42" s="144">
        <f>SUM(D50:D51)</f>
        <v>166.60000000000002</v>
      </c>
      <c r="K42" s="71"/>
      <c r="N42">
        <v>36</v>
      </c>
      <c r="O42">
        <f t="shared" si="0"/>
        <v>0.62831853071795862</v>
      </c>
      <c r="P42">
        <f t="shared" si="1"/>
        <v>1.6167501832843592</v>
      </c>
      <c r="Q42">
        <f t="shared" si="2"/>
        <v>0.48427450194920429</v>
      </c>
      <c r="T42">
        <f t="shared" si="3"/>
        <v>0.23461492836873474</v>
      </c>
      <c r="U42">
        <f t="shared" si="4"/>
        <v>0.46045772316481715</v>
      </c>
      <c r="X42">
        <f t="shared" si="5"/>
        <v>1.4549467844093695</v>
      </c>
      <c r="Y42">
        <f t="shared" si="6"/>
        <v>0.36671745149070967</v>
      </c>
      <c r="Z42">
        <f t="shared" si="8"/>
        <v>0.80888854381999842</v>
      </c>
      <c r="AA42">
        <f t="shared" si="7"/>
        <v>0.41480912807335918</v>
      </c>
    </row>
    <row r="43" spans="2:27" x14ac:dyDescent="0.3">
      <c r="B43" s="142" t="s">
        <v>123</v>
      </c>
      <c r="C43" s="145">
        <f>C7</f>
        <v>0.30499999999999999</v>
      </c>
      <c r="D43" s="138"/>
      <c r="E43" s="277" t="s">
        <v>124</v>
      </c>
      <c r="F43" s="277"/>
      <c r="G43" s="144">
        <f>G44-G42</f>
        <v>52.399999999999977</v>
      </c>
      <c r="K43" s="71"/>
      <c r="N43">
        <v>37</v>
      </c>
      <c r="O43">
        <f t="shared" si="0"/>
        <v>0.64577182323790194</v>
      </c>
      <c r="P43">
        <f t="shared" si="1"/>
        <v>1.6135838305644243</v>
      </c>
      <c r="Q43">
        <f t="shared" si="2"/>
        <v>0.48855358206137467</v>
      </c>
      <c r="T43">
        <f t="shared" si="3"/>
        <v>0.2316042979137149</v>
      </c>
      <c r="U43">
        <f t="shared" si="4"/>
        <v>0.46452635671409392</v>
      </c>
      <c r="X43">
        <f t="shared" si="5"/>
        <v>1.4538567285549659</v>
      </c>
      <c r="Y43">
        <f t="shared" si="6"/>
        <v>0.36819057743096506</v>
      </c>
      <c r="Z43">
        <f t="shared" si="8"/>
        <v>0.80855633632151347</v>
      </c>
      <c r="AA43">
        <f t="shared" si="7"/>
        <v>0.41525808074086556</v>
      </c>
    </row>
    <row r="44" spans="2:27" x14ac:dyDescent="0.3">
      <c r="B44" s="142" t="s">
        <v>125</v>
      </c>
      <c r="C44" s="145">
        <f>C6</f>
        <v>0.28999999999999998</v>
      </c>
      <c r="D44" s="138"/>
      <c r="E44" s="277" t="s">
        <v>126</v>
      </c>
      <c r="F44" s="277"/>
      <c r="G44" s="144">
        <f>SUM(H50:H51)</f>
        <v>219</v>
      </c>
      <c r="K44" s="71"/>
      <c r="N44">
        <v>38</v>
      </c>
      <c r="O44">
        <f t="shared" si="0"/>
        <v>0.66322511575784526</v>
      </c>
      <c r="P44">
        <f t="shared" si="1"/>
        <v>1.6103432798500503</v>
      </c>
      <c r="Q44">
        <f t="shared" si="2"/>
        <v>0.49277674997432575</v>
      </c>
      <c r="T44">
        <f t="shared" si="3"/>
        <v>0.22852311854594934</v>
      </c>
      <c r="U44">
        <f t="shared" si="4"/>
        <v>0.46854182784444087</v>
      </c>
      <c r="X44">
        <f t="shared" si="5"/>
        <v>1.452741129128706</v>
      </c>
      <c r="Y44">
        <f t="shared" si="6"/>
        <v>0.36964445490919412</v>
      </c>
      <c r="Z44">
        <f t="shared" si="8"/>
        <v>0.80821634411541521</v>
      </c>
      <c r="AA44">
        <f t="shared" si="7"/>
        <v>0.41570116721042111</v>
      </c>
    </row>
    <row r="45" spans="2:27" x14ac:dyDescent="0.3">
      <c r="B45" s="142" t="s">
        <v>127</v>
      </c>
      <c r="C45" s="145">
        <f>C8</f>
        <v>0.29749999999999999</v>
      </c>
      <c r="D45" s="138"/>
      <c r="E45" s="137"/>
      <c r="F45" s="137"/>
      <c r="G45" s="138"/>
      <c r="K45" s="71"/>
      <c r="N45">
        <v>39</v>
      </c>
      <c r="O45">
        <f t="shared" si="0"/>
        <v>0.68067840827778847</v>
      </c>
      <c r="P45">
        <f t="shared" si="1"/>
        <v>1.6070295182443761</v>
      </c>
      <c r="Q45">
        <f t="shared" si="2"/>
        <v>0.49694271927020039</v>
      </c>
      <c r="T45">
        <f t="shared" si="3"/>
        <v>0.22537232882252153</v>
      </c>
      <c r="U45">
        <f t="shared" si="4"/>
        <v>0.47250291340445283</v>
      </c>
      <c r="X45">
        <f t="shared" si="5"/>
        <v>1.4516003259529819</v>
      </c>
      <c r="Y45">
        <f t="shared" si="6"/>
        <v>0.37107864106023292</v>
      </c>
      <c r="Z45">
        <f t="shared" si="8"/>
        <v>0.80786867076662316</v>
      </c>
      <c r="AA45">
        <f t="shared" si="7"/>
        <v>0.41613825251359482</v>
      </c>
    </row>
    <row r="46" spans="2:27" x14ac:dyDescent="0.3">
      <c r="B46" s="142" t="s">
        <v>128</v>
      </c>
      <c r="C46" s="138">
        <v>0.22800000000000001</v>
      </c>
      <c r="D46" s="138"/>
      <c r="E46" s="277" t="s">
        <v>129</v>
      </c>
      <c r="F46" s="277"/>
      <c r="G46" s="137">
        <v>12.1</v>
      </c>
      <c r="K46" s="71"/>
      <c r="N46">
        <v>40</v>
      </c>
      <c r="O46">
        <f t="shared" si="0"/>
        <v>0.69813170079773179</v>
      </c>
      <c r="P46">
        <f t="shared" si="1"/>
        <v>1.6036435551512884</v>
      </c>
      <c r="Q46">
        <f t="shared" si="2"/>
        <v>0.50105022095439444</v>
      </c>
      <c r="T46">
        <f t="shared" si="3"/>
        <v>0.2221528885045036</v>
      </c>
      <c r="U46">
        <f t="shared" si="4"/>
        <v>0.47640840680909635</v>
      </c>
      <c r="X46">
        <f t="shared" si="5"/>
        <v>1.4504346665274928</v>
      </c>
      <c r="Y46">
        <f t="shared" si="6"/>
        <v>0.37249269901708659</v>
      </c>
      <c r="Z46">
        <f t="shared" si="8"/>
        <v>0.80751342217980748</v>
      </c>
      <c r="AA46">
        <f t="shared" si="7"/>
        <v>0.41656920350996929</v>
      </c>
    </row>
    <row r="47" spans="2:27" ht="15" thickBot="1" x14ac:dyDescent="0.35">
      <c r="B47" s="147" t="s">
        <v>130</v>
      </c>
      <c r="C47" s="148">
        <f>DEGREES(ASIN(C46/C42))</f>
        <v>9.5799301940177095</v>
      </c>
      <c r="D47" s="149"/>
      <c r="E47" s="150"/>
      <c r="F47" s="150"/>
      <c r="G47" s="149"/>
      <c r="H47" s="96"/>
      <c r="I47" s="96"/>
      <c r="J47" s="96"/>
      <c r="K47" s="134"/>
      <c r="N47">
        <v>41</v>
      </c>
      <c r="O47">
        <f t="shared" si="0"/>
        <v>0.71558499331767511</v>
      </c>
      <c r="P47">
        <f t="shared" si="1"/>
        <v>1.6001864219679456</v>
      </c>
      <c r="Q47">
        <f t="shared" si="2"/>
        <v>0.50509800384210468</v>
      </c>
      <c r="T47">
        <f t="shared" si="3"/>
        <v>0.21886577826460388</v>
      </c>
      <c r="U47">
        <f t="shared" si="4"/>
        <v>0.48025711840724705</v>
      </c>
      <c r="X47">
        <f t="shared" si="5"/>
        <v>1.4492445059233912</v>
      </c>
      <c r="Y47">
        <f t="shared" si="6"/>
        <v>0.37388619804400325</v>
      </c>
      <c r="Z47">
        <f t="shared" si="8"/>
        <v>0.80715070656712884</v>
      </c>
      <c r="AA47">
        <f t="shared" si="7"/>
        <v>0.41699388892769623</v>
      </c>
    </row>
    <row r="48" spans="2:27" ht="15" thickBot="1" x14ac:dyDescent="0.35">
      <c r="B48" s="111"/>
      <c r="C48" s="111"/>
      <c r="D48" s="111"/>
      <c r="E48" s="111"/>
      <c r="F48" s="111"/>
      <c r="G48" s="111"/>
      <c r="H48" s="111"/>
      <c r="I48" s="111"/>
      <c r="J48" s="111"/>
      <c r="K48" s="111"/>
      <c r="N48">
        <v>42</v>
      </c>
      <c r="O48">
        <f t="shared" si="0"/>
        <v>0.73303828583761843</v>
      </c>
      <c r="P48">
        <f t="shared" si="1"/>
        <v>1.5966591717706053</v>
      </c>
      <c r="Q48">
        <f t="shared" si="2"/>
        <v>0.50908483493945178</v>
      </c>
      <c r="T48">
        <f t="shared" si="3"/>
        <v>0.21551199938844431</v>
      </c>
      <c r="U48">
        <f t="shared" si="4"/>
        <v>0.48404787584406883</v>
      </c>
      <c r="X48">
        <f t="shared" si="5"/>
        <v>1.4480302066751265</v>
      </c>
      <c r="Y48">
        <f t="shared" si="6"/>
        <v>0.3752587136676801</v>
      </c>
      <c r="Z48">
        <f t="shared" si="8"/>
        <v>0.80678063441527681</v>
      </c>
      <c r="AA48">
        <f t="shared" si="7"/>
        <v>0.41741217940348346</v>
      </c>
    </row>
    <row r="49" spans="2:27" ht="15.6" x14ac:dyDescent="0.3">
      <c r="B49" s="286" t="s">
        <v>131</v>
      </c>
      <c r="C49" s="287"/>
      <c r="D49" s="287"/>
      <c r="E49" s="64"/>
      <c r="F49" s="288" t="s">
        <v>132</v>
      </c>
      <c r="G49" s="288"/>
      <c r="H49" s="288"/>
      <c r="I49" s="64"/>
      <c r="J49" s="64"/>
      <c r="K49" s="151"/>
      <c r="N49">
        <v>43</v>
      </c>
      <c r="O49">
        <f t="shared" si="0"/>
        <v>0.75049157835756175</v>
      </c>
      <c r="P49">
        <f t="shared" si="1"/>
        <v>1.593062878993847</v>
      </c>
      <c r="Q49">
        <f t="shared" si="2"/>
        <v>0.51300949981906196</v>
      </c>
      <c r="T49">
        <f t="shared" si="3"/>
        <v>0.21209257346955943</v>
      </c>
      <c r="U49">
        <f t="shared" si="4"/>
        <v>0.48777952441812455</v>
      </c>
      <c r="X49">
        <f t="shared" si="5"/>
        <v>1.4467921386700131</v>
      </c>
      <c r="Y49">
        <f t="shared" si="6"/>
        <v>0.37660982780656233</v>
      </c>
      <c r="Z49">
        <f t="shared" si="8"/>
        <v>0.80640331845181357</v>
      </c>
      <c r="AA49">
        <f t="shared" si="7"/>
        <v>0.41782394752199997</v>
      </c>
    </row>
    <row r="50" spans="2:27" x14ac:dyDescent="0.3">
      <c r="B50" s="282" t="s">
        <v>133</v>
      </c>
      <c r="C50" s="283"/>
      <c r="D50" s="152">
        <v>90.4</v>
      </c>
      <c r="E50" s="153">
        <f>D50/(D50+D51)</f>
        <v>0.54261704681872747</v>
      </c>
      <c r="F50" s="283" t="s">
        <v>133</v>
      </c>
      <c r="G50" s="283"/>
      <c r="H50" s="154">
        <v>102.7</v>
      </c>
      <c r="I50" s="153">
        <f>H50/(H50+H51)</f>
        <v>0.46894977168949775</v>
      </c>
      <c r="K50" s="71"/>
      <c r="N50">
        <v>44</v>
      </c>
      <c r="O50">
        <f t="shared" si="0"/>
        <v>0.76794487087750496</v>
      </c>
      <c r="P50">
        <f t="shared" si="1"/>
        <v>1.5893986391032886</v>
      </c>
      <c r="Q50">
        <f t="shared" si="2"/>
        <v>0.51687080298999422</v>
      </c>
      <c r="T50">
        <f t="shared" si="3"/>
        <v>0.20860854209820884</v>
      </c>
      <c r="U50">
        <f t="shared" si="4"/>
        <v>0.49145092743310914</v>
      </c>
      <c r="X50">
        <f t="shared" si="5"/>
        <v>1.4455306790355584</v>
      </c>
      <c r="Y50">
        <f t="shared" si="6"/>
        <v>0.3779391288981947</v>
      </c>
      <c r="Z50">
        <f t="shared" si="8"/>
        <v>0.80601887361083702</v>
      </c>
      <c r="AA50">
        <f t="shared" si="7"/>
        <v>0.41822906785468794</v>
      </c>
    </row>
    <row r="51" spans="2:27" x14ac:dyDescent="0.3">
      <c r="B51" s="282" t="s">
        <v>134</v>
      </c>
      <c r="C51" s="283"/>
      <c r="D51" s="152">
        <v>76.2</v>
      </c>
      <c r="E51" s="153">
        <f>D51/(D50+D51)</f>
        <v>0.45738295318127248</v>
      </c>
      <c r="F51" s="283" t="s">
        <v>134</v>
      </c>
      <c r="G51" s="283"/>
      <c r="H51" s="152">
        <v>116.3</v>
      </c>
      <c r="I51" s="153">
        <f>H51/(H50+H51)</f>
        <v>0.5310502283105023</v>
      </c>
      <c r="K51" s="71"/>
      <c r="N51">
        <v>45</v>
      </c>
      <c r="O51">
        <f t="shared" si="0"/>
        <v>0.78539816339744828</v>
      </c>
      <c r="P51">
        <f t="shared" si="1"/>
        <v>1.585667568261897</v>
      </c>
      <c r="Q51">
        <f t="shared" si="2"/>
        <v>0.52066756826189697</v>
      </c>
      <c r="T51">
        <f t="shared" si="3"/>
        <v>0.20506096654409878</v>
      </c>
      <c r="U51">
        <f t="shared" si="4"/>
        <v>0.4950609665440987</v>
      </c>
      <c r="X51">
        <f t="shared" si="5"/>
        <v>1.4442462120245876</v>
      </c>
      <c r="Y51">
        <f t="shared" si="6"/>
        <v>0.37924621202458747</v>
      </c>
      <c r="Z51">
        <f t="shared" si="8"/>
        <v>0.80562741699796969</v>
      </c>
      <c r="AA51">
        <f t="shared" si="7"/>
        <v>0.41862741699796951</v>
      </c>
    </row>
    <row r="52" spans="2:27" ht="15.6" x14ac:dyDescent="0.3">
      <c r="B52" s="284" t="s">
        <v>135</v>
      </c>
      <c r="C52" s="285"/>
      <c r="D52" s="285"/>
      <c r="F52" s="285" t="s">
        <v>136</v>
      </c>
      <c r="G52" s="285"/>
      <c r="H52" s="285"/>
      <c r="K52" s="71"/>
      <c r="N52">
        <v>46</v>
      </c>
      <c r="O52">
        <f t="shared" si="0"/>
        <v>0.8028514559173916</v>
      </c>
      <c r="P52">
        <f t="shared" si="1"/>
        <v>1.5818708029899944</v>
      </c>
      <c r="Q52">
        <f t="shared" si="2"/>
        <v>0.52439863910328854</v>
      </c>
      <c r="T52">
        <f t="shared" si="3"/>
        <v>0.20145092743310919</v>
      </c>
      <c r="U52">
        <f t="shared" si="4"/>
        <v>0.49860854209820882</v>
      </c>
      <c r="X52">
        <f t="shared" si="5"/>
        <v>1.4429391288981948</v>
      </c>
      <c r="Y52">
        <f t="shared" si="6"/>
        <v>0.38053067903555837</v>
      </c>
      <c r="Z52">
        <f t="shared" si="8"/>
        <v>0.80522906785468806</v>
      </c>
      <c r="AA52">
        <f t="shared" si="7"/>
        <v>0.41901887361083684</v>
      </c>
    </row>
    <row r="53" spans="2:27" x14ac:dyDescent="0.3">
      <c r="B53" s="282" t="s">
        <v>133</v>
      </c>
      <c r="C53" s="283"/>
      <c r="D53" s="152">
        <v>95.4</v>
      </c>
      <c r="E53" s="153">
        <f>D53/(D53+D54)</f>
        <v>0.5658362989323843</v>
      </c>
      <c r="F53" s="283" t="s">
        <v>133</v>
      </c>
      <c r="G53" s="283"/>
      <c r="H53" s="154">
        <v>118</v>
      </c>
      <c r="I53" s="153">
        <f>H53/(H53+H54)</f>
        <v>0.52631578947368429</v>
      </c>
      <c r="K53" s="71"/>
      <c r="N53">
        <v>47</v>
      </c>
      <c r="O53">
        <f t="shared" si="0"/>
        <v>0.82030474843733492</v>
      </c>
      <c r="P53">
        <f t="shared" si="1"/>
        <v>1.5780094998190621</v>
      </c>
      <c r="Q53">
        <f t="shared" si="2"/>
        <v>0.52806287899384696</v>
      </c>
      <c r="T53">
        <f t="shared" si="3"/>
        <v>0.19777952441812455</v>
      </c>
      <c r="U53">
        <f t="shared" si="4"/>
        <v>0.50209257346955938</v>
      </c>
      <c r="X53">
        <f t="shared" si="5"/>
        <v>1.4416098278065625</v>
      </c>
      <c r="Y53">
        <f t="shared" si="6"/>
        <v>0.38179213867001288</v>
      </c>
      <c r="Z53">
        <f t="shared" si="8"/>
        <v>0.80482394752200004</v>
      </c>
      <c r="AA53">
        <f t="shared" si="7"/>
        <v>0.41940331845181344</v>
      </c>
    </row>
    <row r="54" spans="2:27" x14ac:dyDescent="0.3">
      <c r="B54" s="282" t="s">
        <v>134</v>
      </c>
      <c r="C54" s="283"/>
      <c r="D54" s="152">
        <v>73.2</v>
      </c>
      <c r="E54" s="153">
        <f>D54/(D53+D54)</f>
        <v>0.43416370106761559</v>
      </c>
      <c r="F54" s="283" t="s">
        <v>134</v>
      </c>
      <c r="G54" s="283"/>
      <c r="H54" s="152">
        <v>106.2</v>
      </c>
      <c r="I54" s="153">
        <f>H54/(H53+H54)</f>
        <v>0.47368421052631582</v>
      </c>
      <c r="K54" s="71"/>
      <c r="N54">
        <v>48</v>
      </c>
      <c r="O54">
        <f t="shared" si="0"/>
        <v>0.83775804095727824</v>
      </c>
      <c r="P54">
        <f t="shared" si="1"/>
        <v>1.5740848349394518</v>
      </c>
      <c r="Q54">
        <f t="shared" si="2"/>
        <v>0.53165917177060518</v>
      </c>
      <c r="T54">
        <f t="shared" si="3"/>
        <v>0.19404787584406888</v>
      </c>
      <c r="U54">
        <f t="shared" si="4"/>
        <v>0.50551199938844427</v>
      </c>
      <c r="X54">
        <f t="shared" si="5"/>
        <v>1.4402587136676801</v>
      </c>
      <c r="Y54">
        <f t="shared" si="6"/>
        <v>0.38303020667512638</v>
      </c>
      <c r="Z54">
        <f t="shared" si="8"/>
        <v>0.80441217940348364</v>
      </c>
      <c r="AA54">
        <f t="shared" si="7"/>
        <v>0.41978063441527663</v>
      </c>
    </row>
    <row r="55" spans="2:27" x14ac:dyDescent="0.3">
      <c r="B55" s="126"/>
      <c r="K55" s="71"/>
      <c r="N55">
        <v>49</v>
      </c>
      <c r="O55">
        <f t="shared" si="0"/>
        <v>0.85521133347722145</v>
      </c>
      <c r="P55">
        <f t="shared" si="1"/>
        <v>1.5700980038421049</v>
      </c>
      <c r="Q55">
        <f t="shared" si="2"/>
        <v>0.53518642196794541</v>
      </c>
      <c r="T55">
        <f t="shared" si="3"/>
        <v>0.1902571184072471</v>
      </c>
      <c r="U55">
        <f t="shared" si="4"/>
        <v>0.50886577826460389</v>
      </c>
      <c r="X55">
        <f t="shared" si="5"/>
        <v>1.4388861980440033</v>
      </c>
      <c r="Y55">
        <f t="shared" si="6"/>
        <v>0.38424450592339104</v>
      </c>
      <c r="Z55">
        <f t="shared" si="8"/>
        <v>0.80399388892769641</v>
      </c>
      <c r="AA55">
        <f t="shared" si="7"/>
        <v>0.42015070656712872</v>
      </c>
    </row>
    <row r="56" spans="2:27" ht="15.6" x14ac:dyDescent="0.3">
      <c r="B56" s="291" t="s">
        <v>137</v>
      </c>
      <c r="C56" s="292"/>
      <c r="D56" s="292"/>
      <c r="E56" s="292"/>
      <c r="F56" s="292"/>
      <c r="G56" s="292"/>
      <c r="H56" s="292"/>
      <c r="I56" s="292"/>
      <c r="J56" s="292"/>
      <c r="K56" s="293"/>
      <c r="N56">
        <v>50</v>
      </c>
      <c r="O56">
        <f t="shared" si="0"/>
        <v>0.87266462599716477</v>
      </c>
      <c r="P56">
        <f t="shared" si="1"/>
        <v>1.5660502209543945</v>
      </c>
      <c r="Q56">
        <f t="shared" si="2"/>
        <v>0.53864355515128826</v>
      </c>
      <c r="T56">
        <f t="shared" si="3"/>
        <v>0.1864084068090964</v>
      </c>
      <c r="U56">
        <f t="shared" si="4"/>
        <v>0.51215288850450358</v>
      </c>
      <c r="X56">
        <f t="shared" si="5"/>
        <v>1.4374926990170867</v>
      </c>
      <c r="Y56">
        <f t="shared" si="6"/>
        <v>0.3854346665274927</v>
      </c>
      <c r="Z56">
        <f t="shared" si="8"/>
        <v>0.80356920350996941</v>
      </c>
      <c r="AA56">
        <f t="shared" si="7"/>
        <v>0.42051342217980731</v>
      </c>
    </row>
    <row r="57" spans="2:27" ht="15.6" x14ac:dyDescent="0.35">
      <c r="B57" s="155" t="s">
        <v>138</v>
      </c>
      <c r="C57" s="156">
        <f>D51</f>
        <v>76.2</v>
      </c>
      <c r="E57" s="104" t="s">
        <v>139</v>
      </c>
      <c r="F57" s="156">
        <f>D54</f>
        <v>73.2</v>
      </c>
      <c r="I57" s="165"/>
      <c r="K57" s="71"/>
      <c r="N57">
        <v>51</v>
      </c>
      <c r="O57">
        <f t="shared" si="0"/>
        <v>0.89011791851710809</v>
      </c>
      <c r="P57">
        <f t="shared" si="1"/>
        <v>1.5619427192702005</v>
      </c>
      <c r="Q57">
        <f t="shared" si="2"/>
        <v>0.54202951824437617</v>
      </c>
      <c r="T57">
        <f t="shared" si="3"/>
        <v>0.18250291340445288</v>
      </c>
      <c r="U57">
        <f t="shared" si="4"/>
        <v>0.51537232882252149</v>
      </c>
      <c r="X57">
        <f t="shared" si="5"/>
        <v>1.4360786410602331</v>
      </c>
      <c r="Y57">
        <f t="shared" si="6"/>
        <v>0.38660032595298194</v>
      </c>
      <c r="Z57">
        <f t="shared" si="8"/>
        <v>0.80313825251359494</v>
      </c>
      <c r="AA57">
        <f t="shared" si="7"/>
        <v>0.4208686707666231</v>
      </c>
    </row>
    <row r="58" spans="2:27" ht="15.6" x14ac:dyDescent="0.35">
      <c r="B58" s="155" t="s">
        <v>140</v>
      </c>
      <c r="C58" s="157">
        <f>G42</f>
        <v>166.60000000000002</v>
      </c>
      <c r="E58" s="158" t="s">
        <v>141</v>
      </c>
      <c r="F58" s="156">
        <f>C47</f>
        <v>9.5799301940177095</v>
      </c>
      <c r="G58" s="131" t="s">
        <v>142</v>
      </c>
      <c r="H58" s="156">
        <f>TAN(RADIANS(F58))</f>
        <v>0.16877705615405578</v>
      </c>
      <c r="I58" s="165"/>
      <c r="K58" s="71"/>
      <c r="N58">
        <v>52</v>
      </c>
      <c r="O58">
        <f t="shared" si="0"/>
        <v>0.90757121103705141</v>
      </c>
      <c r="P58">
        <f t="shared" si="1"/>
        <v>1.5577767499743258</v>
      </c>
      <c r="Q58">
        <f t="shared" si="2"/>
        <v>0.54534327985005016</v>
      </c>
      <c r="T58">
        <f t="shared" si="3"/>
        <v>0.17854182784444089</v>
      </c>
      <c r="U58">
        <f t="shared" si="4"/>
        <v>0.51852311854594935</v>
      </c>
      <c r="X58">
        <f t="shared" si="5"/>
        <v>1.4346444549091941</v>
      </c>
      <c r="Y58">
        <f t="shared" si="6"/>
        <v>0.38774112912870579</v>
      </c>
      <c r="Z58">
        <f t="shared" si="8"/>
        <v>0.80270116721042117</v>
      </c>
      <c r="AA58">
        <f t="shared" si="7"/>
        <v>0.42121634411541514</v>
      </c>
    </row>
    <row r="59" spans="2:27" ht="15.6" x14ac:dyDescent="0.35">
      <c r="B59" s="155" t="s">
        <v>143</v>
      </c>
      <c r="C59" s="157">
        <f>C42</f>
        <v>1.37</v>
      </c>
      <c r="E59" s="104" t="s">
        <v>144</v>
      </c>
      <c r="F59" s="128">
        <f>C45</f>
        <v>0.29749999999999999</v>
      </c>
      <c r="K59" s="71"/>
      <c r="N59">
        <v>53</v>
      </c>
      <c r="O59">
        <f t="shared" si="0"/>
        <v>0.92502450355699462</v>
      </c>
      <c r="P59">
        <f t="shared" si="1"/>
        <v>1.5535535820613748</v>
      </c>
      <c r="Q59">
        <f t="shared" si="2"/>
        <v>0.54858383056442428</v>
      </c>
      <c r="T59">
        <f t="shared" si="3"/>
        <v>0.17452635671409403</v>
      </c>
      <c r="U59">
        <f t="shared" si="4"/>
        <v>0.52160429791371488</v>
      </c>
      <c r="X59">
        <f t="shared" si="5"/>
        <v>1.4331905774309652</v>
      </c>
      <c r="Y59">
        <f t="shared" si="6"/>
        <v>0.38885672855496572</v>
      </c>
      <c r="Z59">
        <f t="shared" si="8"/>
        <v>0.80225808074086569</v>
      </c>
      <c r="AA59">
        <f t="shared" si="7"/>
        <v>0.4215563363215134</v>
      </c>
    </row>
    <row r="60" spans="2:27" x14ac:dyDescent="0.3">
      <c r="B60" s="126"/>
      <c r="K60" s="71"/>
      <c r="N60">
        <v>54</v>
      </c>
      <c r="O60">
        <f t="shared" si="0"/>
        <v>0.94247779607693793</v>
      </c>
      <c r="P60">
        <f t="shared" si="1"/>
        <v>1.5492745019492045</v>
      </c>
      <c r="Q60">
        <f t="shared" si="2"/>
        <v>0.55175018328435899</v>
      </c>
      <c r="T60">
        <f t="shared" si="3"/>
        <v>0.17045772316481719</v>
      </c>
      <c r="U60">
        <f t="shared" si="4"/>
        <v>0.52461492836873469</v>
      </c>
      <c r="X60">
        <f t="shared" si="5"/>
        <v>1.4317174514907098</v>
      </c>
      <c r="Y60">
        <f t="shared" si="6"/>
        <v>0.38994678440936947</v>
      </c>
      <c r="Z60">
        <f t="shared" si="8"/>
        <v>0.80180912807335925</v>
      </c>
      <c r="AA60">
        <f t="shared" si="7"/>
        <v>0.42188854381999835</v>
      </c>
    </row>
    <row r="61" spans="2:27" ht="15.6" x14ac:dyDescent="0.35">
      <c r="B61" s="159" t="s">
        <v>145</v>
      </c>
      <c r="C61" s="128">
        <f>(C57*C59)/C58</f>
        <v>0.62661464585834326</v>
      </c>
      <c r="D61" t="s">
        <v>146</v>
      </c>
      <c r="E61" s="160" t="s">
        <v>147</v>
      </c>
      <c r="F61" s="128">
        <f>(C59*(C57-F57))/(C58*H58)+F59</f>
        <v>0.44366837447775354</v>
      </c>
      <c r="G61" t="s">
        <v>146</v>
      </c>
      <c r="K61" s="71"/>
      <c r="N61">
        <v>55</v>
      </c>
      <c r="O61">
        <f t="shared" si="0"/>
        <v>0.95993108859688125</v>
      </c>
      <c r="P61">
        <f t="shared" si="1"/>
        <v>1.5449408130870692</v>
      </c>
      <c r="Q61">
        <f t="shared" si="2"/>
        <v>0.55484137350814255</v>
      </c>
      <c r="T61">
        <f t="shared" si="3"/>
        <v>0.16633716654180339</v>
      </c>
      <c r="U61">
        <f t="shared" si="4"/>
        <v>0.52755409284380761</v>
      </c>
      <c r="X61">
        <f t="shared" si="5"/>
        <v>1.4302255258168599</v>
      </c>
      <c r="Y61">
        <f t="shared" si="6"/>
        <v>0.39101096465034413</v>
      </c>
      <c r="Z61">
        <f t="shared" si="8"/>
        <v>0.80135444596323357</v>
      </c>
      <c r="AA61">
        <f t="shared" si="7"/>
        <v>0.42221286541724778</v>
      </c>
    </row>
    <row r="62" spans="2:27" x14ac:dyDescent="0.3">
      <c r="B62" s="126"/>
      <c r="K62" s="71"/>
      <c r="N62">
        <v>56</v>
      </c>
      <c r="O62">
        <f t="shared" si="0"/>
        <v>0.97738438111682457</v>
      </c>
      <c r="P62">
        <f t="shared" si="1"/>
        <v>1.5405538355585779</v>
      </c>
      <c r="Q62">
        <f t="shared" si="2"/>
        <v>0.55785645962928765</v>
      </c>
      <c r="T62">
        <f t="shared" si="3"/>
        <v>0.16216594200651657</v>
      </c>
      <c r="U62">
        <f t="shared" si="4"/>
        <v>0.5304208960409621</v>
      </c>
      <c r="X62">
        <f t="shared" si="5"/>
        <v>1.4287152548644286</v>
      </c>
      <c r="Y62">
        <f t="shared" si="6"/>
        <v>0.39204894511827937</v>
      </c>
      <c r="Z62">
        <f t="shared" si="8"/>
        <v>0.80089417291106402</v>
      </c>
      <c r="AA62">
        <f t="shared" si="7"/>
        <v>0.42252920232176133</v>
      </c>
    </row>
    <row r="63" spans="2:27" ht="15.6" x14ac:dyDescent="0.3">
      <c r="B63" s="294" t="s">
        <v>148</v>
      </c>
      <c r="C63" s="295"/>
      <c r="D63" s="295"/>
      <c r="E63" s="295"/>
      <c r="F63" s="295"/>
      <c r="G63" s="295"/>
      <c r="H63" s="295"/>
      <c r="I63" s="295"/>
      <c r="J63" s="295"/>
      <c r="K63" s="296"/>
      <c r="N63">
        <v>57</v>
      </c>
      <c r="O63">
        <f t="shared" si="0"/>
        <v>0.99483767363676789</v>
      </c>
      <c r="P63">
        <f t="shared" si="1"/>
        <v>1.5361149056795833</v>
      </c>
      <c r="Q63">
        <f t="shared" si="2"/>
        <v>0.56079452322335432</v>
      </c>
      <c r="T63">
        <f t="shared" si="3"/>
        <v>0.15794532015435783</v>
      </c>
      <c r="U63">
        <f t="shared" si="4"/>
        <v>0.533214464704173</v>
      </c>
      <c r="X63">
        <f t="shared" si="5"/>
        <v>1.427187098676578</v>
      </c>
      <c r="Y63">
        <f t="shared" si="6"/>
        <v>0.39306040963426953</v>
      </c>
      <c r="Z63">
        <f t="shared" si="8"/>
        <v>0.80042844912048106</v>
      </c>
      <c r="AA63">
        <f t="shared" si="7"/>
        <v>0.42283745817425361</v>
      </c>
    </row>
    <row r="64" spans="2:27" ht="15.6" x14ac:dyDescent="0.35">
      <c r="B64" s="155" t="s">
        <v>138</v>
      </c>
      <c r="C64" s="156">
        <f>H51</f>
        <v>116.3</v>
      </c>
      <c r="E64" s="104" t="s">
        <v>139</v>
      </c>
      <c r="F64" s="156">
        <f>H54</f>
        <v>106.2</v>
      </c>
      <c r="K64" s="71"/>
      <c r="N64">
        <v>58</v>
      </c>
      <c r="O64">
        <f t="shared" si="0"/>
        <v>1.0122909661567112</v>
      </c>
      <c r="P64">
        <f t="shared" si="1"/>
        <v>1.5316253755911275</v>
      </c>
      <c r="Q64">
        <f t="shared" si="2"/>
        <v>0.56365466932770991</v>
      </c>
      <c r="T64">
        <f t="shared" si="3"/>
        <v>0.1536765866276294</v>
      </c>
      <c r="U64">
        <f t="shared" si="4"/>
        <v>0.53593394788536353</v>
      </c>
      <c r="X64">
        <f t="shared" si="5"/>
        <v>1.4256415227444865</v>
      </c>
      <c r="Y64">
        <f t="shared" si="6"/>
        <v>0.39404505009642471</v>
      </c>
      <c r="Z64">
        <f t="shared" si="8"/>
        <v>0.7999574164554627</v>
      </c>
      <c r="AA64">
        <f t="shared" si="7"/>
        <v>0.42313753907700563</v>
      </c>
    </row>
    <row r="65" spans="2:27" ht="15.6" x14ac:dyDescent="0.35">
      <c r="B65" s="155" t="s">
        <v>140</v>
      </c>
      <c r="C65" s="157">
        <f>G44</f>
        <v>219</v>
      </c>
      <c r="E65" s="158" t="s">
        <v>141</v>
      </c>
      <c r="F65" s="156">
        <f>C47</f>
        <v>9.5799301940177095</v>
      </c>
      <c r="G65" s="131" t="s">
        <v>142</v>
      </c>
      <c r="H65" s="156">
        <f>TAN(RADIANS(F65))</f>
        <v>0.16877705615405578</v>
      </c>
      <c r="K65" s="71"/>
      <c r="N65">
        <v>59</v>
      </c>
      <c r="O65">
        <f t="shared" si="0"/>
        <v>1.0297442586766545</v>
      </c>
      <c r="P65">
        <f t="shared" si="1"/>
        <v>1.5270866128475666</v>
      </c>
      <c r="Q65">
        <f t="shared" si="2"/>
        <v>0.56643602671414417</v>
      </c>
      <c r="T65">
        <f t="shared" si="3"/>
        <v>0.14936104172391571</v>
      </c>
      <c r="U65">
        <f t="shared" si="4"/>
        <v>0.53857851720361261</v>
      </c>
      <c r="X65">
        <f t="shared" si="5"/>
        <v>1.4240789978655557</v>
      </c>
      <c r="Y65">
        <f t="shared" si="6"/>
        <v>0.39500256657372179</v>
      </c>
      <c r="Z65">
        <f t="shared" si="8"/>
        <v>0.79948121839712183</v>
      </c>
      <c r="AA65">
        <f t="shared" si="7"/>
        <v>0.42342935362246759</v>
      </c>
    </row>
    <row r="66" spans="2:27" ht="15.6" x14ac:dyDescent="0.35">
      <c r="B66" s="155" t="s">
        <v>143</v>
      </c>
      <c r="C66" s="157">
        <f>C42</f>
        <v>1.37</v>
      </c>
      <c r="E66" s="104" t="s">
        <v>144</v>
      </c>
      <c r="F66" s="128">
        <f>C45</f>
        <v>0.29749999999999999</v>
      </c>
      <c r="K66" s="71"/>
      <c r="N66">
        <v>60</v>
      </c>
      <c r="O66">
        <f t="shared" si="0"/>
        <v>1.0471975511965976</v>
      </c>
      <c r="P66">
        <f t="shared" si="1"/>
        <v>1.5225000000000002</v>
      </c>
      <c r="Q66">
        <f t="shared" si="2"/>
        <v>0.56913774815425378</v>
      </c>
      <c r="T66">
        <f t="shared" si="3"/>
        <v>0.14500000000000002</v>
      </c>
      <c r="U66">
        <f t="shared" si="4"/>
        <v>0.54114736709748712</v>
      </c>
      <c r="X66">
        <f t="shared" si="5"/>
        <v>1.4225000000000001</v>
      </c>
      <c r="Y66">
        <f t="shared" si="6"/>
        <v>0.39593266739736604</v>
      </c>
      <c r="Z66">
        <f t="shared" si="8"/>
        <v>0.79900000000000015</v>
      </c>
      <c r="AA66">
        <f t="shared" si="7"/>
        <v>0.42371281292110208</v>
      </c>
    </row>
    <row r="67" spans="2:27" x14ac:dyDescent="0.3">
      <c r="B67" s="155"/>
      <c r="E67" s="104"/>
      <c r="F67" s="122"/>
      <c r="K67" s="71"/>
      <c r="N67">
        <v>61</v>
      </c>
      <c r="O67">
        <f t="shared" si="0"/>
        <v>1.064650843716541</v>
      </c>
      <c r="P67">
        <f t="shared" si="1"/>
        <v>1.517866934175133</v>
      </c>
      <c r="Q67">
        <f t="shared" si="2"/>
        <v>0.57175901067751567</v>
      </c>
      <c r="T67">
        <f t="shared" si="3"/>
        <v>0.14059478987143775</v>
      </c>
      <c r="U67">
        <f t="shared" si="4"/>
        <v>0.54363971507042474</v>
      </c>
      <c r="X67">
        <f t="shared" si="5"/>
        <v>1.4209050101258656</v>
      </c>
      <c r="Y67">
        <f t="shared" si="6"/>
        <v>0.39683506924963652</v>
      </c>
      <c r="Z67">
        <f t="shared" si="8"/>
        <v>0.7985139078478829</v>
      </c>
      <c r="AA67">
        <f t="shared" si="7"/>
        <v>0.42398783062846068</v>
      </c>
    </row>
    <row r="68" spans="2:27" ht="15.6" x14ac:dyDescent="0.35">
      <c r="B68" s="159" t="s">
        <v>145</v>
      </c>
      <c r="C68" s="128">
        <f>(C64*C66)/C65</f>
        <v>0.72753881278538823</v>
      </c>
      <c r="D68" t="s">
        <v>146</v>
      </c>
      <c r="E68" s="160" t="s">
        <v>147</v>
      </c>
      <c r="F68" s="128">
        <f>(C66*(C64-F64))/(C65*H65)+F66</f>
        <v>0.67185567275302394</v>
      </c>
      <c r="G68" t="s">
        <v>146</v>
      </c>
      <c r="K68" s="71"/>
      <c r="N68">
        <v>62</v>
      </c>
      <c r="O68">
        <f t="shared" si="0"/>
        <v>1.0821041362364843</v>
      </c>
      <c r="P68">
        <f t="shared" si="1"/>
        <v>1.5131888266496969</v>
      </c>
      <c r="Q68">
        <f t="shared" si="2"/>
        <v>0.57429901582197274</v>
      </c>
      <c r="T68">
        <f t="shared" si="3"/>
        <v>0.13614675320790834</v>
      </c>
      <c r="U68">
        <f t="shared" si="4"/>
        <v>0.54605480192908873</v>
      </c>
      <c r="X68">
        <f t="shared" si="5"/>
        <v>1.4192945140925186</v>
      </c>
      <c r="Y68">
        <f t="shared" si="6"/>
        <v>0.39770949725018734</v>
      </c>
      <c r="Z68">
        <f t="shared" si="8"/>
        <v>0.79802309000914862</v>
      </c>
      <c r="AA68">
        <f t="shared" si="7"/>
        <v>0.42425432297148569</v>
      </c>
    </row>
    <row r="69" spans="2:27" x14ac:dyDescent="0.3">
      <c r="B69" s="126"/>
      <c r="K69" s="71"/>
      <c r="N69">
        <v>63</v>
      </c>
      <c r="O69">
        <f t="shared" si="0"/>
        <v>1.0995574287564276</v>
      </c>
      <c r="P69">
        <f t="shared" si="1"/>
        <v>1.5084671024205618</v>
      </c>
      <c r="Q69">
        <f t="shared" si="2"/>
        <v>0.57675698987745216</v>
      </c>
      <c r="T69">
        <f t="shared" si="3"/>
        <v>0.13165724492446856</v>
      </c>
      <c r="U69">
        <f t="shared" si="4"/>
        <v>0.54839189201462668</v>
      </c>
      <c r="X69">
        <f t="shared" si="5"/>
        <v>1.4176690024726526</v>
      </c>
      <c r="Y69">
        <f t="shared" si="6"/>
        <v>0.39855568503977862</v>
      </c>
      <c r="Z69">
        <f t="shared" si="8"/>
        <v>0.79752769599166562</v>
      </c>
      <c r="AA69">
        <f t="shared" si="7"/>
        <v>0.42451220877402779</v>
      </c>
    </row>
    <row r="70" spans="2:27" ht="15" thickBot="1" x14ac:dyDescent="0.35">
      <c r="B70" s="161" t="s">
        <v>149</v>
      </c>
      <c r="C70" s="162">
        <f>AT10/AV10</f>
        <v>1.0556711085157731</v>
      </c>
      <c r="D70" s="163" t="str" cm="1">
        <f t="array" ref="D70">_xlfn.IFS(C70&gt;1,"The moment generated by acceleration causes spring compression",C70=1,"No additional moments created, spring is unstressed compared to static",C70&lt;1,"The moment generated by acceleration extends the spring")</f>
        <v>The moment generated by acceleration causes spring compression</v>
      </c>
      <c r="E70" s="96"/>
      <c r="F70" s="96"/>
      <c r="G70" s="96"/>
      <c r="H70" s="96"/>
      <c r="I70" s="96"/>
      <c r="J70" s="96"/>
      <c r="K70" s="134"/>
      <c r="N70">
        <v>64</v>
      </c>
      <c r="O70">
        <f t="shared" si="0"/>
        <v>1.1170107212763709</v>
      </c>
      <c r="P70">
        <f t="shared" si="1"/>
        <v>1.5037031997706687</v>
      </c>
      <c r="Q70">
        <f t="shared" si="2"/>
        <v>0.57913218412124601</v>
      </c>
      <c r="T70">
        <f t="shared" si="3"/>
        <v>0.12712763256883244</v>
      </c>
      <c r="U70">
        <f t="shared" si="4"/>
        <v>0.55065027342675843</v>
      </c>
      <c r="X70">
        <f t="shared" si="5"/>
        <v>1.4160289704128532</v>
      </c>
      <c r="Y70">
        <f t="shared" si="6"/>
        <v>0.39937337486141256</v>
      </c>
      <c r="Z70">
        <f t="shared" si="8"/>
        <v>0.79702787669725061</v>
      </c>
      <c r="AA70">
        <f t="shared" si="7"/>
        <v>0.42476140948157337</v>
      </c>
    </row>
    <row r="71" spans="2:27" x14ac:dyDescent="0.3">
      <c r="B71" s="111"/>
      <c r="C71" s="111"/>
      <c r="D71" s="111"/>
      <c r="E71" s="111"/>
      <c r="F71" s="111"/>
      <c r="G71" s="111"/>
      <c r="H71" s="111"/>
      <c r="I71" s="111"/>
      <c r="J71" s="111"/>
      <c r="K71" s="111"/>
      <c r="N71">
        <v>65</v>
      </c>
      <c r="O71">
        <f t="shared" ref="O71:O134" si="9">RADIANS(N71)</f>
        <v>1.1344640137963142</v>
      </c>
      <c r="P71">
        <f t="shared" ref="P71:P134" si="10">$C$7*COS(O71)+$C$5</f>
        <v>1.4988985698309134</v>
      </c>
      <c r="Q71">
        <f t="shared" ref="Q71:Q134" si="11">$C$7*SIN(O71)+$C$9</f>
        <v>0.58142387504617821</v>
      </c>
      <c r="T71">
        <f t="shared" ref="T71:T134" si="12">$C$6*COS(O71)</f>
        <v>0.12255929590480283</v>
      </c>
      <c r="U71">
        <f t="shared" ref="U71:U134" si="13">$C$6*SIN(O71)+$C$6</f>
        <v>0.55282925824062845</v>
      </c>
      <c r="X71">
        <f t="shared" ref="X71:X134" si="14">$C$12*COS(O71)+$C$5</f>
        <v>1.4143749174827736</v>
      </c>
      <c r="Y71">
        <f t="shared" ref="Y71:Y134" si="15">$C$12*SIN(O71)+$C$9</f>
        <v>0.40016231763884824</v>
      </c>
      <c r="Z71">
        <f t="shared" si="8"/>
        <v>0.79652378437570248</v>
      </c>
      <c r="AA71">
        <f t="shared" ref="AA71:AA134" si="16">$C$13*SIN(O71)+$C$14</f>
        <v>0.42500184918517281</v>
      </c>
    </row>
    <row r="72" spans="2:27" x14ac:dyDescent="0.3">
      <c r="B72" s="111"/>
      <c r="C72" s="111"/>
      <c r="D72" s="111"/>
      <c r="E72" s="111"/>
      <c r="F72" s="111"/>
      <c r="G72" s="111"/>
      <c r="H72" s="111"/>
      <c r="I72" s="111"/>
      <c r="J72" s="111"/>
      <c r="K72" s="111"/>
      <c r="N72">
        <v>66</v>
      </c>
      <c r="O72">
        <f t="shared" si="9"/>
        <v>1.1519173063162575</v>
      </c>
      <c r="P72">
        <f t="shared" si="10"/>
        <v>1.4940546761381193</v>
      </c>
      <c r="Q72">
        <f t="shared" si="11"/>
        <v>0.58363136458099318</v>
      </c>
      <c r="T72">
        <f t="shared" si="12"/>
        <v>0.11795362649198206</v>
      </c>
      <c r="U72">
        <f t="shared" si="13"/>
        <v>0.55492818271635413</v>
      </c>
      <c r="X72">
        <f t="shared" si="14"/>
        <v>1.4127073475229592</v>
      </c>
      <c r="Y72">
        <f t="shared" si="15"/>
        <v>0.40092227305247308</v>
      </c>
      <c r="Z72">
        <f t="shared" ref="Z72:Z135" si="17">$C$13*COS(O72)+($R$7-$C$15)</f>
        <v>0.7960155725784257</v>
      </c>
      <c r="AA72">
        <f t="shared" si="16"/>
        <v>0.42523345464456325</v>
      </c>
    </row>
    <row r="73" spans="2:27" x14ac:dyDescent="0.3">
      <c r="B73" s="111"/>
      <c r="C73" s="111"/>
      <c r="D73" s="111"/>
      <c r="E73" s="111"/>
      <c r="F73" s="111"/>
      <c r="G73" s="111"/>
      <c r="H73" s="111"/>
      <c r="I73" s="111"/>
      <c r="J73" s="111"/>
      <c r="K73" s="111"/>
      <c r="N73">
        <v>67</v>
      </c>
      <c r="O73">
        <f t="shared" si="9"/>
        <v>1.1693705988362009</v>
      </c>
      <c r="P73">
        <f t="shared" si="10"/>
        <v>1.4891729941892287</v>
      </c>
      <c r="Q73">
        <f t="shared" si="11"/>
        <v>0.5857539803029943</v>
      </c>
      <c r="T73">
        <f t="shared" si="12"/>
        <v>0.11331202726188937</v>
      </c>
      <c r="U73">
        <f t="shared" si="13"/>
        <v>0.55694640750120761</v>
      </c>
      <c r="X73">
        <f t="shared" si="14"/>
        <v>1.4110267684913738</v>
      </c>
      <c r="Y73">
        <f t="shared" si="15"/>
        <v>0.40165300961250622</v>
      </c>
      <c r="Z73">
        <f t="shared" si="17"/>
        <v>0.79550339611165688</v>
      </c>
      <c r="AA73">
        <f t="shared" si="16"/>
        <v>0.42545615531047809</v>
      </c>
    </row>
    <row r="74" spans="2:27" x14ac:dyDescent="0.3">
      <c r="B74" s="111"/>
      <c r="C74" s="111"/>
      <c r="D74" s="111"/>
      <c r="E74" s="111"/>
      <c r="F74" s="111"/>
      <c r="G74" s="111"/>
      <c r="H74" s="111"/>
      <c r="I74" s="111"/>
      <c r="J74" s="111"/>
      <c r="K74" s="111"/>
      <c r="N74">
        <v>68</v>
      </c>
      <c r="O74">
        <f t="shared" si="9"/>
        <v>1.1868238913561442</v>
      </c>
      <c r="P74">
        <f t="shared" si="10"/>
        <v>1.4842550109918533</v>
      </c>
      <c r="Q74">
        <f t="shared" si="11"/>
        <v>0.58779107564287014</v>
      </c>
      <c r="T74">
        <f t="shared" si="12"/>
        <v>0.10863591209061446</v>
      </c>
      <c r="U74">
        <f t="shared" si="13"/>
        <v>0.5588833178243684</v>
      </c>
      <c r="X74">
        <f t="shared" si="14"/>
        <v>1.4093336923086708</v>
      </c>
      <c r="Y74">
        <f t="shared" si="15"/>
        <v>0.40235430472951267</v>
      </c>
      <c r="Z74">
        <f t="shared" si="17"/>
        <v>0.79498741098930936</v>
      </c>
      <c r="AA74">
        <f t="shared" si="16"/>
        <v>0.4256698833461372</v>
      </c>
    </row>
    <row r="75" spans="2:27" x14ac:dyDescent="0.3">
      <c r="B75" s="111"/>
      <c r="C75" s="111"/>
      <c r="D75" s="111"/>
      <c r="E75" s="111"/>
      <c r="F75" s="111"/>
      <c r="G75" s="111"/>
      <c r="H75" s="111"/>
      <c r="I75" s="111"/>
      <c r="J75" s="111"/>
      <c r="K75" s="111"/>
      <c r="N75">
        <v>69</v>
      </c>
      <c r="O75">
        <f t="shared" si="9"/>
        <v>1.2042771838760873</v>
      </c>
      <c r="P75">
        <f t="shared" si="10"/>
        <v>1.4793022246113168</v>
      </c>
      <c r="Q75">
        <f t="shared" si="11"/>
        <v>0.5897420300816465</v>
      </c>
      <c r="T75">
        <f t="shared" si="12"/>
        <v>0.1039267053681371</v>
      </c>
      <c r="U75">
        <f t="shared" si="13"/>
        <v>0.56073832368418852</v>
      </c>
      <c r="X75">
        <f t="shared" si="14"/>
        <v>1.4076286347022566</v>
      </c>
      <c r="Y75">
        <f t="shared" si="15"/>
        <v>0.40302594478220616</v>
      </c>
      <c r="Z75">
        <f t="shared" si="17"/>
        <v>0.7944677743854498</v>
      </c>
      <c r="AA75">
        <f t="shared" si="16"/>
        <v>0.42587457364791048</v>
      </c>
    </row>
    <row r="76" spans="2:27" x14ac:dyDescent="0.3">
      <c r="B76" s="111"/>
      <c r="C76" s="111"/>
      <c r="D76" s="111"/>
      <c r="E76" s="111"/>
      <c r="F76" s="111"/>
      <c r="G76" s="111"/>
      <c r="H76" s="111"/>
      <c r="I76" s="111"/>
      <c r="J76" s="111"/>
      <c r="K76" s="111"/>
      <c r="N76">
        <v>70</v>
      </c>
      <c r="O76">
        <f t="shared" si="9"/>
        <v>1.2217304763960306</v>
      </c>
      <c r="P76">
        <f t="shared" si="10"/>
        <v>1.4743161437143291</v>
      </c>
      <c r="Q76">
        <f t="shared" si="11"/>
        <v>0.59160624933970207</v>
      </c>
      <c r="T76">
        <f t="shared" si="12"/>
        <v>9.9185841564443947E-2</v>
      </c>
      <c r="U76">
        <f t="shared" si="13"/>
        <v>0.5625108600279134</v>
      </c>
      <c r="X76">
        <f t="shared" si="14"/>
        <v>1.4059121150491953</v>
      </c>
      <c r="Y76">
        <f t="shared" si="15"/>
        <v>0.40366772518252036</v>
      </c>
      <c r="Z76">
        <f t="shared" si="17"/>
        <v>0.79394464458642156</v>
      </c>
      <c r="AA76">
        <f t="shared" si="16"/>
        <v>0.42607016386514907</v>
      </c>
    </row>
    <row r="77" spans="2:27" x14ac:dyDescent="0.3">
      <c r="B77" s="111"/>
      <c r="C77" s="111"/>
      <c r="D77" s="111"/>
      <c r="E77" s="111"/>
      <c r="F77" s="111"/>
      <c r="G77" s="111"/>
      <c r="H77" s="111"/>
      <c r="I77" s="111"/>
      <c r="J77" s="111"/>
      <c r="K77" s="111"/>
      <c r="N77">
        <v>71</v>
      </c>
      <c r="O77">
        <f t="shared" si="9"/>
        <v>1.2391837689159739</v>
      </c>
      <c r="P77">
        <f t="shared" si="10"/>
        <v>1.4692982871094329</v>
      </c>
      <c r="Q77">
        <f t="shared" si="11"/>
        <v>0.59338316555779158</v>
      </c>
      <c r="T77">
        <f t="shared" si="12"/>
        <v>9.4414764792575448E-2</v>
      </c>
      <c r="U77">
        <f t="shared" si="13"/>
        <v>0.56420038692380181</v>
      </c>
      <c r="X77">
        <f t="shared" si="14"/>
        <v>1.4041846562180016</v>
      </c>
      <c r="Y77">
        <f t="shared" si="15"/>
        <v>0.40427945043792823</v>
      </c>
      <c r="Z77">
        <f t="shared" si="17"/>
        <v>0.79341818094262917</v>
      </c>
      <c r="AA77">
        <f t="shared" si="16"/>
        <v>0.42625659441917818</v>
      </c>
    </row>
    <row r="78" spans="2:27" x14ac:dyDescent="0.3">
      <c r="B78" s="111"/>
      <c r="C78" s="111"/>
      <c r="D78" s="111"/>
      <c r="E78" s="111"/>
      <c r="F78" s="111"/>
      <c r="G78" s="111"/>
      <c r="H78" s="111"/>
      <c r="I78" s="111"/>
      <c r="J78" s="111"/>
      <c r="K78" s="111"/>
      <c r="N78">
        <v>72</v>
      </c>
      <c r="O78">
        <f t="shared" si="9"/>
        <v>1.2566370614359172</v>
      </c>
      <c r="P78">
        <f t="shared" si="10"/>
        <v>1.4642501832843591</v>
      </c>
      <c r="Q78">
        <f t="shared" si="11"/>
        <v>0.5950722374700218</v>
      </c>
      <c r="T78">
        <f t="shared" si="12"/>
        <v>8.9614928368734761E-2</v>
      </c>
      <c r="U78">
        <f t="shared" si="13"/>
        <v>0.56580638972559449</v>
      </c>
      <c r="X78">
        <f t="shared" si="14"/>
        <v>1.4024467844093695</v>
      </c>
      <c r="Y78">
        <f t="shared" si="15"/>
        <v>0.40486093421099112</v>
      </c>
      <c r="Z78">
        <f t="shared" si="17"/>
        <v>0.7928885438199984</v>
      </c>
      <c r="AA78">
        <f t="shared" si="16"/>
        <v>0.42643380852144491</v>
      </c>
    </row>
    <row r="79" spans="2:27" x14ac:dyDescent="0.3">
      <c r="B79" s="111"/>
      <c r="C79" s="111"/>
      <c r="D79" s="111"/>
      <c r="E79" s="111"/>
      <c r="F79" s="111"/>
      <c r="G79" s="111"/>
      <c r="H79" s="111"/>
      <c r="I79" s="111"/>
      <c r="J79" s="111"/>
      <c r="K79" s="111"/>
      <c r="N79">
        <v>73</v>
      </c>
      <c r="O79">
        <f t="shared" si="9"/>
        <v>1.2740903539558606</v>
      </c>
      <c r="P79">
        <f t="shared" si="10"/>
        <v>1.4591733699404348</v>
      </c>
      <c r="Q79">
        <f t="shared" si="11"/>
        <v>0.59667295056872582</v>
      </c>
      <c r="T79">
        <f t="shared" si="12"/>
        <v>8.4787794369593661E-2</v>
      </c>
      <c r="U79">
        <f t="shared" si="13"/>
        <v>0.56732837922928026</v>
      </c>
      <c r="X79">
        <f t="shared" si="14"/>
        <v>1.4006990289958874</v>
      </c>
      <c r="Y79">
        <f t="shared" si="15"/>
        <v>0.40541199937611871</v>
      </c>
      <c r="Z79">
        <f t="shared" si="17"/>
        <v>0.79235589455112776</v>
      </c>
      <c r="AA79">
        <f t="shared" si="16"/>
        <v>0.42660175219081714</v>
      </c>
    </row>
    <row r="80" spans="2:27" x14ac:dyDescent="0.3">
      <c r="B80" s="111"/>
      <c r="C80" s="111"/>
      <c r="D80" s="111"/>
      <c r="E80" s="111"/>
      <c r="F80" s="111"/>
      <c r="G80" s="111"/>
      <c r="H80" s="111"/>
      <c r="I80" s="111"/>
      <c r="J80" s="111"/>
      <c r="K80" s="111"/>
      <c r="N80">
        <v>74</v>
      </c>
      <c r="O80">
        <f t="shared" si="9"/>
        <v>1.2915436464758039</v>
      </c>
      <c r="P80">
        <f t="shared" si="10"/>
        <v>1.4540693935241849</v>
      </c>
      <c r="Q80">
        <f t="shared" si="11"/>
        <v>0.59818481726118722</v>
      </c>
      <c r="T80">
        <f t="shared" si="12"/>
        <v>7.9934833186929746E-2</v>
      </c>
      <c r="U80">
        <f t="shared" si="13"/>
        <v>0.56876589182211246</v>
      </c>
      <c r="X80">
        <f t="shared" si="14"/>
        <v>1.3989419223607851</v>
      </c>
      <c r="Y80">
        <f t="shared" si="15"/>
        <v>0.40593247807352351</v>
      </c>
      <c r="Z80">
        <f t="shared" si="17"/>
        <v>0.79182039538614413</v>
      </c>
      <c r="AA80">
        <f t="shared" si="16"/>
        <v>0.42676037427002622</v>
      </c>
    </row>
    <row r="81" spans="2:27" x14ac:dyDescent="0.3">
      <c r="B81" s="111"/>
      <c r="C81" s="111"/>
      <c r="D81" s="111"/>
      <c r="E81" s="111"/>
      <c r="F81" s="111"/>
      <c r="G81" s="111"/>
      <c r="H81" s="111"/>
      <c r="I81" s="111"/>
      <c r="J81" s="111"/>
      <c r="K81" s="111"/>
      <c r="N81">
        <v>75</v>
      </c>
      <c r="O81">
        <f t="shared" si="9"/>
        <v>1.3089969389957472</v>
      </c>
      <c r="P81">
        <f t="shared" si="10"/>
        <v>1.4489398087562688</v>
      </c>
      <c r="Q81">
        <f t="shared" si="11"/>
        <v>0.5996073770181658</v>
      </c>
      <c r="T81">
        <f t="shared" si="12"/>
        <v>7.5057523079731014E-2</v>
      </c>
      <c r="U81">
        <f t="shared" si="13"/>
        <v>0.57011848962382983</v>
      </c>
      <c r="X81">
        <f t="shared" si="14"/>
        <v>1.3971759997357647</v>
      </c>
      <c r="Y81">
        <f t="shared" si="15"/>
        <v>0.40642221176035215</v>
      </c>
      <c r="Z81">
        <f t="shared" si="17"/>
        <v>0.79128220944328076</v>
      </c>
      <c r="AA81">
        <f t="shared" si="16"/>
        <v>0.42690962644125019</v>
      </c>
    </row>
    <row r="82" spans="2:27" x14ac:dyDescent="0.3">
      <c r="B82" s="111"/>
      <c r="C82" s="111"/>
      <c r="D82" s="111"/>
      <c r="E82" s="111"/>
      <c r="F82" s="111"/>
      <c r="G82" s="111"/>
      <c r="H82" s="111"/>
      <c r="I82" s="111"/>
      <c r="J82" s="111"/>
      <c r="K82" s="111"/>
      <c r="N82">
        <v>76</v>
      </c>
      <c r="O82">
        <f t="shared" si="9"/>
        <v>1.3264502315156905</v>
      </c>
      <c r="P82">
        <f t="shared" si="10"/>
        <v>1.4437861781578987</v>
      </c>
      <c r="Q82">
        <f t="shared" si="11"/>
        <v>0.60094019651417896</v>
      </c>
      <c r="T82">
        <f t="shared" si="12"/>
        <v>7.0157349723903625E-2</v>
      </c>
      <c r="U82">
        <f t="shared" si="13"/>
        <v>0.57138576062003898</v>
      </c>
      <c r="X82">
        <f t="shared" si="14"/>
        <v>1.3954017990379652</v>
      </c>
      <c r="Y82">
        <f t="shared" si="15"/>
        <v>0.40688105125897961</v>
      </c>
      <c r="Z82">
        <f t="shared" si="17"/>
        <v>0.79074150065918947</v>
      </c>
      <c r="AA82">
        <f t="shared" si="16"/>
        <v>0.42704946324083193</v>
      </c>
    </row>
    <row r="83" spans="2:27" x14ac:dyDescent="0.3">
      <c r="B83" s="111"/>
      <c r="C83" s="111"/>
      <c r="D83" s="111"/>
      <c r="E83" s="111"/>
      <c r="F83" s="111"/>
      <c r="G83" s="111"/>
      <c r="H83" s="111"/>
      <c r="I83" s="111"/>
      <c r="J83" s="111"/>
      <c r="K83" s="111"/>
      <c r="N83">
        <v>77</v>
      </c>
      <c r="O83">
        <f t="shared" si="9"/>
        <v>1.3439035240356338</v>
      </c>
      <c r="P83">
        <f t="shared" si="10"/>
        <v>1.4386100715748789</v>
      </c>
      <c r="Q83">
        <f t="shared" si="11"/>
        <v>0.60218286975949675</v>
      </c>
      <c r="T83">
        <f t="shared" si="12"/>
        <v>6.5235805759720822E-2</v>
      </c>
      <c r="U83">
        <f t="shared" si="13"/>
        <v>0.57256731878771816</v>
      </c>
      <c r="X83">
        <f t="shared" si="14"/>
        <v>1.3936198607061059</v>
      </c>
      <c r="Y83">
        <f t="shared" si="15"/>
        <v>0.40730885680244966</v>
      </c>
      <c r="Z83">
        <f t="shared" si="17"/>
        <v>0.79019843373900378</v>
      </c>
      <c r="AA83">
        <f t="shared" si="16"/>
        <v>0.42717984207312754</v>
      </c>
    </row>
    <row r="84" spans="2:27" x14ac:dyDescent="0.3">
      <c r="B84" s="111"/>
      <c r="C84" s="111"/>
      <c r="D84" s="111"/>
      <c r="E84" s="111"/>
      <c r="F84" s="111"/>
      <c r="G84" s="111"/>
      <c r="H84" s="111"/>
      <c r="I84" s="111"/>
      <c r="J84" s="111"/>
      <c r="K84" s="111"/>
      <c r="N84">
        <v>78</v>
      </c>
      <c r="O84">
        <f t="shared" si="9"/>
        <v>1.3613568165555769</v>
      </c>
      <c r="P84">
        <f t="shared" si="10"/>
        <v>1.4334130656994168</v>
      </c>
      <c r="Q84">
        <f t="shared" si="11"/>
        <v>0.60333501822381064</v>
      </c>
      <c r="T84">
        <f t="shared" si="12"/>
        <v>6.0294390337150235E-2</v>
      </c>
      <c r="U84">
        <f t="shared" si="13"/>
        <v>0.57366280421280358</v>
      </c>
      <c r="X84">
        <f t="shared" si="14"/>
        <v>1.3918307275358648</v>
      </c>
      <c r="Y84">
        <f t="shared" si="15"/>
        <v>0.40770549807704959</v>
      </c>
      <c r="Z84">
        <f t="shared" si="17"/>
        <v>0.78965317410616842</v>
      </c>
      <c r="AA84">
        <f t="shared" si="16"/>
        <v>0.42730072322348178</v>
      </c>
    </row>
    <row r="85" spans="2:27" x14ac:dyDescent="0.3">
      <c r="B85" s="111"/>
      <c r="C85" s="111"/>
      <c r="D85" s="111"/>
      <c r="E85" s="111"/>
      <c r="F85" s="111"/>
      <c r="G85" s="111"/>
      <c r="H85" s="111"/>
      <c r="I85" s="111"/>
      <c r="J85" s="111"/>
      <c r="K85" s="111"/>
      <c r="N85">
        <v>79</v>
      </c>
      <c r="O85">
        <f t="shared" si="9"/>
        <v>1.3788101090755203</v>
      </c>
      <c r="P85">
        <f t="shared" si="10"/>
        <v>1.4281967435898464</v>
      </c>
      <c r="Q85">
        <f t="shared" si="11"/>
        <v>0.60439629095153746</v>
      </c>
      <c r="T85">
        <f t="shared" si="12"/>
        <v>5.5334608659198023E-2</v>
      </c>
      <c r="U85">
        <f t="shared" si="13"/>
        <v>0.57467188319982254</v>
      </c>
      <c r="X85">
        <f t="shared" si="14"/>
        <v>1.3900349445145372</v>
      </c>
      <c r="Y85">
        <f t="shared" si="15"/>
        <v>0.40807085426200473</v>
      </c>
      <c r="Z85">
        <f t="shared" si="17"/>
        <v>0.7891058878520496</v>
      </c>
      <c r="AA85">
        <f t="shared" si="16"/>
        <v>0.42741206987032526</v>
      </c>
    </row>
    <row r="86" spans="2:27" x14ac:dyDescent="0.3">
      <c r="B86" s="111"/>
      <c r="C86" s="111"/>
      <c r="D86" s="111"/>
      <c r="E86" s="111"/>
      <c r="F86" s="111"/>
      <c r="G86" s="111"/>
      <c r="H86" s="111"/>
      <c r="I86" s="111"/>
      <c r="J86" s="111"/>
      <c r="K86" s="111"/>
      <c r="N86">
        <v>80</v>
      </c>
      <c r="O86">
        <f t="shared" si="9"/>
        <v>1.3962634015954636</v>
      </c>
      <c r="P86">
        <f t="shared" si="10"/>
        <v>1.4229626941884139</v>
      </c>
      <c r="Q86">
        <f t="shared" si="11"/>
        <v>0.60536636466872351</v>
      </c>
      <c r="T86">
        <f t="shared" si="12"/>
        <v>5.0357971523409817E-2</v>
      </c>
      <c r="U86">
        <f t="shared" si="13"/>
        <v>0.57559424837354034</v>
      </c>
      <c r="X86">
        <f t="shared" si="14"/>
        <v>1.3882330586550278</v>
      </c>
      <c r="Y86">
        <f t="shared" si="15"/>
        <v>0.40840481406628182</v>
      </c>
      <c r="Z86">
        <f t="shared" si="17"/>
        <v>0.78855674168534196</v>
      </c>
      <c r="AA86">
        <f t="shared" si="16"/>
        <v>0.4275138480963907</v>
      </c>
    </row>
    <row r="87" spans="2:27" x14ac:dyDescent="0.3">
      <c r="B87" s="111"/>
      <c r="C87" s="111"/>
      <c r="D87" s="111"/>
      <c r="E87" s="111"/>
      <c r="F87" s="111"/>
      <c r="G87" s="111"/>
      <c r="H87" s="111"/>
      <c r="I87" s="111"/>
      <c r="J87" s="111"/>
      <c r="K87" s="111"/>
      <c r="N87">
        <v>81</v>
      </c>
      <c r="O87">
        <f t="shared" si="9"/>
        <v>1.4137166941154069</v>
      </c>
      <c r="P87">
        <f t="shared" si="10"/>
        <v>1.4177125118372707</v>
      </c>
      <c r="Q87">
        <f t="shared" si="11"/>
        <v>0.60624494388151695</v>
      </c>
      <c r="T87">
        <f t="shared" si="12"/>
        <v>4.5365994861666967E-2</v>
      </c>
      <c r="U87">
        <f t="shared" si="13"/>
        <v>0.57642961877258991</v>
      </c>
      <c r="X87">
        <f t="shared" si="14"/>
        <v>1.3864256188292243</v>
      </c>
      <c r="Y87">
        <f t="shared" si="15"/>
        <v>0.40870727576248944</v>
      </c>
      <c r="Z87">
        <f t="shared" si="17"/>
        <v>0.78800590288128758</v>
      </c>
      <c r="AA87">
        <f t="shared" si="16"/>
        <v>0.42760602689904442</v>
      </c>
    </row>
    <row r="88" spans="2:27" x14ac:dyDescent="0.3">
      <c r="B88" s="111"/>
      <c r="C88" s="111"/>
      <c r="D88" s="111"/>
      <c r="E88" s="111"/>
      <c r="F88" s="111"/>
      <c r="G88" s="111"/>
      <c r="H88" s="111"/>
      <c r="I88" s="111"/>
      <c r="J88" s="111"/>
      <c r="K88" s="111"/>
      <c r="N88">
        <v>82</v>
      </c>
      <c r="O88">
        <f t="shared" si="9"/>
        <v>1.4311699866353502</v>
      </c>
      <c r="P88">
        <f t="shared" si="10"/>
        <v>1.4124477957928201</v>
      </c>
      <c r="Q88">
        <f t="shared" si="11"/>
        <v>0.60703176096617895</v>
      </c>
      <c r="T88">
        <f t="shared" si="12"/>
        <v>4.0360199278418982E-2</v>
      </c>
      <c r="U88">
        <f t="shared" si="13"/>
        <v>0.57717773993505539</v>
      </c>
      <c r="X88">
        <f t="shared" si="14"/>
        <v>1.3846131756008069</v>
      </c>
      <c r="Y88">
        <f t="shared" si="15"/>
        <v>0.40897814721786485</v>
      </c>
      <c r="Z88">
        <f t="shared" si="17"/>
        <v>0.78745353923072225</v>
      </c>
      <c r="AA88">
        <f t="shared" si="16"/>
        <v>0.42768857819973027</v>
      </c>
    </row>
    <row r="89" spans="2:27" x14ac:dyDescent="0.3">
      <c r="B89" s="111"/>
      <c r="C89" s="111"/>
      <c r="D89" s="111"/>
      <c r="E89" s="111"/>
      <c r="F89" s="111"/>
      <c r="G89" s="111"/>
      <c r="H89" s="111"/>
      <c r="I89" s="111"/>
      <c r="J89" s="111"/>
      <c r="K89" s="111"/>
      <c r="N89">
        <v>83</v>
      </c>
      <c r="O89">
        <f t="shared" si="9"/>
        <v>1.4486232791552935</v>
      </c>
      <c r="P89">
        <f t="shared" si="10"/>
        <v>1.40717014973857</v>
      </c>
      <c r="Q89">
        <f t="shared" si="11"/>
        <v>0.60772657625060322</v>
      </c>
      <c r="T89">
        <f t="shared" si="12"/>
        <v>3.5342109587492766E-2</v>
      </c>
      <c r="U89">
        <f t="shared" si="13"/>
        <v>0.57783838397598331</v>
      </c>
      <c r="X89">
        <f t="shared" si="14"/>
        <v>1.3827962810575405</v>
      </c>
      <c r="Y89">
        <f t="shared" si="15"/>
        <v>0.40921734592233883</v>
      </c>
      <c r="Z89">
        <f t="shared" si="17"/>
        <v>0.78689981898896488</v>
      </c>
      <c r="AA89">
        <f t="shared" si="16"/>
        <v>0.4277614768525223</v>
      </c>
    </row>
    <row r="90" spans="2:27" x14ac:dyDescent="0.3">
      <c r="B90" s="111"/>
      <c r="C90" s="111"/>
      <c r="D90" s="111"/>
      <c r="E90" s="111"/>
      <c r="F90" s="111"/>
      <c r="G90" s="111"/>
      <c r="H90" s="111"/>
      <c r="I90" s="111"/>
      <c r="J90" s="111"/>
      <c r="K90" s="111"/>
      <c r="N90">
        <v>84</v>
      </c>
      <c r="O90">
        <f t="shared" si="9"/>
        <v>1.4660765716752369</v>
      </c>
      <c r="P90">
        <f t="shared" si="10"/>
        <v>1.4018811812966343</v>
      </c>
      <c r="Q90">
        <f t="shared" si="11"/>
        <v>0.60832917808732334</v>
      </c>
      <c r="T90">
        <f t="shared" si="12"/>
        <v>3.03132543476195E-2</v>
      </c>
      <c r="U90">
        <f t="shared" si="13"/>
        <v>0.57841134965679919</v>
      </c>
      <c r="X90">
        <f t="shared" si="14"/>
        <v>1.3809754886431038</v>
      </c>
      <c r="Y90">
        <f t="shared" si="15"/>
        <v>0.40942479901366868</v>
      </c>
      <c r="Z90">
        <f t="shared" si="17"/>
        <v>0.78634491082456504</v>
      </c>
      <c r="AA90">
        <f t="shared" si="16"/>
        <v>0.4278247006517848</v>
      </c>
    </row>
    <row r="91" spans="2:27" x14ac:dyDescent="0.3">
      <c r="B91" s="111"/>
      <c r="C91" s="111"/>
      <c r="D91" s="111"/>
      <c r="E91" s="111"/>
      <c r="F91" s="111"/>
      <c r="G91" s="111"/>
      <c r="H91" s="111"/>
      <c r="I91" s="111"/>
      <c r="J91" s="111"/>
      <c r="K91" s="111"/>
      <c r="N91">
        <v>85</v>
      </c>
      <c r="O91">
        <f t="shared" si="9"/>
        <v>1.4835298641951802</v>
      </c>
      <c r="P91">
        <f t="shared" si="10"/>
        <v>1.3965825015380358</v>
      </c>
      <c r="Q91">
        <f t="shared" si="11"/>
        <v>0.60883938291798234</v>
      </c>
      <c r="T91">
        <f t="shared" si="12"/>
        <v>2.527516539682086E-2</v>
      </c>
      <c r="U91">
        <f t="shared" si="13"/>
        <v>0.5788964624466062</v>
      </c>
      <c r="X91">
        <f t="shared" si="14"/>
        <v>1.3791513529885042</v>
      </c>
      <c r="Y91">
        <f t="shared" si="15"/>
        <v>0.4096004432996333</v>
      </c>
      <c r="Z91">
        <f t="shared" si="17"/>
        <v>0.78578898376792516</v>
      </c>
      <c r="AA91">
        <f t="shared" si="16"/>
        <v>0.42787823033893591</v>
      </c>
    </row>
    <row r="92" spans="2:27" x14ac:dyDescent="0.3">
      <c r="B92" s="111"/>
      <c r="C92" s="111"/>
      <c r="D92" s="111"/>
      <c r="E92" s="111"/>
      <c r="F92" s="111"/>
      <c r="G92" s="111"/>
      <c r="H92" s="111"/>
      <c r="I92" s="111"/>
      <c r="J92" s="111"/>
      <c r="K92" s="111"/>
      <c r="N92">
        <v>86</v>
      </c>
      <c r="O92">
        <f t="shared" si="9"/>
        <v>1.5009831567151235</v>
      </c>
      <c r="P92">
        <f t="shared" si="10"/>
        <v>1.3912757244919582</v>
      </c>
      <c r="Q92">
        <f t="shared" si="11"/>
        <v>0.60925703532924635</v>
      </c>
      <c r="T92">
        <f t="shared" si="12"/>
        <v>2.0229377385796315E-2</v>
      </c>
      <c r="U92">
        <f t="shared" si="13"/>
        <v>0.57929357457534891</v>
      </c>
      <c r="X92">
        <f t="shared" si="14"/>
        <v>1.3773244297431333</v>
      </c>
      <c r="Y92">
        <f t="shared" si="15"/>
        <v>0.40974422527728155</v>
      </c>
      <c r="Z92">
        <f t="shared" si="17"/>
        <v>0.78523220715981212</v>
      </c>
      <c r="AA92">
        <f t="shared" si="16"/>
        <v>0.42792204960831437</v>
      </c>
    </row>
    <row r="93" spans="2:27" x14ac:dyDescent="0.3">
      <c r="B93" s="111"/>
      <c r="C93" s="111"/>
      <c r="D93" s="111"/>
      <c r="E93" s="111"/>
      <c r="F93" s="111"/>
      <c r="G93" s="111"/>
      <c r="H93" s="111"/>
      <c r="I93" s="111"/>
      <c r="J93" s="111"/>
      <c r="K93" s="111"/>
      <c r="N93">
        <v>87</v>
      </c>
      <c r="O93">
        <f t="shared" si="9"/>
        <v>1.5184364492350666</v>
      </c>
      <c r="P93">
        <f t="shared" si="10"/>
        <v>1.3859624666540979</v>
      </c>
      <c r="Q93">
        <f t="shared" si="11"/>
        <v>0.60958200810014507</v>
      </c>
      <c r="T93">
        <f t="shared" si="12"/>
        <v>1.517742731045375E-2</v>
      </c>
      <c r="U93">
        <f t="shared" si="13"/>
        <v>0.57960256507882635</v>
      </c>
      <c r="X93">
        <f t="shared" si="14"/>
        <v>1.3754952754055092</v>
      </c>
      <c r="Y93">
        <f t="shared" si="15"/>
        <v>0.40985610114923021</v>
      </c>
      <c r="Z93">
        <f t="shared" si="17"/>
        <v>0.78467475059977432</v>
      </c>
      <c r="AA93">
        <f t="shared" si="16"/>
        <v>0.42795614511214636</v>
      </c>
    </row>
    <row r="94" spans="2:27" x14ac:dyDescent="0.3">
      <c r="B94" s="111"/>
      <c r="C94" s="111"/>
      <c r="D94" s="111"/>
      <c r="E94" s="111"/>
      <c r="F94" s="111"/>
      <c r="G94" s="111"/>
      <c r="H94" s="111"/>
      <c r="I94" s="111"/>
      <c r="J94" s="111"/>
      <c r="K94" s="111"/>
      <c r="N94">
        <v>88</v>
      </c>
      <c r="O94">
        <f t="shared" si="9"/>
        <v>1.5358897417550099</v>
      </c>
      <c r="P94">
        <f t="shared" si="10"/>
        <v>1.380644346494263</v>
      </c>
      <c r="Q94">
        <f t="shared" si="11"/>
        <v>0.60981420224082417</v>
      </c>
      <c r="T94">
        <f t="shared" si="12"/>
        <v>1.0120854043725312E-2</v>
      </c>
      <c r="U94">
        <f t="shared" si="13"/>
        <v>0.57982333983553769</v>
      </c>
      <c r="X94">
        <f t="shared" si="14"/>
        <v>1.3736644471537627</v>
      </c>
      <c r="Y94">
        <f t="shared" si="15"/>
        <v>0.40993603683700502</v>
      </c>
      <c r="Z94">
        <f t="shared" si="17"/>
        <v>0.78411678389448014</v>
      </c>
      <c r="AA94">
        <f t="shared" si="16"/>
        <v>0.42798050646461105</v>
      </c>
    </row>
    <row r="95" spans="2:27" x14ac:dyDescent="0.3">
      <c r="B95" s="111"/>
      <c r="C95" s="111"/>
      <c r="D95" s="111"/>
      <c r="E95" s="111"/>
      <c r="F95" s="111"/>
      <c r="G95" s="111"/>
      <c r="H95" s="111"/>
      <c r="I95" s="111"/>
      <c r="J95" s="111"/>
      <c r="K95" s="111"/>
      <c r="N95">
        <v>89</v>
      </c>
      <c r="O95">
        <f t="shared" si="9"/>
        <v>1.5533430342749532</v>
      </c>
      <c r="P95">
        <f t="shared" si="10"/>
        <v>1.3753229839633716</v>
      </c>
      <c r="Q95">
        <f t="shared" si="11"/>
        <v>0.60995354702269933</v>
      </c>
      <c r="T95">
        <f t="shared" si="12"/>
        <v>5.0611978668122434E-3</v>
      </c>
      <c r="U95">
        <f t="shared" si="13"/>
        <v>0.57995583159535347</v>
      </c>
      <c r="X95">
        <f t="shared" si="14"/>
        <v>1.3718325026759148</v>
      </c>
      <c r="Y95">
        <f t="shared" si="15"/>
        <v>0.4099840079914211</v>
      </c>
      <c r="Z95">
        <f t="shared" si="17"/>
        <v>0.78355847700599324</v>
      </c>
      <c r="AA95">
        <f t="shared" si="16"/>
        <v>0.42799512624500452</v>
      </c>
    </row>
    <row r="96" spans="2:27" x14ac:dyDescent="0.3">
      <c r="B96" s="111"/>
      <c r="C96" s="111"/>
      <c r="D96" s="111"/>
      <c r="E96" s="111"/>
      <c r="F96" s="111"/>
      <c r="G96" s="111"/>
      <c r="H96" s="111"/>
      <c r="I96" s="111"/>
      <c r="J96" s="111"/>
      <c r="K96" s="111"/>
      <c r="N96">
        <v>90</v>
      </c>
      <c r="O96">
        <f t="shared" si="9"/>
        <v>1.5707963267948966</v>
      </c>
      <c r="P96">
        <f t="shared" si="10"/>
        <v>1.37</v>
      </c>
      <c r="Q96">
        <f t="shared" si="11"/>
        <v>0.61</v>
      </c>
      <c r="T96">
        <f t="shared" si="12"/>
        <v>1.776465259617499E-17</v>
      </c>
      <c r="U96">
        <f t="shared" si="13"/>
        <v>0.57999999999999996</v>
      </c>
      <c r="X96">
        <f t="shared" si="14"/>
        <v>1.37</v>
      </c>
      <c r="Y96">
        <f t="shared" si="15"/>
        <v>0.41</v>
      </c>
      <c r="Z96">
        <f t="shared" si="17"/>
        <v>0.78300000000000014</v>
      </c>
      <c r="AA96">
        <f t="shared" si="16"/>
        <v>0.42800000000000005</v>
      </c>
    </row>
    <row r="97" spans="2:27" x14ac:dyDescent="0.3">
      <c r="B97" s="111"/>
      <c r="C97" s="111"/>
      <c r="D97" s="111"/>
      <c r="E97" s="111"/>
      <c r="F97" s="111"/>
      <c r="G97" s="111"/>
      <c r="H97" s="111"/>
      <c r="I97" s="111"/>
      <c r="J97" s="111"/>
      <c r="K97" s="111"/>
      <c r="N97">
        <v>91</v>
      </c>
      <c r="O97">
        <f t="shared" si="9"/>
        <v>1.5882496193148399</v>
      </c>
      <c r="P97">
        <f t="shared" si="10"/>
        <v>1.3646770160366286</v>
      </c>
      <c r="Q97">
        <f t="shared" si="11"/>
        <v>0.60995354702269933</v>
      </c>
      <c r="T97">
        <f t="shared" si="12"/>
        <v>-5.0611978668122079E-3</v>
      </c>
      <c r="U97">
        <f t="shared" si="13"/>
        <v>0.57995583159535347</v>
      </c>
      <c r="X97">
        <f t="shared" si="14"/>
        <v>1.3681674973240854</v>
      </c>
      <c r="Y97">
        <f t="shared" si="15"/>
        <v>0.4099840079914211</v>
      </c>
      <c r="Z97">
        <f t="shared" si="17"/>
        <v>0.78244152299400704</v>
      </c>
      <c r="AA97">
        <f t="shared" si="16"/>
        <v>0.42799512624500452</v>
      </c>
    </row>
    <row r="98" spans="2:27" x14ac:dyDescent="0.3">
      <c r="B98" s="111"/>
      <c r="C98" s="111"/>
      <c r="D98" s="111"/>
      <c r="E98" s="111"/>
      <c r="F98" s="111"/>
      <c r="G98" s="111"/>
      <c r="H98" s="111"/>
      <c r="I98" s="111"/>
      <c r="J98" s="111"/>
      <c r="K98" s="111"/>
      <c r="N98">
        <v>92</v>
      </c>
      <c r="O98">
        <f t="shared" si="9"/>
        <v>1.6057029118347832</v>
      </c>
      <c r="P98">
        <f t="shared" si="10"/>
        <v>1.3593556535057374</v>
      </c>
      <c r="Q98">
        <f t="shared" si="11"/>
        <v>0.60981420224082417</v>
      </c>
      <c r="T98">
        <f t="shared" si="12"/>
        <v>-1.0120854043725277E-2</v>
      </c>
      <c r="U98">
        <f t="shared" si="13"/>
        <v>0.57982333983553769</v>
      </c>
      <c r="X98">
        <f t="shared" si="14"/>
        <v>1.3663355528462375</v>
      </c>
      <c r="Y98">
        <f t="shared" si="15"/>
        <v>0.40993603683700502</v>
      </c>
      <c r="Z98">
        <f t="shared" si="17"/>
        <v>0.78188321610552014</v>
      </c>
      <c r="AA98">
        <f t="shared" si="16"/>
        <v>0.42798050646461105</v>
      </c>
    </row>
    <row r="99" spans="2:27" x14ac:dyDescent="0.3">
      <c r="B99" s="111"/>
      <c r="C99" s="111"/>
      <c r="D99" s="111"/>
      <c r="E99" s="111"/>
      <c r="F99" s="111"/>
      <c r="G99" s="111"/>
      <c r="H99" s="111"/>
      <c r="I99" s="111"/>
      <c r="J99" s="111"/>
      <c r="K99" s="111"/>
      <c r="N99">
        <v>93</v>
      </c>
      <c r="O99">
        <f t="shared" si="9"/>
        <v>1.6231562043547265</v>
      </c>
      <c r="P99">
        <f t="shared" si="10"/>
        <v>1.3540375333459023</v>
      </c>
      <c r="Q99">
        <f t="shared" si="11"/>
        <v>0.60958200810014507</v>
      </c>
      <c r="T99">
        <f t="shared" si="12"/>
        <v>-1.5177427310453713E-2</v>
      </c>
      <c r="U99">
        <f t="shared" si="13"/>
        <v>0.57960256507882635</v>
      </c>
      <c r="X99">
        <f t="shared" si="14"/>
        <v>1.364504724594491</v>
      </c>
      <c r="Y99">
        <f t="shared" si="15"/>
        <v>0.40985610114923021</v>
      </c>
      <c r="Z99">
        <f t="shared" si="17"/>
        <v>0.78132524940022596</v>
      </c>
      <c r="AA99">
        <f t="shared" si="16"/>
        <v>0.42795614511214636</v>
      </c>
    </row>
    <row r="100" spans="2:27" x14ac:dyDescent="0.3">
      <c r="B100" s="111"/>
      <c r="C100" s="111"/>
      <c r="D100" s="111"/>
      <c r="E100" s="111"/>
      <c r="F100" s="111"/>
      <c r="G100" s="111"/>
      <c r="H100" s="111"/>
      <c r="I100" s="111"/>
      <c r="J100" s="111"/>
      <c r="K100" s="111"/>
      <c r="N100">
        <v>94</v>
      </c>
      <c r="O100">
        <f t="shared" si="9"/>
        <v>1.6406094968746698</v>
      </c>
      <c r="P100">
        <f t="shared" si="10"/>
        <v>1.348724275508042</v>
      </c>
      <c r="Q100">
        <f t="shared" si="11"/>
        <v>0.60925703532924635</v>
      </c>
      <c r="T100">
        <f t="shared" si="12"/>
        <v>-2.0229377385796346E-2</v>
      </c>
      <c r="U100">
        <f t="shared" si="13"/>
        <v>0.57929357457534891</v>
      </c>
      <c r="X100">
        <f t="shared" si="14"/>
        <v>1.3626755702568669</v>
      </c>
      <c r="Y100">
        <f t="shared" si="15"/>
        <v>0.40974422527728155</v>
      </c>
      <c r="Z100">
        <f t="shared" si="17"/>
        <v>0.78076779284018816</v>
      </c>
      <c r="AA100">
        <f t="shared" si="16"/>
        <v>0.42792204960831437</v>
      </c>
    </row>
    <row r="101" spans="2:27" x14ac:dyDescent="0.3">
      <c r="B101" s="111"/>
      <c r="C101" s="111"/>
      <c r="D101" s="111"/>
      <c r="E101" s="111"/>
      <c r="F101" s="111"/>
      <c r="G101" s="111"/>
      <c r="H101" s="111"/>
      <c r="I101" s="111"/>
      <c r="J101" s="111"/>
      <c r="K101" s="111"/>
      <c r="N101">
        <v>95</v>
      </c>
      <c r="O101">
        <f t="shared" si="9"/>
        <v>1.6580627893946132</v>
      </c>
      <c r="P101">
        <f t="shared" si="10"/>
        <v>1.3434174984619645</v>
      </c>
      <c r="Q101">
        <f t="shared" si="11"/>
        <v>0.60883938291798234</v>
      </c>
      <c r="T101">
        <f t="shared" si="12"/>
        <v>-2.5275165396820887E-2</v>
      </c>
      <c r="U101">
        <f t="shared" si="13"/>
        <v>0.5788964624466062</v>
      </c>
      <c r="X101">
        <f t="shared" si="14"/>
        <v>1.360848647011496</v>
      </c>
      <c r="Y101">
        <f t="shared" si="15"/>
        <v>0.4096004432996333</v>
      </c>
      <c r="Z101">
        <f t="shared" si="17"/>
        <v>0.78021101623207512</v>
      </c>
      <c r="AA101">
        <f t="shared" si="16"/>
        <v>0.42787823033893591</v>
      </c>
    </row>
    <row r="102" spans="2:27" x14ac:dyDescent="0.3">
      <c r="B102" s="111"/>
      <c r="C102" s="111"/>
      <c r="D102" s="111"/>
      <c r="E102" s="111"/>
      <c r="F102" s="111"/>
      <c r="G102" s="111"/>
      <c r="H102" s="111"/>
      <c r="I102" s="111"/>
      <c r="J102" s="111"/>
      <c r="K102" s="111"/>
      <c r="N102">
        <v>96</v>
      </c>
      <c r="O102">
        <f t="shared" si="9"/>
        <v>1.6755160819145565</v>
      </c>
      <c r="P102">
        <f t="shared" si="10"/>
        <v>1.3381188187033657</v>
      </c>
      <c r="Q102">
        <f t="shared" si="11"/>
        <v>0.60832917808732334</v>
      </c>
      <c r="T102">
        <f t="shared" si="12"/>
        <v>-3.0313254347619528E-2</v>
      </c>
      <c r="U102">
        <f t="shared" si="13"/>
        <v>0.57841134965679919</v>
      </c>
      <c r="X102">
        <f t="shared" si="14"/>
        <v>1.3590245113568964</v>
      </c>
      <c r="Y102">
        <f t="shared" si="15"/>
        <v>0.40942479901366868</v>
      </c>
      <c r="Z102">
        <f t="shared" si="17"/>
        <v>0.77965508917543525</v>
      </c>
      <c r="AA102">
        <f t="shared" si="16"/>
        <v>0.4278247006517848</v>
      </c>
    </row>
    <row r="103" spans="2:27" x14ac:dyDescent="0.3">
      <c r="B103" s="111"/>
      <c r="C103" s="111"/>
      <c r="D103" s="111"/>
      <c r="E103" s="111"/>
      <c r="F103" s="111"/>
      <c r="G103" s="111"/>
      <c r="H103" s="111"/>
      <c r="I103" s="111"/>
      <c r="J103" s="111"/>
      <c r="K103" s="111"/>
      <c r="N103">
        <v>97</v>
      </c>
      <c r="O103">
        <f t="shared" si="9"/>
        <v>1.6929693744344996</v>
      </c>
      <c r="P103">
        <f t="shared" si="10"/>
        <v>1.3328298502614302</v>
      </c>
      <c r="Q103">
        <f t="shared" si="11"/>
        <v>0.60772657625060322</v>
      </c>
      <c r="T103">
        <f t="shared" si="12"/>
        <v>-3.5342109587492732E-2</v>
      </c>
      <c r="U103">
        <f t="shared" si="13"/>
        <v>0.57783838397598331</v>
      </c>
      <c r="X103">
        <f t="shared" si="14"/>
        <v>1.3572037189424597</v>
      </c>
      <c r="Y103">
        <f t="shared" si="15"/>
        <v>0.40921734592233883</v>
      </c>
      <c r="Z103">
        <f t="shared" si="17"/>
        <v>0.7791001810110354</v>
      </c>
      <c r="AA103">
        <f t="shared" si="16"/>
        <v>0.4277614768525223</v>
      </c>
    </row>
    <row r="104" spans="2:27" x14ac:dyDescent="0.3">
      <c r="B104" s="111"/>
      <c r="C104" s="111"/>
      <c r="D104" s="111"/>
      <c r="E104" s="111"/>
      <c r="F104" s="111"/>
      <c r="G104" s="111"/>
      <c r="H104" s="111"/>
      <c r="I104" s="111"/>
      <c r="J104" s="111"/>
      <c r="K104" s="111"/>
      <c r="N104">
        <v>98</v>
      </c>
      <c r="O104">
        <f t="shared" si="9"/>
        <v>1.7104226669544429</v>
      </c>
      <c r="P104">
        <f t="shared" si="10"/>
        <v>1.3275522042071801</v>
      </c>
      <c r="Q104">
        <f t="shared" si="11"/>
        <v>0.60703176096617895</v>
      </c>
      <c r="T104">
        <f t="shared" si="12"/>
        <v>-4.0360199278418947E-2</v>
      </c>
      <c r="U104">
        <f t="shared" si="13"/>
        <v>0.57717773993505539</v>
      </c>
      <c r="X104">
        <f t="shared" si="14"/>
        <v>1.3553868243991933</v>
      </c>
      <c r="Y104">
        <f t="shared" si="15"/>
        <v>0.40897814721786485</v>
      </c>
      <c r="Z104">
        <f t="shared" si="17"/>
        <v>0.77854646076927803</v>
      </c>
      <c r="AA104">
        <f t="shared" si="16"/>
        <v>0.42768857819973027</v>
      </c>
    </row>
    <row r="105" spans="2:27" x14ac:dyDescent="0.3">
      <c r="B105" s="111"/>
      <c r="C105" s="111"/>
      <c r="D105" s="111"/>
      <c r="E105" s="111"/>
      <c r="F105" s="111"/>
      <c r="G105" s="111"/>
      <c r="H105" s="111"/>
      <c r="I105" s="111"/>
      <c r="J105" s="111"/>
      <c r="K105" s="111"/>
      <c r="N105">
        <v>99</v>
      </c>
      <c r="O105">
        <f t="shared" si="9"/>
        <v>1.7278759594743862</v>
      </c>
      <c r="P105">
        <f t="shared" si="10"/>
        <v>1.3222874881627298</v>
      </c>
      <c r="Q105">
        <f t="shared" si="11"/>
        <v>0.60624494388151695</v>
      </c>
      <c r="T105">
        <f t="shared" si="12"/>
        <v>-4.5365994861666932E-2</v>
      </c>
      <c r="U105">
        <f t="shared" si="13"/>
        <v>0.57642961877258991</v>
      </c>
      <c r="X105">
        <f t="shared" si="14"/>
        <v>1.3535743811707759</v>
      </c>
      <c r="Y105">
        <f t="shared" si="15"/>
        <v>0.40870727576248944</v>
      </c>
      <c r="Z105">
        <f t="shared" si="17"/>
        <v>0.7779940971187127</v>
      </c>
      <c r="AA105">
        <f t="shared" si="16"/>
        <v>0.42760602689904442</v>
      </c>
    </row>
    <row r="106" spans="2:27" x14ac:dyDescent="0.3">
      <c r="B106" s="111"/>
      <c r="C106" s="111"/>
      <c r="D106" s="111"/>
      <c r="E106" s="111"/>
      <c r="F106" s="111"/>
      <c r="G106" s="111"/>
      <c r="H106" s="111"/>
      <c r="I106" s="111"/>
      <c r="J106" s="111"/>
      <c r="K106" s="111"/>
      <c r="N106">
        <v>100</v>
      </c>
      <c r="O106">
        <f t="shared" si="9"/>
        <v>1.7453292519943295</v>
      </c>
      <c r="P106">
        <f t="shared" si="10"/>
        <v>1.3170373058115863</v>
      </c>
      <c r="Q106">
        <f t="shared" si="11"/>
        <v>0.60536636466872351</v>
      </c>
      <c r="T106">
        <f t="shared" si="12"/>
        <v>-5.0357971523409782E-2</v>
      </c>
      <c r="U106">
        <f t="shared" si="13"/>
        <v>0.57559424837354034</v>
      </c>
      <c r="X106">
        <f t="shared" si="14"/>
        <v>1.3517669413449724</v>
      </c>
      <c r="Y106">
        <f t="shared" si="15"/>
        <v>0.40840481406628182</v>
      </c>
      <c r="Z106">
        <f t="shared" si="17"/>
        <v>0.77744325831465833</v>
      </c>
      <c r="AA106">
        <f t="shared" si="16"/>
        <v>0.4275138480963907</v>
      </c>
    </row>
    <row r="107" spans="2:27" x14ac:dyDescent="0.3">
      <c r="B107" s="111"/>
      <c r="C107" s="111"/>
      <c r="D107" s="111"/>
      <c r="E107" s="111"/>
      <c r="F107" s="111"/>
      <c r="G107" s="111"/>
      <c r="H107" s="111"/>
      <c r="I107" s="111"/>
      <c r="J107" s="111"/>
      <c r="K107" s="111"/>
      <c r="N107">
        <v>101</v>
      </c>
      <c r="O107">
        <f t="shared" si="9"/>
        <v>1.7627825445142729</v>
      </c>
      <c r="P107">
        <f t="shared" si="10"/>
        <v>1.3118032564101538</v>
      </c>
      <c r="Q107">
        <f t="shared" si="11"/>
        <v>0.60439629095153746</v>
      </c>
      <c r="T107">
        <f t="shared" si="12"/>
        <v>-5.5334608659197988E-2</v>
      </c>
      <c r="U107">
        <f t="shared" si="13"/>
        <v>0.57467188319982254</v>
      </c>
      <c r="X107">
        <f t="shared" si="14"/>
        <v>1.349965055485463</v>
      </c>
      <c r="Y107">
        <f t="shared" si="15"/>
        <v>0.40807085426200473</v>
      </c>
      <c r="Z107">
        <f t="shared" si="17"/>
        <v>0.77689411214795068</v>
      </c>
      <c r="AA107">
        <f t="shared" si="16"/>
        <v>0.42741206987032526</v>
      </c>
    </row>
    <row r="108" spans="2:27" x14ac:dyDescent="0.3">
      <c r="B108" s="111"/>
      <c r="C108" s="111"/>
      <c r="D108" s="111"/>
      <c r="E108" s="111"/>
      <c r="F108" s="111"/>
      <c r="G108" s="111"/>
      <c r="H108" s="111"/>
      <c r="I108" s="111"/>
      <c r="J108" s="111"/>
      <c r="K108" s="111"/>
      <c r="N108">
        <v>102</v>
      </c>
      <c r="O108">
        <f t="shared" si="9"/>
        <v>1.7802358370342162</v>
      </c>
      <c r="P108">
        <f t="shared" si="10"/>
        <v>1.3065869343005836</v>
      </c>
      <c r="Q108">
        <f t="shared" si="11"/>
        <v>0.60333501822381075</v>
      </c>
      <c r="T108">
        <f t="shared" si="12"/>
        <v>-6.0294390337150207E-2</v>
      </c>
      <c r="U108">
        <f t="shared" si="13"/>
        <v>0.57366280421280358</v>
      </c>
      <c r="X108">
        <f t="shared" si="14"/>
        <v>1.3481692724641354</v>
      </c>
      <c r="Y108">
        <f t="shared" si="15"/>
        <v>0.40770549807704959</v>
      </c>
      <c r="Z108">
        <f t="shared" si="17"/>
        <v>0.77634682589383186</v>
      </c>
      <c r="AA108">
        <f t="shared" si="16"/>
        <v>0.42730072322348178</v>
      </c>
    </row>
    <row r="109" spans="2:27" x14ac:dyDescent="0.3">
      <c r="B109" s="111"/>
      <c r="C109" s="111"/>
      <c r="D109" s="111"/>
      <c r="E109" s="111"/>
      <c r="F109" s="111"/>
      <c r="G109" s="111"/>
      <c r="H109" s="111"/>
      <c r="I109" s="111"/>
      <c r="J109" s="111"/>
      <c r="K109" s="111"/>
      <c r="N109">
        <v>103</v>
      </c>
      <c r="O109">
        <f t="shared" si="9"/>
        <v>1.7976891295541595</v>
      </c>
      <c r="P109">
        <f t="shared" si="10"/>
        <v>1.3013899284251214</v>
      </c>
      <c r="Q109">
        <f t="shared" si="11"/>
        <v>0.60218286975949675</v>
      </c>
      <c r="T109">
        <f t="shared" si="12"/>
        <v>-6.523580575972085E-2</v>
      </c>
      <c r="U109">
        <f t="shared" si="13"/>
        <v>0.57256731878771816</v>
      </c>
      <c r="X109">
        <f t="shared" si="14"/>
        <v>1.3463801392938943</v>
      </c>
      <c r="Y109">
        <f t="shared" si="15"/>
        <v>0.40730885680244966</v>
      </c>
      <c r="Z109">
        <f t="shared" si="17"/>
        <v>0.7758015662609965</v>
      </c>
      <c r="AA109">
        <f t="shared" si="16"/>
        <v>0.42717984207312754</v>
      </c>
    </row>
    <row r="110" spans="2:27" x14ac:dyDescent="0.3">
      <c r="B110" s="111"/>
      <c r="C110" s="111"/>
      <c r="D110" s="111"/>
      <c r="E110" s="111"/>
      <c r="F110" s="111"/>
      <c r="G110" s="111"/>
      <c r="H110" s="111"/>
      <c r="I110" s="111"/>
      <c r="J110" s="111"/>
      <c r="K110" s="111"/>
      <c r="N110">
        <v>104</v>
      </c>
      <c r="O110">
        <f t="shared" si="9"/>
        <v>1.8151424220741028</v>
      </c>
      <c r="P110">
        <f t="shared" si="10"/>
        <v>1.2962138218421013</v>
      </c>
      <c r="Q110">
        <f t="shared" si="11"/>
        <v>0.60094019651417896</v>
      </c>
      <c r="T110">
        <f t="shared" si="12"/>
        <v>-7.0157349723903653E-2</v>
      </c>
      <c r="U110">
        <f t="shared" si="13"/>
        <v>0.57138576062003898</v>
      </c>
      <c r="X110">
        <f t="shared" si="14"/>
        <v>1.344598200962035</v>
      </c>
      <c r="Y110">
        <f t="shared" si="15"/>
        <v>0.40688105125897961</v>
      </c>
      <c r="Z110">
        <f t="shared" si="17"/>
        <v>0.77525849934081081</v>
      </c>
      <c r="AA110">
        <f t="shared" si="16"/>
        <v>0.42704946324083193</v>
      </c>
    </row>
    <row r="111" spans="2:27" x14ac:dyDescent="0.3">
      <c r="B111" s="111"/>
      <c r="C111" s="111"/>
      <c r="D111" s="111"/>
      <c r="E111" s="111"/>
      <c r="F111" s="111"/>
      <c r="G111" s="111"/>
      <c r="H111" s="111"/>
      <c r="I111" s="111"/>
      <c r="J111" s="111"/>
      <c r="K111" s="111"/>
      <c r="N111">
        <v>105</v>
      </c>
      <c r="O111">
        <f t="shared" si="9"/>
        <v>1.8325957145940461</v>
      </c>
      <c r="P111">
        <f t="shared" si="10"/>
        <v>1.2910601912437312</v>
      </c>
      <c r="Q111">
        <f t="shared" si="11"/>
        <v>0.5996073770181658</v>
      </c>
      <c r="T111">
        <f t="shared" si="12"/>
        <v>-7.5057523079731042E-2</v>
      </c>
      <c r="U111">
        <f t="shared" si="13"/>
        <v>0.57011848962382983</v>
      </c>
      <c r="X111">
        <f t="shared" si="14"/>
        <v>1.3428240002642353</v>
      </c>
      <c r="Y111">
        <f t="shared" si="15"/>
        <v>0.40642221176035215</v>
      </c>
      <c r="Z111">
        <f t="shared" si="17"/>
        <v>0.77471779055671952</v>
      </c>
      <c r="AA111">
        <f t="shared" si="16"/>
        <v>0.42690962644125019</v>
      </c>
    </row>
    <row r="112" spans="2:27" x14ac:dyDescent="0.3">
      <c r="B112" s="111"/>
      <c r="C112" s="111"/>
      <c r="D112" s="111"/>
      <c r="E112" s="111"/>
      <c r="F112" s="111"/>
      <c r="G112" s="111"/>
      <c r="H112" s="111"/>
      <c r="I112" s="111"/>
      <c r="J112" s="111"/>
      <c r="K112" s="111"/>
      <c r="N112">
        <v>106</v>
      </c>
      <c r="O112">
        <f t="shared" si="9"/>
        <v>1.8500490071139892</v>
      </c>
      <c r="P112">
        <f t="shared" si="10"/>
        <v>1.2859306064758154</v>
      </c>
      <c r="Q112">
        <f t="shared" si="11"/>
        <v>0.59818481726118722</v>
      </c>
      <c r="T112">
        <f t="shared" si="12"/>
        <v>-7.9934833186929719E-2</v>
      </c>
      <c r="U112">
        <f t="shared" si="13"/>
        <v>0.56876589182211246</v>
      </c>
      <c r="X112">
        <f t="shared" si="14"/>
        <v>1.3410580776392151</v>
      </c>
      <c r="Y112">
        <f t="shared" si="15"/>
        <v>0.40593247807352351</v>
      </c>
      <c r="Z112">
        <f t="shared" si="17"/>
        <v>0.77417960461385615</v>
      </c>
      <c r="AA112">
        <f t="shared" si="16"/>
        <v>0.42676037427002622</v>
      </c>
    </row>
    <row r="113" spans="2:27" x14ac:dyDescent="0.3">
      <c r="B113" s="111"/>
      <c r="C113" s="111"/>
      <c r="D113" s="111"/>
      <c r="E113" s="111"/>
      <c r="F113" s="111"/>
      <c r="G113" s="111"/>
      <c r="H113" s="111"/>
      <c r="I113" s="111"/>
      <c r="J113" s="111"/>
      <c r="K113" s="111"/>
      <c r="N113">
        <v>107</v>
      </c>
      <c r="O113">
        <f t="shared" si="9"/>
        <v>1.8675022996339325</v>
      </c>
      <c r="P113">
        <f t="shared" si="10"/>
        <v>1.2808266300595654</v>
      </c>
      <c r="Q113">
        <f t="shared" si="11"/>
        <v>0.59667295056872582</v>
      </c>
      <c r="T113">
        <f t="shared" si="12"/>
        <v>-8.4787794369593619E-2</v>
      </c>
      <c r="U113">
        <f t="shared" si="13"/>
        <v>0.56732837922928026</v>
      </c>
      <c r="X113">
        <f t="shared" si="14"/>
        <v>1.3393009710041128</v>
      </c>
      <c r="Y113">
        <f t="shared" si="15"/>
        <v>0.40541199937611871</v>
      </c>
      <c r="Z113">
        <f t="shared" si="17"/>
        <v>0.77364410544887252</v>
      </c>
      <c r="AA113">
        <f t="shared" si="16"/>
        <v>0.42660175219081714</v>
      </c>
    </row>
    <row r="114" spans="2:27" x14ac:dyDescent="0.3">
      <c r="B114" s="111"/>
      <c r="C114" s="111"/>
      <c r="D114" s="111"/>
      <c r="E114" s="111"/>
      <c r="F114" s="111"/>
      <c r="G114" s="111"/>
      <c r="H114" s="111"/>
      <c r="I114" s="111"/>
      <c r="J114" s="111"/>
      <c r="K114" s="111"/>
      <c r="N114">
        <v>108</v>
      </c>
      <c r="O114">
        <f t="shared" si="9"/>
        <v>1.8849555921538759</v>
      </c>
      <c r="P114">
        <f t="shared" si="10"/>
        <v>1.2757498167156411</v>
      </c>
      <c r="Q114">
        <f t="shared" si="11"/>
        <v>0.59507223747002191</v>
      </c>
      <c r="T114">
        <f t="shared" si="12"/>
        <v>-8.961492836873472E-2</v>
      </c>
      <c r="U114">
        <f t="shared" si="13"/>
        <v>0.56580638972559449</v>
      </c>
      <c r="X114">
        <f t="shared" si="14"/>
        <v>1.3375532155906307</v>
      </c>
      <c r="Y114">
        <f t="shared" si="15"/>
        <v>0.40486093421099112</v>
      </c>
      <c r="Z114">
        <f t="shared" si="17"/>
        <v>0.77311145618000188</v>
      </c>
      <c r="AA114">
        <f t="shared" si="16"/>
        <v>0.42643380852144491</v>
      </c>
    </row>
    <row r="115" spans="2:27" x14ac:dyDescent="0.3">
      <c r="B115" s="111"/>
      <c r="C115" s="111"/>
      <c r="D115" s="111"/>
      <c r="E115" s="111"/>
      <c r="F115" s="111"/>
      <c r="G115" s="111"/>
      <c r="H115" s="111"/>
      <c r="I115" s="111"/>
      <c r="J115" s="111"/>
      <c r="K115" s="111"/>
      <c r="N115">
        <v>109</v>
      </c>
      <c r="O115">
        <f t="shared" si="9"/>
        <v>1.9024088846738192</v>
      </c>
      <c r="P115">
        <f t="shared" si="10"/>
        <v>1.2707017128905673</v>
      </c>
      <c r="Q115">
        <f t="shared" si="11"/>
        <v>0.59338316555779169</v>
      </c>
      <c r="T115">
        <f t="shared" si="12"/>
        <v>-9.441476479257542E-2</v>
      </c>
      <c r="U115">
        <f t="shared" si="13"/>
        <v>0.56420038692380192</v>
      </c>
      <c r="X115">
        <f t="shared" si="14"/>
        <v>1.3358153437819986</v>
      </c>
      <c r="Y115">
        <f t="shared" si="15"/>
        <v>0.40427945043792823</v>
      </c>
      <c r="Z115">
        <f t="shared" si="17"/>
        <v>0.77258181905737111</v>
      </c>
      <c r="AA115">
        <f t="shared" si="16"/>
        <v>0.42625659441917818</v>
      </c>
    </row>
    <row r="116" spans="2:27" x14ac:dyDescent="0.3">
      <c r="B116" s="111"/>
      <c r="C116" s="111"/>
      <c r="D116" s="111"/>
      <c r="E116" s="111"/>
      <c r="F116" s="111"/>
      <c r="G116" s="111"/>
      <c r="H116" s="111"/>
      <c r="I116" s="111"/>
      <c r="J116" s="111"/>
      <c r="K116" s="111"/>
      <c r="N116">
        <v>110</v>
      </c>
      <c r="O116">
        <f t="shared" si="9"/>
        <v>1.9198621771937625</v>
      </c>
      <c r="P116">
        <f t="shared" si="10"/>
        <v>1.2656838562856711</v>
      </c>
      <c r="Q116">
        <f t="shared" si="11"/>
        <v>0.59160624933970207</v>
      </c>
      <c r="T116">
        <f t="shared" si="12"/>
        <v>-9.9185841564443919E-2</v>
      </c>
      <c r="U116">
        <f t="shared" si="13"/>
        <v>0.5625108600279134</v>
      </c>
      <c r="X116">
        <f t="shared" si="14"/>
        <v>1.3340878849508049</v>
      </c>
      <c r="Y116">
        <f t="shared" si="15"/>
        <v>0.40366772518252036</v>
      </c>
      <c r="Z116">
        <f t="shared" si="17"/>
        <v>0.77205535541357873</v>
      </c>
      <c r="AA116">
        <f t="shared" si="16"/>
        <v>0.42607016386514907</v>
      </c>
    </row>
    <row r="117" spans="2:27" x14ac:dyDescent="0.3">
      <c r="B117" s="111"/>
      <c r="C117" s="111"/>
      <c r="D117" s="111"/>
      <c r="E117" s="111"/>
      <c r="F117" s="111"/>
      <c r="G117" s="111"/>
      <c r="H117" s="111"/>
      <c r="I117" s="111"/>
      <c r="J117" s="111"/>
      <c r="K117" s="111"/>
      <c r="N117">
        <v>111</v>
      </c>
      <c r="O117">
        <f t="shared" si="9"/>
        <v>1.9373154697137058</v>
      </c>
      <c r="P117">
        <f t="shared" si="10"/>
        <v>1.2606977753886834</v>
      </c>
      <c r="Q117">
        <f t="shared" si="11"/>
        <v>0.5897420300816465</v>
      </c>
      <c r="T117">
        <f t="shared" si="12"/>
        <v>-0.10392670536813707</v>
      </c>
      <c r="U117">
        <f t="shared" si="13"/>
        <v>0.56073832368418852</v>
      </c>
      <c r="X117">
        <f t="shared" si="14"/>
        <v>1.3323713652977436</v>
      </c>
      <c r="Y117">
        <f t="shared" si="15"/>
        <v>0.40302594478220616</v>
      </c>
      <c r="Z117">
        <f t="shared" si="17"/>
        <v>0.77153222561455048</v>
      </c>
      <c r="AA117">
        <f t="shared" si="16"/>
        <v>0.42587457364791048</v>
      </c>
    </row>
    <row r="118" spans="2:27" x14ac:dyDescent="0.3">
      <c r="B118" s="111"/>
      <c r="C118" s="111"/>
      <c r="D118" s="111"/>
      <c r="E118" s="111"/>
      <c r="F118" s="111"/>
      <c r="G118" s="111"/>
      <c r="H118" s="111"/>
      <c r="I118" s="111"/>
      <c r="J118" s="111"/>
      <c r="K118" s="111"/>
      <c r="N118">
        <v>112</v>
      </c>
      <c r="O118">
        <f t="shared" si="9"/>
        <v>1.9547687622336491</v>
      </c>
      <c r="P118">
        <f t="shared" si="10"/>
        <v>1.2557449890081469</v>
      </c>
      <c r="Q118">
        <f t="shared" si="11"/>
        <v>0.58779107564287014</v>
      </c>
      <c r="T118">
        <f t="shared" si="12"/>
        <v>-0.10863591209061449</v>
      </c>
      <c r="U118">
        <f t="shared" si="13"/>
        <v>0.5588833178243684</v>
      </c>
      <c r="X118">
        <f t="shared" si="14"/>
        <v>1.3306663076913294</v>
      </c>
      <c r="Y118">
        <f t="shared" si="15"/>
        <v>0.40235430472951267</v>
      </c>
      <c r="Z118">
        <f t="shared" si="17"/>
        <v>0.77101258901069092</v>
      </c>
      <c r="AA118">
        <f t="shared" si="16"/>
        <v>0.4256698833461372</v>
      </c>
    </row>
    <row r="119" spans="2:27" x14ac:dyDescent="0.3">
      <c r="B119" s="111"/>
      <c r="C119" s="111"/>
      <c r="D119" s="111"/>
      <c r="E119" s="111"/>
      <c r="F119" s="111"/>
      <c r="G119" s="111"/>
      <c r="H119" s="111"/>
      <c r="I119" s="111"/>
      <c r="J119" s="111"/>
      <c r="K119" s="111"/>
      <c r="N119">
        <v>113</v>
      </c>
      <c r="O119">
        <f t="shared" si="9"/>
        <v>1.9722220547535925</v>
      </c>
      <c r="P119">
        <f t="shared" si="10"/>
        <v>1.2508270058107716</v>
      </c>
      <c r="Q119">
        <f t="shared" si="11"/>
        <v>0.5857539803029943</v>
      </c>
      <c r="T119">
        <f t="shared" si="12"/>
        <v>-0.11331202726188938</v>
      </c>
      <c r="U119">
        <f t="shared" si="13"/>
        <v>0.55694640750120761</v>
      </c>
      <c r="X119">
        <f t="shared" si="14"/>
        <v>1.3289732315086265</v>
      </c>
      <c r="Y119">
        <f t="shared" si="15"/>
        <v>0.40165300961250622</v>
      </c>
      <c r="Z119">
        <f t="shared" si="17"/>
        <v>0.7704966038883434</v>
      </c>
      <c r="AA119">
        <f t="shared" si="16"/>
        <v>0.42545615531047809</v>
      </c>
    </row>
    <row r="120" spans="2:27" x14ac:dyDescent="0.3">
      <c r="B120" s="111"/>
      <c r="C120" s="111"/>
      <c r="D120" s="111"/>
      <c r="E120" s="111"/>
      <c r="F120" s="111"/>
      <c r="G120" s="111"/>
      <c r="H120" s="111"/>
      <c r="I120" s="111"/>
      <c r="J120" s="111"/>
      <c r="K120" s="111"/>
      <c r="N120">
        <v>114</v>
      </c>
      <c r="O120">
        <f t="shared" si="9"/>
        <v>1.9896753472735358</v>
      </c>
      <c r="P120">
        <f t="shared" si="10"/>
        <v>1.2459453238618809</v>
      </c>
      <c r="Q120">
        <f t="shared" si="11"/>
        <v>0.58363136458099318</v>
      </c>
      <c r="T120">
        <f t="shared" si="12"/>
        <v>-0.11795362649198207</v>
      </c>
      <c r="U120">
        <f t="shared" si="13"/>
        <v>0.55492818271635413</v>
      </c>
      <c r="X120">
        <f t="shared" si="14"/>
        <v>1.327292652477041</v>
      </c>
      <c r="Y120">
        <f t="shared" si="15"/>
        <v>0.40092227305247308</v>
      </c>
      <c r="Z120">
        <f t="shared" si="17"/>
        <v>0.76998442742157458</v>
      </c>
      <c r="AA120">
        <f t="shared" si="16"/>
        <v>0.42523345464456325</v>
      </c>
    </row>
    <row r="121" spans="2:27" ht="18" x14ac:dyDescent="0.35">
      <c r="B121" s="297" t="s">
        <v>150</v>
      </c>
      <c r="C121" s="297"/>
      <c r="D121" s="297"/>
      <c r="E121" s="297"/>
      <c r="F121" s="297"/>
      <c r="G121" s="297"/>
      <c r="H121" s="297"/>
      <c r="I121" s="297"/>
      <c r="J121" s="297"/>
      <c r="K121" s="297"/>
      <c r="N121">
        <v>115</v>
      </c>
      <c r="O121">
        <f t="shared" si="9"/>
        <v>2.0071286397934789</v>
      </c>
      <c r="P121">
        <f t="shared" si="10"/>
        <v>1.2411014301690868</v>
      </c>
      <c r="Q121">
        <f t="shared" si="11"/>
        <v>0.58142387504617821</v>
      </c>
      <c r="T121">
        <f t="shared" si="12"/>
        <v>-0.1225592959048028</v>
      </c>
      <c r="U121">
        <f t="shared" si="13"/>
        <v>0.55282925824062845</v>
      </c>
      <c r="X121">
        <f t="shared" si="14"/>
        <v>1.3256250825172267</v>
      </c>
      <c r="Y121">
        <f t="shared" si="15"/>
        <v>0.40016231763884824</v>
      </c>
      <c r="Z121">
        <f t="shared" si="17"/>
        <v>0.7694762156242978</v>
      </c>
      <c r="AA121">
        <f t="shared" si="16"/>
        <v>0.42500184918517281</v>
      </c>
    </row>
    <row r="122" spans="2:27" ht="18" x14ac:dyDescent="0.35">
      <c r="B122" s="164"/>
      <c r="C122" s="164"/>
      <c r="D122" s="164"/>
      <c r="E122" s="298" t="s">
        <v>151</v>
      </c>
      <c r="F122" s="298"/>
      <c r="G122" s="298"/>
      <c r="H122" s="298" t="s">
        <v>152</v>
      </c>
      <c r="I122" s="298"/>
      <c r="J122" s="298"/>
      <c r="K122" s="164"/>
      <c r="N122">
        <v>116</v>
      </c>
      <c r="O122">
        <f t="shared" si="9"/>
        <v>2.0245819323134224</v>
      </c>
      <c r="P122">
        <f t="shared" si="10"/>
        <v>1.2362968002293315</v>
      </c>
      <c r="Q122">
        <f t="shared" si="11"/>
        <v>0.5791321841212459</v>
      </c>
      <c r="T122">
        <f t="shared" si="12"/>
        <v>-0.12712763256883247</v>
      </c>
      <c r="U122">
        <f t="shared" si="13"/>
        <v>0.55065027342675843</v>
      </c>
      <c r="X122">
        <f t="shared" si="14"/>
        <v>1.323971029587147</v>
      </c>
      <c r="Y122">
        <f t="shared" si="15"/>
        <v>0.3993733748614125</v>
      </c>
      <c r="Z122">
        <f t="shared" si="17"/>
        <v>0.76897212330274967</v>
      </c>
      <c r="AA122">
        <f t="shared" si="16"/>
        <v>0.42476140948157337</v>
      </c>
    </row>
    <row r="123" spans="2:27" x14ac:dyDescent="0.3">
      <c r="B123" s="267" t="s">
        <v>153</v>
      </c>
      <c r="C123" s="267"/>
      <c r="D123" s="267"/>
      <c r="E123" s="290">
        <f>C5</f>
        <v>1.37</v>
      </c>
      <c r="F123" s="289"/>
      <c r="G123" s="289"/>
      <c r="H123" s="198">
        <v>1.375</v>
      </c>
      <c r="I123" s="198"/>
      <c r="J123" s="198"/>
      <c r="N123">
        <v>117</v>
      </c>
      <c r="O123">
        <f t="shared" si="9"/>
        <v>2.0420352248333655</v>
      </c>
      <c r="P123">
        <f t="shared" si="10"/>
        <v>1.2315328975794384</v>
      </c>
      <c r="Q123">
        <f t="shared" si="11"/>
        <v>0.57675698987745228</v>
      </c>
      <c r="T123">
        <f t="shared" si="12"/>
        <v>-0.13165724492446854</v>
      </c>
      <c r="U123">
        <f t="shared" si="13"/>
        <v>0.54839189201462668</v>
      </c>
      <c r="X123">
        <f t="shared" si="14"/>
        <v>1.3223309975273476</v>
      </c>
      <c r="Y123">
        <f t="shared" si="15"/>
        <v>0.39855568503977862</v>
      </c>
      <c r="Z123">
        <f t="shared" si="17"/>
        <v>0.76847230400833466</v>
      </c>
      <c r="AA123">
        <f t="shared" si="16"/>
        <v>0.42451220877402779</v>
      </c>
    </row>
    <row r="124" spans="2:27" x14ac:dyDescent="0.3">
      <c r="B124" s="267" t="s">
        <v>154</v>
      </c>
      <c r="C124" s="267"/>
      <c r="D124" s="267"/>
      <c r="E124" s="289">
        <f>G13</f>
        <v>0.745</v>
      </c>
      <c r="F124" s="289"/>
      <c r="G124" s="289"/>
      <c r="H124" s="198">
        <v>0.75</v>
      </c>
      <c r="I124" s="198"/>
      <c r="J124" s="198"/>
      <c r="N124">
        <v>118</v>
      </c>
      <c r="O124">
        <f t="shared" si="9"/>
        <v>2.0594885173533091</v>
      </c>
      <c r="P124">
        <f t="shared" si="10"/>
        <v>1.2268111733503033</v>
      </c>
      <c r="Q124">
        <f t="shared" si="11"/>
        <v>0.57429901582197274</v>
      </c>
      <c r="T124">
        <f t="shared" si="12"/>
        <v>-0.13614675320790837</v>
      </c>
      <c r="U124">
        <f t="shared" si="13"/>
        <v>0.54605480192908873</v>
      </c>
      <c r="X124">
        <f t="shared" si="14"/>
        <v>1.3207054859074816</v>
      </c>
      <c r="Y124">
        <f t="shared" si="15"/>
        <v>0.39770949725018734</v>
      </c>
      <c r="Z124">
        <f t="shared" si="17"/>
        <v>0.76797690999085166</v>
      </c>
      <c r="AA124">
        <f t="shared" si="16"/>
        <v>0.42425432297148569</v>
      </c>
    </row>
    <row r="125" spans="2:27" x14ac:dyDescent="0.3">
      <c r="B125" s="267" t="s">
        <v>155</v>
      </c>
      <c r="C125" s="267"/>
      <c r="D125" s="267"/>
      <c r="E125" s="299">
        <f>G10</f>
        <v>25.177535429634787</v>
      </c>
      <c r="F125" s="289"/>
      <c r="G125" s="289"/>
      <c r="H125" s="198">
        <v>24.3</v>
      </c>
      <c r="I125" s="198"/>
      <c r="J125" s="198"/>
      <c r="N125">
        <v>119</v>
      </c>
      <c r="O125">
        <f t="shared" si="9"/>
        <v>2.0769418098732522</v>
      </c>
      <c r="P125">
        <f t="shared" si="10"/>
        <v>1.2221330658248672</v>
      </c>
      <c r="Q125">
        <f t="shared" si="11"/>
        <v>0.57175901067751567</v>
      </c>
      <c r="T125">
        <f t="shared" si="12"/>
        <v>-0.14059478987143773</v>
      </c>
      <c r="U125">
        <f t="shared" si="13"/>
        <v>0.54363971507042474</v>
      </c>
      <c r="X125">
        <f t="shared" si="14"/>
        <v>1.3190949898741346</v>
      </c>
      <c r="Y125">
        <f t="shared" si="15"/>
        <v>0.39683506924963657</v>
      </c>
      <c r="Z125">
        <f t="shared" si="17"/>
        <v>0.76748609215211738</v>
      </c>
      <c r="AA125">
        <f t="shared" si="16"/>
        <v>0.42398783062846068</v>
      </c>
    </row>
    <row r="126" spans="2:27" x14ac:dyDescent="0.3">
      <c r="B126" s="267" t="s">
        <v>156</v>
      </c>
      <c r="C126" s="267"/>
      <c r="D126" s="267"/>
      <c r="E126" s="290">
        <f>G11</f>
        <v>9.5440533879194031E-2</v>
      </c>
      <c r="F126" s="289"/>
      <c r="G126" s="289"/>
      <c r="H126" s="198">
        <v>9.01E-2</v>
      </c>
      <c r="I126" s="198"/>
      <c r="J126" s="198"/>
      <c r="N126">
        <v>120</v>
      </c>
      <c r="O126">
        <f t="shared" si="9"/>
        <v>2.0943951023931953</v>
      </c>
      <c r="P126">
        <f t="shared" si="10"/>
        <v>1.2175000000000002</v>
      </c>
      <c r="Q126">
        <f t="shared" si="11"/>
        <v>0.56913774815425378</v>
      </c>
      <c r="T126">
        <f t="shared" si="12"/>
        <v>-0.14499999999999993</v>
      </c>
      <c r="U126">
        <f t="shared" si="13"/>
        <v>0.54114736709748712</v>
      </c>
      <c r="X126">
        <f t="shared" si="14"/>
        <v>1.3175000000000001</v>
      </c>
      <c r="Y126">
        <f t="shared" si="15"/>
        <v>0.39593266739736604</v>
      </c>
      <c r="Z126">
        <f t="shared" si="17"/>
        <v>0.76700000000000013</v>
      </c>
      <c r="AA126">
        <f t="shared" si="16"/>
        <v>0.42371281292110208</v>
      </c>
    </row>
    <row r="127" spans="2:27" x14ac:dyDescent="0.3">
      <c r="B127" s="267" t="s">
        <v>157</v>
      </c>
      <c r="C127" s="267"/>
      <c r="D127" s="267"/>
      <c r="E127" s="198"/>
      <c r="F127" s="198"/>
      <c r="G127" s="198"/>
      <c r="H127" s="198" t="s">
        <v>180</v>
      </c>
      <c r="I127" s="198"/>
      <c r="J127" s="198"/>
      <c r="N127">
        <v>121</v>
      </c>
      <c r="O127">
        <f t="shared" si="9"/>
        <v>2.1118483949131388</v>
      </c>
      <c r="P127">
        <f t="shared" si="10"/>
        <v>1.2129133871524336</v>
      </c>
      <c r="Q127">
        <f t="shared" si="11"/>
        <v>0.56643602671414417</v>
      </c>
      <c r="T127">
        <f t="shared" si="12"/>
        <v>-0.14936104172391573</v>
      </c>
      <c r="U127">
        <f t="shared" si="13"/>
        <v>0.53857851720361261</v>
      </c>
      <c r="X127">
        <f t="shared" si="14"/>
        <v>1.3159210021344445</v>
      </c>
      <c r="Y127">
        <f t="shared" si="15"/>
        <v>0.39500256657372179</v>
      </c>
      <c r="Z127">
        <f t="shared" si="17"/>
        <v>0.76651878160287845</v>
      </c>
      <c r="AA127">
        <f t="shared" si="16"/>
        <v>0.42342935362246759</v>
      </c>
    </row>
    <row r="128" spans="2:27" x14ac:dyDescent="0.3">
      <c r="B128" s="267" t="s">
        <v>158</v>
      </c>
      <c r="C128" s="267"/>
      <c r="D128" s="267"/>
      <c r="E128" s="198"/>
      <c r="F128" s="198"/>
      <c r="G128" s="198"/>
      <c r="H128" s="198">
        <v>5.5E-2</v>
      </c>
      <c r="I128" s="198"/>
      <c r="J128" s="198"/>
      <c r="N128">
        <v>122</v>
      </c>
      <c r="O128">
        <f t="shared" si="9"/>
        <v>2.1293016874330819</v>
      </c>
      <c r="P128">
        <f t="shared" si="10"/>
        <v>1.2083746244088727</v>
      </c>
      <c r="Q128">
        <f t="shared" si="11"/>
        <v>0.56365466932770991</v>
      </c>
      <c r="T128">
        <f t="shared" si="12"/>
        <v>-0.15367658662762937</v>
      </c>
      <c r="U128">
        <f t="shared" si="13"/>
        <v>0.53593394788536353</v>
      </c>
      <c r="X128">
        <f t="shared" si="14"/>
        <v>1.3143584772555137</v>
      </c>
      <c r="Y128">
        <f t="shared" si="15"/>
        <v>0.39404505009642471</v>
      </c>
      <c r="Z128">
        <f t="shared" si="17"/>
        <v>0.76604258354453758</v>
      </c>
      <c r="AA128">
        <f t="shared" si="16"/>
        <v>0.42313753907700563</v>
      </c>
    </row>
    <row r="129" spans="2:27" x14ac:dyDescent="0.3">
      <c r="B129" s="267" t="s">
        <v>159</v>
      </c>
      <c r="C129" s="267"/>
      <c r="D129" s="267"/>
      <c r="E129" s="198"/>
      <c r="F129" s="198"/>
      <c r="G129" s="198"/>
      <c r="H129" s="198">
        <v>4.2000000000000003E-2</v>
      </c>
      <c r="I129" s="198"/>
      <c r="J129" s="198"/>
      <c r="N129">
        <v>123</v>
      </c>
      <c r="O129">
        <f t="shared" si="9"/>
        <v>2.1467549799530254</v>
      </c>
      <c r="P129">
        <f t="shared" si="10"/>
        <v>1.2038850943204169</v>
      </c>
      <c r="Q129">
        <f t="shared" si="11"/>
        <v>0.56079452322335421</v>
      </c>
      <c r="T129">
        <f t="shared" si="12"/>
        <v>-0.15794532015435783</v>
      </c>
      <c r="U129">
        <f t="shared" si="13"/>
        <v>0.53321446470417289</v>
      </c>
      <c r="X129">
        <f t="shared" si="14"/>
        <v>1.3128129013234222</v>
      </c>
      <c r="Y129">
        <f t="shared" si="15"/>
        <v>0.39306040963426947</v>
      </c>
      <c r="Z129">
        <f t="shared" si="17"/>
        <v>0.76557155087951922</v>
      </c>
      <c r="AA129">
        <f t="shared" si="16"/>
        <v>0.42283745817425361</v>
      </c>
    </row>
    <row r="130" spans="2:27" x14ac:dyDescent="0.3">
      <c r="B130" s="267" t="s">
        <v>160</v>
      </c>
      <c r="C130" s="267"/>
      <c r="D130" s="267"/>
      <c r="E130" s="198"/>
      <c r="F130" s="198"/>
      <c r="G130" s="198"/>
      <c r="H130" s="198" t="s">
        <v>181</v>
      </c>
      <c r="I130" s="198"/>
      <c r="J130" s="198"/>
      <c r="N130">
        <v>124</v>
      </c>
      <c r="O130">
        <f t="shared" si="9"/>
        <v>2.1642082724729685</v>
      </c>
      <c r="P130">
        <f t="shared" si="10"/>
        <v>1.1994461644414223</v>
      </c>
      <c r="Q130">
        <f t="shared" si="11"/>
        <v>0.55785645962928765</v>
      </c>
      <c r="T130">
        <f t="shared" si="12"/>
        <v>-0.16216594200651652</v>
      </c>
      <c r="U130">
        <f t="shared" si="13"/>
        <v>0.5304208960409621</v>
      </c>
      <c r="X130">
        <f t="shared" si="14"/>
        <v>1.3112847451355718</v>
      </c>
      <c r="Y130">
        <f t="shared" si="15"/>
        <v>0.39204894511827937</v>
      </c>
      <c r="Z130">
        <f t="shared" si="17"/>
        <v>0.76510582708893626</v>
      </c>
      <c r="AA130">
        <f t="shared" si="16"/>
        <v>0.42252920232176133</v>
      </c>
    </row>
    <row r="131" spans="2:27" x14ac:dyDescent="0.3">
      <c r="B131" s="267" t="s">
        <v>162</v>
      </c>
      <c r="C131" s="267"/>
      <c r="D131" s="267"/>
      <c r="E131" s="198" t="s">
        <v>205</v>
      </c>
      <c r="F131" s="198"/>
      <c r="G131" s="198"/>
      <c r="H131" s="198" t="s">
        <v>182</v>
      </c>
      <c r="I131" s="198"/>
      <c r="J131" s="198"/>
      <c r="N131">
        <v>125</v>
      </c>
      <c r="O131">
        <f t="shared" si="9"/>
        <v>2.1816615649929121</v>
      </c>
      <c r="P131">
        <f t="shared" si="10"/>
        <v>1.195059186912931</v>
      </c>
      <c r="Q131">
        <f t="shared" si="11"/>
        <v>0.55484137350814244</v>
      </c>
      <c r="T131">
        <f t="shared" si="12"/>
        <v>-0.16633716654180339</v>
      </c>
      <c r="U131">
        <f t="shared" si="13"/>
        <v>0.52755409284380761</v>
      </c>
      <c r="X131">
        <f t="shared" si="14"/>
        <v>1.3097744741831403</v>
      </c>
      <c r="Y131">
        <f t="shared" si="15"/>
        <v>0.39101096465034413</v>
      </c>
      <c r="Z131">
        <f t="shared" si="17"/>
        <v>0.76464555403676671</v>
      </c>
      <c r="AA131">
        <f t="shared" si="16"/>
        <v>0.42221286541724773</v>
      </c>
    </row>
    <row r="132" spans="2:27" x14ac:dyDescent="0.3">
      <c r="B132" s="267" t="s">
        <v>163</v>
      </c>
      <c r="C132" s="267"/>
      <c r="D132" s="267"/>
      <c r="E132" s="198"/>
      <c r="F132" s="198"/>
      <c r="G132" s="198"/>
      <c r="H132" s="198" t="s">
        <v>183</v>
      </c>
      <c r="I132" s="198"/>
      <c r="J132" s="198"/>
      <c r="N132">
        <v>126</v>
      </c>
      <c r="O132">
        <f t="shared" si="9"/>
        <v>2.1991148575128552</v>
      </c>
      <c r="P132">
        <f t="shared" si="10"/>
        <v>1.1907254980507957</v>
      </c>
      <c r="Q132">
        <f t="shared" si="11"/>
        <v>0.55175018328435899</v>
      </c>
      <c r="T132">
        <f t="shared" si="12"/>
        <v>-0.17045772316481717</v>
      </c>
      <c r="U132">
        <f t="shared" si="13"/>
        <v>0.52461492836873469</v>
      </c>
      <c r="X132">
        <f t="shared" si="14"/>
        <v>1.3082825485092904</v>
      </c>
      <c r="Y132">
        <f t="shared" si="15"/>
        <v>0.38994678440936947</v>
      </c>
      <c r="Z132">
        <f t="shared" si="17"/>
        <v>0.76419087192664104</v>
      </c>
      <c r="AA132">
        <f t="shared" si="16"/>
        <v>0.42188854381999835</v>
      </c>
    </row>
    <row r="133" spans="2:27" x14ac:dyDescent="0.3">
      <c r="C133" s="267" t="s">
        <v>204</v>
      </c>
      <c r="D133" s="267"/>
      <c r="E133" s="198">
        <v>137.80000000000001</v>
      </c>
      <c r="F133" s="198"/>
      <c r="G133" s="198"/>
      <c r="H133" s="198">
        <v>140</v>
      </c>
      <c r="I133" s="198"/>
      <c r="J133" s="198"/>
      <c r="N133">
        <v>127</v>
      </c>
      <c r="O133">
        <f t="shared" si="9"/>
        <v>2.2165681500327987</v>
      </c>
      <c r="P133">
        <f t="shared" si="10"/>
        <v>1.1864464179386254</v>
      </c>
      <c r="Q133">
        <f t="shared" si="11"/>
        <v>0.54858383056442428</v>
      </c>
      <c r="T133">
        <f t="shared" si="12"/>
        <v>-0.17452635671409403</v>
      </c>
      <c r="U133">
        <f t="shared" si="13"/>
        <v>0.52160429791371488</v>
      </c>
      <c r="X133">
        <f t="shared" si="14"/>
        <v>1.306809422569035</v>
      </c>
      <c r="Y133">
        <f t="shared" si="15"/>
        <v>0.38885672855496572</v>
      </c>
      <c r="Z133">
        <f t="shared" si="17"/>
        <v>0.76374191925913459</v>
      </c>
      <c r="AA133">
        <f t="shared" si="16"/>
        <v>0.4215563363215134</v>
      </c>
    </row>
    <row r="134" spans="2:27" x14ac:dyDescent="0.3">
      <c r="E134" s="198"/>
      <c r="F134" s="198"/>
      <c r="G134" s="198"/>
      <c r="H134" s="198"/>
      <c r="I134" s="198"/>
      <c r="J134" s="198"/>
      <c r="N134">
        <v>128</v>
      </c>
      <c r="O134">
        <f t="shared" si="9"/>
        <v>2.2340214425527418</v>
      </c>
      <c r="P134">
        <f t="shared" si="10"/>
        <v>1.1822232500256744</v>
      </c>
      <c r="Q134">
        <f t="shared" si="11"/>
        <v>0.54534327985005016</v>
      </c>
      <c r="T134">
        <f t="shared" si="12"/>
        <v>-0.17854182784444089</v>
      </c>
      <c r="U134">
        <f t="shared" si="13"/>
        <v>0.51852311854594935</v>
      </c>
      <c r="X134">
        <f t="shared" si="14"/>
        <v>1.3053555450908061</v>
      </c>
      <c r="Y134">
        <f t="shared" si="15"/>
        <v>0.38774112912870579</v>
      </c>
      <c r="Z134">
        <f t="shared" si="17"/>
        <v>0.76329883278957911</v>
      </c>
      <c r="AA134">
        <f t="shared" si="16"/>
        <v>0.42121634411541514</v>
      </c>
    </row>
    <row r="135" spans="2:27" x14ac:dyDescent="0.3">
      <c r="B135" s="303" t="s">
        <v>164</v>
      </c>
      <c r="C135" s="303"/>
      <c r="D135" s="303"/>
      <c r="E135" s="198" t="s">
        <v>165</v>
      </c>
      <c r="F135" s="198"/>
      <c r="G135" s="198"/>
      <c r="H135" s="198" t="s">
        <v>184</v>
      </c>
      <c r="I135" s="198"/>
      <c r="J135" s="198"/>
      <c r="N135">
        <v>129</v>
      </c>
      <c r="O135">
        <f t="shared" ref="O135:O198" si="18">RADIANS(N135)</f>
        <v>2.2514747350726849</v>
      </c>
      <c r="P135">
        <f t="shared" ref="P135:P198" si="19">$C$7*COS(O135)+$C$5</f>
        <v>1.1780572807297998</v>
      </c>
      <c r="Q135">
        <f t="shared" ref="Q135:Q198" si="20">$C$7*SIN(O135)+$C$9</f>
        <v>0.54202951824437617</v>
      </c>
      <c r="T135">
        <f t="shared" ref="T135:T198" si="21">$C$6*COS(O135)</f>
        <v>-0.18250291340445279</v>
      </c>
      <c r="U135">
        <f t="shared" ref="U135:U198" si="22">$C$6*SIN(O135)+$C$6</f>
        <v>0.5153723288225216</v>
      </c>
      <c r="X135">
        <f t="shared" ref="X135:X198" si="23">$C$12*COS(O135)+$C$5</f>
        <v>1.3039213589397671</v>
      </c>
      <c r="Y135">
        <f t="shared" ref="Y135:Y198" si="24">$C$12*SIN(O135)+$C$9</f>
        <v>0.38660032595298194</v>
      </c>
      <c r="Z135">
        <f t="shared" si="17"/>
        <v>0.76286174748640534</v>
      </c>
      <c r="AA135">
        <f t="shared" ref="AA135:AA198" si="25">$C$13*SIN(O135)+$C$14</f>
        <v>0.4208686707666231</v>
      </c>
    </row>
    <row r="136" spans="2:27" x14ac:dyDescent="0.3">
      <c r="B136" s="303"/>
      <c r="C136" s="303"/>
      <c r="D136" s="303"/>
      <c r="E136" s="198" t="s">
        <v>165</v>
      </c>
      <c r="F136" s="198"/>
      <c r="G136" s="198"/>
      <c r="H136" s="198" t="s">
        <v>185</v>
      </c>
      <c r="I136" s="198"/>
      <c r="J136" s="198"/>
      <c r="N136">
        <v>130</v>
      </c>
      <c r="O136">
        <f t="shared" si="18"/>
        <v>2.2689280275926285</v>
      </c>
      <c r="P136">
        <f t="shared" si="19"/>
        <v>1.1739497790456057</v>
      </c>
      <c r="Q136">
        <f t="shared" si="20"/>
        <v>0.53864355515128826</v>
      </c>
      <c r="T136">
        <f t="shared" si="21"/>
        <v>-0.1864084068090964</v>
      </c>
      <c r="U136">
        <f t="shared" si="22"/>
        <v>0.51215288850450358</v>
      </c>
      <c r="X136">
        <f t="shared" si="23"/>
        <v>1.3025073009829136</v>
      </c>
      <c r="Y136">
        <f t="shared" si="24"/>
        <v>0.3854346665274927</v>
      </c>
      <c r="Z136">
        <f t="shared" ref="Z136:Z199" si="26">$C$13*COS(O136)+($R$7-$C$15)</f>
        <v>0.76243079649003087</v>
      </c>
      <c r="AA136">
        <f t="shared" si="25"/>
        <v>0.42051342217980731</v>
      </c>
    </row>
    <row r="137" spans="2:27" x14ac:dyDescent="0.3">
      <c r="B137" s="303"/>
      <c r="C137" s="303"/>
      <c r="D137" s="303"/>
      <c r="E137" s="198" t="s">
        <v>165</v>
      </c>
      <c r="F137" s="198"/>
      <c r="G137" s="198"/>
      <c r="H137" s="198" t="s">
        <v>186</v>
      </c>
      <c r="I137" s="198"/>
      <c r="J137" s="198"/>
      <c r="N137">
        <v>131</v>
      </c>
      <c r="O137">
        <f t="shared" si="18"/>
        <v>2.2863813201125716</v>
      </c>
      <c r="P137">
        <f t="shared" si="19"/>
        <v>1.1699019961578954</v>
      </c>
      <c r="Q137">
        <f t="shared" si="20"/>
        <v>0.53518642196794552</v>
      </c>
      <c r="T137">
        <f t="shared" si="21"/>
        <v>-0.19025711840724707</v>
      </c>
      <c r="U137">
        <f t="shared" si="22"/>
        <v>0.50886577826460389</v>
      </c>
      <c r="X137">
        <f t="shared" si="23"/>
        <v>1.3011138019559969</v>
      </c>
      <c r="Y137">
        <f t="shared" si="24"/>
        <v>0.38424450592339104</v>
      </c>
      <c r="Z137">
        <f t="shared" si="26"/>
        <v>0.76200611107230387</v>
      </c>
      <c r="AA137">
        <f t="shared" si="25"/>
        <v>0.42015070656712872</v>
      </c>
    </row>
    <row r="138" spans="2:27" x14ac:dyDescent="0.3">
      <c r="B138" s="303"/>
      <c r="C138" s="303"/>
      <c r="D138" s="303"/>
      <c r="E138" s="198" t="s">
        <v>165</v>
      </c>
      <c r="F138" s="198"/>
      <c r="G138" s="198"/>
      <c r="H138" s="198" t="s">
        <v>187</v>
      </c>
      <c r="I138" s="198"/>
      <c r="J138" s="198"/>
      <c r="N138">
        <v>132</v>
      </c>
      <c r="O138">
        <f t="shared" si="18"/>
        <v>2.3038346126325151</v>
      </c>
      <c r="P138">
        <f t="shared" si="19"/>
        <v>1.1659151650605484</v>
      </c>
      <c r="Q138">
        <f t="shared" si="20"/>
        <v>0.53165917177060518</v>
      </c>
      <c r="T138">
        <f t="shared" si="21"/>
        <v>-0.19404787584406888</v>
      </c>
      <c r="U138">
        <f t="shared" si="22"/>
        <v>0.50551199938844427</v>
      </c>
      <c r="X138">
        <f t="shared" si="23"/>
        <v>1.2997412863323201</v>
      </c>
      <c r="Y138">
        <f t="shared" si="24"/>
        <v>0.38303020667512638</v>
      </c>
      <c r="Z138">
        <f t="shared" si="26"/>
        <v>0.76158782059651664</v>
      </c>
      <c r="AA138">
        <f t="shared" si="25"/>
        <v>0.41978063441527663</v>
      </c>
    </row>
    <row r="139" spans="2:27" x14ac:dyDescent="0.3">
      <c r="B139" s="303"/>
      <c r="C139" s="303"/>
      <c r="D139" s="303"/>
      <c r="E139" s="198" t="s">
        <v>165</v>
      </c>
      <c r="F139" s="198"/>
      <c r="G139" s="198"/>
      <c r="H139" s="198" t="s">
        <v>188</v>
      </c>
      <c r="I139" s="198"/>
      <c r="J139" s="198"/>
      <c r="N139">
        <v>133</v>
      </c>
      <c r="O139">
        <f t="shared" si="18"/>
        <v>2.3212879051524582</v>
      </c>
      <c r="P139">
        <f t="shared" si="19"/>
        <v>1.1619905001809381</v>
      </c>
      <c r="Q139">
        <f t="shared" si="20"/>
        <v>0.52806287899384707</v>
      </c>
      <c r="T139">
        <f t="shared" si="21"/>
        <v>-0.19777952441812452</v>
      </c>
      <c r="U139">
        <f t="shared" si="22"/>
        <v>0.50209257346955938</v>
      </c>
      <c r="X139">
        <f t="shared" si="23"/>
        <v>1.2983901721934377</v>
      </c>
      <c r="Y139">
        <f t="shared" si="24"/>
        <v>0.38179213867001288</v>
      </c>
      <c r="Z139">
        <f t="shared" si="26"/>
        <v>0.76117605247800024</v>
      </c>
      <c r="AA139">
        <f t="shared" si="25"/>
        <v>0.4194033184518135</v>
      </c>
    </row>
    <row r="140" spans="2:27" x14ac:dyDescent="0.3">
      <c r="B140" s="303"/>
      <c r="C140" s="303"/>
      <c r="D140" s="303"/>
      <c r="E140" s="198" t="s">
        <v>165</v>
      </c>
      <c r="F140" s="198"/>
      <c r="G140" s="198"/>
      <c r="H140" s="198" t="s">
        <v>189</v>
      </c>
      <c r="I140" s="198"/>
      <c r="J140" s="198"/>
      <c r="N140">
        <v>134</v>
      </c>
      <c r="O140">
        <f t="shared" si="18"/>
        <v>2.3387411976724017</v>
      </c>
      <c r="P140">
        <f t="shared" si="19"/>
        <v>1.1581291970100058</v>
      </c>
      <c r="Q140">
        <f t="shared" si="20"/>
        <v>0.52439863910328854</v>
      </c>
      <c r="T140">
        <f t="shared" si="21"/>
        <v>-0.20145092743310922</v>
      </c>
      <c r="U140">
        <f t="shared" si="22"/>
        <v>0.49860854209820882</v>
      </c>
      <c r="X140">
        <f t="shared" si="23"/>
        <v>1.2970608711018055</v>
      </c>
      <c r="Y140">
        <f t="shared" si="24"/>
        <v>0.38053067903555837</v>
      </c>
      <c r="Z140">
        <f t="shared" si="26"/>
        <v>0.76077093214531222</v>
      </c>
      <c r="AA140">
        <f t="shared" si="25"/>
        <v>0.41901887361083684</v>
      </c>
    </row>
    <row r="141" spans="2:27" x14ac:dyDescent="0.3">
      <c r="B141" s="303"/>
      <c r="C141" s="303"/>
      <c r="D141" s="303"/>
      <c r="E141" s="198" t="s">
        <v>165</v>
      </c>
      <c r="F141" s="198"/>
      <c r="G141" s="198"/>
      <c r="H141" s="198" t="s">
        <v>190</v>
      </c>
      <c r="I141" s="198"/>
      <c r="J141" s="198"/>
      <c r="N141">
        <v>135</v>
      </c>
      <c r="O141">
        <f t="shared" si="18"/>
        <v>2.3561944901923448</v>
      </c>
      <c r="P141">
        <f t="shared" si="19"/>
        <v>1.1543324317381032</v>
      </c>
      <c r="Q141">
        <f t="shared" si="20"/>
        <v>0.52066756826189697</v>
      </c>
      <c r="T141">
        <f t="shared" si="21"/>
        <v>-0.20506096654409875</v>
      </c>
      <c r="U141">
        <f t="shared" si="22"/>
        <v>0.49506096654409876</v>
      </c>
      <c r="X141">
        <f t="shared" si="23"/>
        <v>1.2957537879754126</v>
      </c>
      <c r="Y141">
        <f t="shared" si="24"/>
        <v>0.37924621202458747</v>
      </c>
      <c r="Z141">
        <f t="shared" si="26"/>
        <v>0.76037258300203059</v>
      </c>
      <c r="AA141">
        <f t="shared" si="25"/>
        <v>0.41862741699796957</v>
      </c>
    </row>
    <row r="142" spans="2:27" x14ac:dyDescent="0.3">
      <c r="N142">
        <v>136</v>
      </c>
      <c r="O142">
        <f t="shared" si="18"/>
        <v>2.3736477827122884</v>
      </c>
      <c r="P142">
        <f t="shared" si="19"/>
        <v>1.1506013608967116</v>
      </c>
      <c r="Q142">
        <f t="shared" si="20"/>
        <v>0.5168708029899941</v>
      </c>
      <c r="T142">
        <f t="shared" si="21"/>
        <v>-0.20860854209820884</v>
      </c>
      <c r="U142">
        <f t="shared" si="22"/>
        <v>0.49145092743310914</v>
      </c>
      <c r="X142">
        <f t="shared" si="23"/>
        <v>1.2944693209644418</v>
      </c>
      <c r="Y142">
        <f t="shared" si="24"/>
        <v>0.3779391288981947</v>
      </c>
      <c r="Z142">
        <f t="shared" si="26"/>
        <v>0.75998112638916326</v>
      </c>
      <c r="AA142">
        <f t="shared" si="25"/>
        <v>0.41822906785468794</v>
      </c>
    </row>
    <row r="143" spans="2:27" ht="18" x14ac:dyDescent="0.35">
      <c r="B143" s="297" t="s">
        <v>173</v>
      </c>
      <c r="C143" s="297"/>
      <c r="D143" s="297"/>
      <c r="E143" s="297"/>
      <c r="F143" s="297"/>
      <c r="G143" s="297"/>
      <c r="H143" s="297"/>
      <c r="I143" s="297"/>
      <c r="J143" s="297"/>
      <c r="K143" s="297"/>
      <c r="N143">
        <v>137</v>
      </c>
      <c r="O143">
        <f t="shared" si="18"/>
        <v>2.3911010752322315</v>
      </c>
      <c r="P143">
        <f t="shared" si="19"/>
        <v>1.1469371210061532</v>
      </c>
      <c r="Q143">
        <f t="shared" si="20"/>
        <v>0.51300949981906208</v>
      </c>
      <c r="T143">
        <f t="shared" si="21"/>
        <v>-0.21209257346955943</v>
      </c>
      <c r="U143">
        <f t="shared" si="22"/>
        <v>0.48777952441812455</v>
      </c>
      <c r="X143">
        <f t="shared" si="23"/>
        <v>1.2932078613299871</v>
      </c>
      <c r="Y143">
        <f t="shared" si="24"/>
        <v>0.37660982780656233</v>
      </c>
      <c r="Z143">
        <f t="shared" si="26"/>
        <v>0.75959668154818671</v>
      </c>
      <c r="AA143">
        <f t="shared" si="25"/>
        <v>0.41782394752199997</v>
      </c>
    </row>
    <row r="144" spans="2:27" x14ac:dyDescent="0.3">
      <c r="B144" s="320" t="s">
        <v>206</v>
      </c>
      <c r="C144" s="320"/>
      <c r="D144" s="320"/>
      <c r="N144">
        <v>138</v>
      </c>
      <c r="O144">
        <f t="shared" si="18"/>
        <v>2.4085543677521746</v>
      </c>
      <c r="P144">
        <f t="shared" si="19"/>
        <v>1.1433408282293949</v>
      </c>
      <c r="Q144">
        <f t="shared" si="20"/>
        <v>0.50908483493945178</v>
      </c>
      <c r="T144">
        <f t="shared" si="21"/>
        <v>-0.21551199938844426</v>
      </c>
      <c r="U144">
        <f t="shared" si="22"/>
        <v>0.48404787584406889</v>
      </c>
      <c r="X144">
        <f t="shared" si="23"/>
        <v>1.2919697933248737</v>
      </c>
      <c r="Y144">
        <f t="shared" si="24"/>
        <v>0.3752587136676801</v>
      </c>
      <c r="Z144">
        <f t="shared" si="26"/>
        <v>0.75921936558472358</v>
      </c>
      <c r="AA144">
        <f t="shared" si="25"/>
        <v>0.41741217940348346</v>
      </c>
    </row>
    <row r="145" spans="14:27" x14ac:dyDescent="0.3">
      <c r="N145">
        <v>139</v>
      </c>
      <c r="O145">
        <f t="shared" si="18"/>
        <v>2.4260076602721181</v>
      </c>
      <c r="P145">
        <f t="shared" si="19"/>
        <v>1.1398135780320546</v>
      </c>
      <c r="Q145">
        <f t="shared" si="20"/>
        <v>0.50509800384210468</v>
      </c>
      <c r="T145">
        <f t="shared" si="21"/>
        <v>-0.21886577826460388</v>
      </c>
      <c r="U145">
        <f t="shared" si="22"/>
        <v>0.48025711840724705</v>
      </c>
      <c r="X145">
        <f t="shared" si="23"/>
        <v>1.2907554940766091</v>
      </c>
      <c r="Y145">
        <f t="shared" si="24"/>
        <v>0.37388619804400325</v>
      </c>
      <c r="Z145">
        <f t="shared" si="26"/>
        <v>0.75884929343287144</v>
      </c>
      <c r="AA145">
        <f t="shared" si="25"/>
        <v>0.41699388892769623</v>
      </c>
    </row>
    <row r="146" spans="14:27" x14ac:dyDescent="0.3">
      <c r="N146">
        <v>140</v>
      </c>
      <c r="O146">
        <f t="shared" si="18"/>
        <v>2.4434609527920612</v>
      </c>
      <c r="P146">
        <f t="shared" si="19"/>
        <v>1.1363564448487118</v>
      </c>
      <c r="Q146">
        <f t="shared" si="20"/>
        <v>0.50105022095439455</v>
      </c>
      <c r="T146">
        <f t="shared" si="21"/>
        <v>-0.22215288850450357</v>
      </c>
      <c r="U146">
        <f t="shared" si="22"/>
        <v>0.47640840680909641</v>
      </c>
      <c r="X146">
        <f t="shared" si="23"/>
        <v>1.2895653334725075</v>
      </c>
      <c r="Y146">
        <f t="shared" si="24"/>
        <v>0.37249269901708665</v>
      </c>
      <c r="Z146">
        <f t="shared" si="26"/>
        <v>0.7584865778201928</v>
      </c>
      <c r="AA146">
        <f t="shared" si="25"/>
        <v>0.41656920350996929</v>
      </c>
    </row>
    <row r="147" spans="14:27" x14ac:dyDescent="0.3">
      <c r="N147">
        <v>141</v>
      </c>
      <c r="O147">
        <f t="shared" si="18"/>
        <v>2.4609142453120048</v>
      </c>
      <c r="P147">
        <f t="shared" si="19"/>
        <v>1.1329704817556241</v>
      </c>
      <c r="Q147">
        <f t="shared" si="20"/>
        <v>0.49694271927020039</v>
      </c>
      <c r="T147">
        <f t="shared" si="21"/>
        <v>-0.22537232882252153</v>
      </c>
      <c r="U147">
        <f t="shared" si="22"/>
        <v>0.47250291340445283</v>
      </c>
      <c r="X147">
        <f t="shared" si="23"/>
        <v>1.2883996740470183</v>
      </c>
      <c r="Y147">
        <f t="shared" si="24"/>
        <v>0.37107864106023292</v>
      </c>
      <c r="Z147">
        <f t="shared" si="26"/>
        <v>0.75813132923337712</v>
      </c>
      <c r="AA147">
        <f t="shared" si="25"/>
        <v>0.41613825251359482</v>
      </c>
    </row>
    <row r="148" spans="14:27" x14ac:dyDescent="0.3">
      <c r="N148">
        <v>142</v>
      </c>
      <c r="O148">
        <f t="shared" si="18"/>
        <v>2.4783675378319479</v>
      </c>
      <c r="P148">
        <f t="shared" si="19"/>
        <v>1.1296567201499499</v>
      </c>
      <c r="Q148">
        <f t="shared" si="20"/>
        <v>0.4927767499743258</v>
      </c>
      <c r="T148">
        <f t="shared" si="21"/>
        <v>-0.22852311854594934</v>
      </c>
      <c r="U148">
        <f t="shared" si="22"/>
        <v>0.46854182784444087</v>
      </c>
      <c r="X148">
        <f t="shared" si="23"/>
        <v>1.2872588708712942</v>
      </c>
      <c r="Y148">
        <f t="shared" si="24"/>
        <v>0.36964445490919412</v>
      </c>
      <c r="Z148">
        <f t="shared" si="26"/>
        <v>0.75778365588458507</v>
      </c>
      <c r="AA148">
        <f t="shared" si="25"/>
        <v>0.41570116721042111</v>
      </c>
    </row>
    <row r="149" spans="14:27" x14ac:dyDescent="0.3">
      <c r="N149">
        <v>143</v>
      </c>
      <c r="O149">
        <f t="shared" si="18"/>
        <v>2.4958208303518914</v>
      </c>
      <c r="P149">
        <f t="shared" si="19"/>
        <v>1.1264161694355757</v>
      </c>
      <c r="Q149">
        <f t="shared" si="20"/>
        <v>0.48855358206137467</v>
      </c>
      <c r="T149">
        <f t="shared" si="21"/>
        <v>-0.23160429791371492</v>
      </c>
      <c r="U149">
        <f t="shared" si="22"/>
        <v>0.46452635671409392</v>
      </c>
      <c r="X149">
        <f t="shared" si="23"/>
        <v>1.2861432714450343</v>
      </c>
      <c r="Y149">
        <f t="shared" si="24"/>
        <v>0.36819057743096506</v>
      </c>
      <c r="Z149">
        <f t="shared" si="26"/>
        <v>0.75744366367848681</v>
      </c>
      <c r="AA149">
        <f t="shared" si="25"/>
        <v>0.41525808074086556</v>
      </c>
    </row>
    <row r="150" spans="14:27" x14ac:dyDescent="0.3">
      <c r="N150">
        <v>144</v>
      </c>
      <c r="O150">
        <f t="shared" si="18"/>
        <v>2.5132741228718345</v>
      </c>
      <c r="P150">
        <f t="shared" si="19"/>
        <v>1.1232498167156413</v>
      </c>
      <c r="Q150">
        <f t="shared" si="20"/>
        <v>0.48427450194920429</v>
      </c>
      <c r="T150">
        <f t="shared" si="21"/>
        <v>-0.23461492836873471</v>
      </c>
      <c r="U150">
        <f t="shared" si="22"/>
        <v>0.4604577231648172</v>
      </c>
      <c r="X150">
        <f t="shared" si="23"/>
        <v>1.2850532155906307</v>
      </c>
      <c r="Y150">
        <f t="shared" si="24"/>
        <v>0.36671745149070967</v>
      </c>
      <c r="Z150">
        <f t="shared" si="26"/>
        <v>0.75711145618000186</v>
      </c>
      <c r="AA150">
        <f t="shared" si="25"/>
        <v>0.41480912807335918</v>
      </c>
    </row>
    <row r="151" spans="14:27" x14ac:dyDescent="0.3">
      <c r="N151">
        <v>145</v>
      </c>
      <c r="O151">
        <f t="shared" si="18"/>
        <v>2.530727415391778</v>
      </c>
      <c r="P151">
        <f t="shared" si="19"/>
        <v>1.1201586264918575</v>
      </c>
      <c r="Q151">
        <f t="shared" si="20"/>
        <v>0.47994081308706904</v>
      </c>
      <c r="T151">
        <f t="shared" si="21"/>
        <v>-0.23755409284380763</v>
      </c>
      <c r="U151">
        <f t="shared" si="22"/>
        <v>0.45633716654180329</v>
      </c>
      <c r="X151">
        <f t="shared" si="23"/>
        <v>1.2839890353496559</v>
      </c>
      <c r="Y151">
        <f t="shared" si="24"/>
        <v>0.3652255258168598</v>
      </c>
      <c r="Z151">
        <f t="shared" si="26"/>
        <v>0.75678713458275237</v>
      </c>
      <c r="AA151">
        <f t="shared" si="25"/>
        <v>0.41435444596323351</v>
      </c>
    </row>
    <row r="152" spans="14:27" x14ac:dyDescent="0.3">
      <c r="N152">
        <v>146</v>
      </c>
      <c r="O152">
        <f t="shared" si="18"/>
        <v>2.5481807079117211</v>
      </c>
      <c r="P152">
        <f t="shared" si="19"/>
        <v>1.1171435403707124</v>
      </c>
      <c r="Q152">
        <f t="shared" si="20"/>
        <v>0.47555383555857778</v>
      </c>
      <c r="T152">
        <f t="shared" si="21"/>
        <v>-0.24042089604096206</v>
      </c>
      <c r="U152">
        <f t="shared" si="22"/>
        <v>0.45216594200651661</v>
      </c>
      <c r="X152">
        <f t="shared" si="23"/>
        <v>1.2829510548817207</v>
      </c>
      <c r="Y152">
        <f t="shared" si="24"/>
        <v>0.36371525486442841</v>
      </c>
      <c r="Z152">
        <f t="shared" si="26"/>
        <v>0.75647079767823877</v>
      </c>
      <c r="AA152">
        <f t="shared" si="25"/>
        <v>0.4138941729110639</v>
      </c>
    </row>
    <row r="153" spans="14:27" x14ac:dyDescent="0.3">
      <c r="N153">
        <v>147</v>
      </c>
      <c r="O153">
        <f t="shared" si="18"/>
        <v>2.5656340004316642</v>
      </c>
      <c r="P153">
        <f t="shared" si="19"/>
        <v>1.1142054767766458</v>
      </c>
      <c r="Q153">
        <f t="shared" si="20"/>
        <v>0.47111490567958331</v>
      </c>
      <c r="T153">
        <f t="shared" si="21"/>
        <v>-0.24321446470417293</v>
      </c>
      <c r="U153">
        <f t="shared" si="22"/>
        <v>0.4479453201543579</v>
      </c>
      <c r="X153">
        <f t="shared" si="23"/>
        <v>1.2819395903657307</v>
      </c>
      <c r="Y153">
        <f t="shared" si="24"/>
        <v>0.36218709867657783</v>
      </c>
      <c r="Z153">
        <f t="shared" si="26"/>
        <v>0.7561625418257466</v>
      </c>
      <c r="AA153">
        <f t="shared" si="25"/>
        <v>0.41342844912048088</v>
      </c>
    </row>
    <row r="154" spans="14:27" x14ac:dyDescent="0.3">
      <c r="N154">
        <v>148</v>
      </c>
      <c r="O154">
        <f t="shared" si="18"/>
        <v>2.5830872929516078</v>
      </c>
      <c r="P154">
        <f t="shared" si="19"/>
        <v>1.1113453306722902</v>
      </c>
      <c r="Q154">
        <f t="shared" si="20"/>
        <v>0.46662537559112749</v>
      </c>
      <c r="T154">
        <f t="shared" si="21"/>
        <v>-0.24593394788536352</v>
      </c>
      <c r="U154">
        <f t="shared" si="22"/>
        <v>0.44367658662762938</v>
      </c>
      <c r="X154">
        <f t="shared" si="23"/>
        <v>1.2809549499035753</v>
      </c>
      <c r="Y154">
        <f t="shared" si="24"/>
        <v>0.36064152274448652</v>
      </c>
      <c r="Z154">
        <f t="shared" si="26"/>
        <v>0.75586246092299447</v>
      </c>
      <c r="AA154">
        <f t="shared" si="25"/>
        <v>0.41295741645546258</v>
      </c>
    </row>
    <row r="155" spans="14:27" x14ac:dyDescent="0.3">
      <c r="N155">
        <v>149</v>
      </c>
      <c r="O155">
        <f t="shared" si="18"/>
        <v>2.6005405854715509</v>
      </c>
      <c r="P155">
        <f t="shared" si="19"/>
        <v>1.1085639732858559</v>
      </c>
      <c r="Q155">
        <f t="shared" si="20"/>
        <v>0.46208661284756658</v>
      </c>
      <c r="T155">
        <f t="shared" si="21"/>
        <v>-0.24857851720361251</v>
      </c>
      <c r="U155">
        <f t="shared" si="22"/>
        <v>0.43936104172391577</v>
      </c>
      <c r="X155">
        <f t="shared" si="23"/>
        <v>1.2799974334262783</v>
      </c>
      <c r="Y155">
        <f t="shared" si="24"/>
        <v>0.35907899786555569</v>
      </c>
      <c r="Z155">
        <f t="shared" si="26"/>
        <v>0.75557064637753257</v>
      </c>
      <c r="AA155">
        <f t="shared" si="25"/>
        <v>0.41248121839712176</v>
      </c>
    </row>
    <row r="156" spans="14:27" x14ac:dyDescent="0.3">
      <c r="N156">
        <v>150</v>
      </c>
      <c r="O156">
        <f t="shared" si="18"/>
        <v>2.6179938779914944</v>
      </c>
      <c r="P156">
        <f t="shared" si="19"/>
        <v>1.1058622518457464</v>
      </c>
      <c r="Q156">
        <f t="shared" si="20"/>
        <v>0.45749999999999996</v>
      </c>
      <c r="T156">
        <f t="shared" si="21"/>
        <v>-0.2511473670974872</v>
      </c>
      <c r="U156">
        <f t="shared" si="22"/>
        <v>0.43499999999999994</v>
      </c>
      <c r="X156">
        <f t="shared" si="23"/>
        <v>1.2790673326026341</v>
      </c>
      <c r="Y156">
        <f t="shared" si="24"/>
        <v>0.35749999999999998</v>
      </c>
      <c r="Z156">
        <f t="shared" si="26"/>
        <v>0.75528718707889808</v>
      </c>
      <c r="AA156">
        <f t="shared" si="25"/>
        <v>0.41200000000000003</v>
      </c>
    </row>
    <row r="157" spans="14:27" x14ac:dyDescent="0.3">
      <c r="N157">
        <v>151</v>
      </c>
      <c r="O157">
        <f t="shared" si="18"/>
        <v>2.6354471705114375</v>
      </c>
      <c r="P157">
        <f t="shared" si="19"/>
        <v>1.1032409893224844</v>
      </c>
      <c r="Q157">
        <f t="shared" si="20"/>
        <v>0.4528669341751328</v>
      </c>
      <c r="T157">
        <f t="shared" si="21"/>
        <v>-0.25363971507042476</v>
      </c>
      <c r="U157">
        <f t="shared" si="22"/>
        <v>0.43059478987143773</v>
      </c>
      <c r="X157">
        <f t="shared" si="23"/>
        <v>1.2781649307503635</v>
      </c>
      <c r="Y157">
        <f t="shared" si="24"/>
        <v>0.3559050101258654</v>
      </c>
      <c r="Z157">
        <f t="shared" si="26"/>
        <v>0.75501216937153948</v>
      </c>
      <c r="AA157">
        <f t="shared" si="25"/>
        <v>0.41151390784788283</v>
      </c>
    </row>
    <row r="158" spans="14:27" x14ac:dyDescent="0.3">
      <c r="N158">
        <v>152</v>
      </c>
      <c r="O158">
        <f t="shared" si="18"/>
        <v>2.6529004630313811</v>
      </c>
      <c r="P158">
        <f t="shared" si="19"/>
        <v>1.1007009841780273</v>
      </c>
      <c r="Q158">
        <f t="shared" si="20"/>
        <v>0.44818882664969661</v>
      </c>
      <c r="T158">
        <f t="shared" si="21"/>
        <v>-0.2560548019290888</v>
      </c>
      <c r="U158">
        <f t="shared" si="22"/>
        <v>0.42614675320790829</v>
      </c>
      <c r="X158">
        <f t="shared" si="23"/>
        <v>1.2772905027498127</v>
      </c>
      <c r="Y158">
        <f t="shared" si="24"/>
        <v>0.3542945140925185</v>
      </c>
      <c r="Z158">
        <f t="shared" si="26"/>
        <v>0.75474567702851447</v>
      </c>
      <c r="AA158">
        <f t="shared" si="25"/>
        <v>0.4110230900091485</v>
      </c>
    </row>
    <row r="159" spans="14:27" x14ac:dyDescent="0.3">
      <c r="N159">
        <v>153</v>
      </c>
      <c r="O159">
        <f t="shared" si="18"/>
        <v>2.6703537555513241</v>
      </c>
      <c r="P159">
        <f t="shared" si="19"/>
        <v>1.098243010122548</v>
      </c>
      <c r="Q159">
        <f t="shared" si="20"/>
        <v>0.44346710242056175</v>
      </c>
      <c r="T159">
        <f t="shared" si="21"/>
        <v>-0.25839189201462665</v>
      </c>
      <c r="U159">
        <f t="shared" si="22"/>
        <v>0.42165724492446854</v>
      </c>
      <c r="X159">
        <f t="shared" si="23"/>
        <v>1.2764443149602216</v>
      </c>
      <c r="Y159">
        <f t="shared" si="24"/>
        <v>0.35266900247265243</v>
      </c>
      <c r="Z159">
        <f t="shared" si="26"/>
        <v>0.75448779122597243</v>
      </c>
      <c r="AA159">
        <f t="shared" si="25"/>
        <v>0.4105276959916655</v>
      </c>
    </row>
    <row r="160" spans="14:27" x14ac:dyDescent="0.3">
      <c r="N160">
        <v>154</v>
      </c>
      <c r="O160">
        <f t="shared" si="18"/>
        <v>2.6878070480712677</v>
      </c>
      <c r="P160">
        <f t="shared" si="19"/>
        <v>1.095867815878754</v>
      </c>
      <c r="Q160">
        <f t="shared" si="20"/>
        <v>0.43870319977066857</v>
      </c>
      <c r="T160">
        <f t="shared" si="21"/>
        <v>-0.26065027342675845</v>
      </c>
      <c r="U160">
        <f t="shared" si="22"/>
        <v>0.4171276325688324</v>
      </c>
      <c r="X160">
        <f t="shared" si="23"/>
        <v>1.2756266251385875</v>
      </c>
      <c r="Y160">
        <f t="shared" si="24"/>
        <v>0.35102897041285308</v>
      </c>
      <c r="Z160">
        <f t="shared" si="26"/>
        <v>0.75423859051842679</v>
      </c>
      <c r="AA160">
        <f t="shared" si="25"/>
        <v>0.41002787669725049</v>
      </c>
    </row>
    <row r="161" spans="14:27" x14ac:dyDescent="0.3">
      <c r="N161">
        <v>155</v>
      </c>
      <c r="O161">
        <f t="shared" si="18"/>
        <v>2.7052603405912108</v>
      </c>
      <c r="P161">
        <f t="shared" si="19"/>
        <v>1.0935761249538218</v>
      </c>
      <c r="Q161">
        <f t="shared" si="20"/>
        <v>0.43389856983091335</v>
      </c>
      <c r="T161">
        <f t="shared" si="21"/>
        <v>-0.26282925824062847</v>
      </c>
      <c r="U161">
        <f t="shared" si="22"/>
        <v>0.41255929590480284</v>
      </c>
      <c r="X161">
        <f t="shared" si="23"/>
        <v>1.2748376823611518</v>
      </c>
      <c r="Y161">
        <f t="shared" si="24"/>
        <v>0.34937491748277344</v>
      </c>
      <c r="Z161">
        <f t="shared" si="26"/>
        <v>0.75399815081482735</v>
      </c>
      <c r="AA161">
        <f t="shared" si="25"/>
        <v>0.40952378437570242</v>
      </c>
    </row>
    <row r="162" spans="14:27" x14ac:dyDescent="0.3">
      <c r="N162">
        <v>156</v>
      </c>
      <c r="O162">
        <f t="shared" si="18"/>
        <v>2.7227136331111539</v>
      </c>
      <c r="P162">
        <f t="shared" si="19"/>
        <v>1.0913686354190069</v>
      </c>
      <c r="Q162">
        <f t="shared" si="20"/>
        <v>0.4290546761381191</v>
      </c>
      <c r="T162">
        <f t="shared" si="21"/>
        <v>-0.26492818271635421</v>
      </c>
      <c r="U162">
        <f t="shared" si="22"/>
        <v>0.40795362649198208</v>
      </c>
      <c r="X162">
        <f t="shared" si="23"/>
        <v>1.274077726947527</v>
      </c>
      <c r="Y162">
        <f t="shared" si="24"/>
        <v>0.34770734752295906</v>
      </c>
      <c r="Z162">
        <f t="shared" si="26"/>
        <v>0.75376654535543697</v>
      </c>
      <c r="AA162">
        <f t="shared" si="25"/>
        <v>0.40901557257842563</v>
      </c>
    </row>
    <row r="163" spans="14:27" x14ac:dyDescent="0.3">
      <c r="N163">
        <v>157</v>
      </c>
      <c r="O163">
        <f t="shared" si="18"/>
        <v>2.7401669256310974</v>
      </c>
      <c r="P163">
        <f t="shared" si="19"/>
        <v>1.0892460196970057</v>
      </c>
      <c r="Q163">
        <f t="shared" si="20"/>
        <v>0.42417299418922849</v>
      </c>
      <c r="T163">
        <f t="shared" si="21"/>
        <v>-0.26694640750120768</v>
      </c>
      <c r="U163">
        <f t="shared" si="22"/>
        <v>0.40331202726188936</v>
      </c>
      <c r="X163">
        <f t="shared" si="23"/>
        <v>1.2733469903874939</v>
      </c>
      <c r="Y163">
        <f t="shared" si="24"/>
        <v>0.34602676849137376</v>
      </c>
      <c r="Z163">
        <f t="shared" si="26"/>
        <v>0.75354384468952207</v>
      </c>
      <c r="AA163">
        <f t="shared" si="25"/>
        <v>0.40850339611165676</v>
      </c>
    </row>
    <row r="164" spans="14:27" x14ac:dyDescent="0.3">
      <c r="N164">
        <v>158</v>
      </c>
      <c r="O164">
        <f t="shared" si="18"/>
        <v>2.7576202181510405</v>
      </c>
      <c r="P164">
        <f t="shared" si="19"/>
        <v>1.0872089243571299</v>
      </c>
      <c r="Q164">
        <f t="shared" si="20"/>
        <v>0.41925501099185325</v>
      </c>
      <c r="T164">
        <f t="shared" si="21"/>
        <v>-0.26888331782436831</v>
      </c>
      <c r="U164">
        <f t="shared" si="22"/>
        <v>0.39863591209061455</v>
      </c>
      <c r="X164">
        <f t="shared" si="23"/>
        <v>1.2726456952704874</v>
      </c>
      <c r="Y164">
        <f t="shared" si="24"/>
        <v>0.34433369230867078</v>
      </c>
      <c r="Z164">
        <f t="shared" si="26"/>
        <v>0.75333011665386296</v>
      </c>
      <c r="AA164">
        <f t="shared" si="25"/>
        <v>0.40798741098930918</v>
      </c>
    </row>
    <row r="165" spans="14:27" x14ac:dyDescent="0.3">
      <c r="N165">
        <v>159</v>
      </c>
      <c r="O165">
        <f t="shared" si="18"/>
        <v>2.7750735106709841</v>
      </c>
      <c r="P165">
        <f t="shared" si="19"/>
        <v>1.0852579699183535</v>
      </c>
      <c r="Q165">
        <f t="shared" si="20"/>
        <v>0.41430222461131655</v>
      </c>
      <c r="T165">
        <f t="shared" si="21"/>
        <v>-0.27073832368418849</v>
      </c>
      <c r="U165">
        <f t="shared" si="22"/>
        <v>0.39392670536813701</v>
      </c>
      <c r="X165">
        <f t="shared" si="23"/>
        <v>1.2719740552177938</v>
      </c>
      <c r="Y165">
        <f t="shared" si="24"/>
        <v>0.34262863470225652</v>
      </c>
      <c r="Z165">
        <f t="shared" si="26"/>
        <v>0.75312542635208968</v>
      </c>
      <c r="AA165">
        <f t="shared" si="25"/>
        <v>0.40746777438544962</v>
      </c>
    </row>
    <row r="166" spans="14:27" x14ac:dyDescent="0.3">
      <c r="N166">
        <v>160</v>
      </c>
      <c r="O166">
        <f t="shared" si="18"/>
        <v>2.7925268031909272</v>
      </c>
      <c r="P166">
        <f t="shared" si="19"/>
        <v>1.083393750660298</v>
      </c>
      <c r="Q166">
        <f t="shared" si="20"/>
        <v>0.40931614371432901</v>
      </c>
      <c r="T166">
        <f t="shared" si="21"/>
        <v>-0.27251086002791342</v>
      </c>
      <c r="U166">
        <f t="shared" si="22"/>
        <v>0.38918584156444397</v>
      </c>
      <c r="X166">
        <f t="shared" si="23"/>
        <v>1.2713322748174798</v>
      </c>
      <c r="Y166">
        <f t="shared" si="24"/>
        <v>0.34091211504919522</v>
      </c>
      <c r="Z166">
        <f t="shared" si="26"/>
        <v>0.75292983613485109</v>
      </c>
      <c r="AA166">
        <f t="shared" si="25"/>
        <v>0.40694464458642143</v>
      </c>
    </row>
    <row r="167" spans="14:27" x14ac:dyDescent="0.3">
      <c r="N167">
        <v>161</v>
      </c>
      <c r="O167">
        <f t="shared" si="18"/>
        <v>2.8099800957108707</v>
      </c>
      <c r="P167">
        <f t="shared" si="19"/>
        <v>1.0816168344422086</v>
      </c>
      <c r="Q167">
        <f t="shared" si="20"/>
        <v>0.40429828710943272</v>
      </c>
      <c r="T167">
        <f t="shared" si="21"/>
        <v>-0.27420038692380189</v>
      </c>
      <c r="U167">
        <f t="shared" si="22"/>
        <v>0.38441476479257541</v>
      </c>
      <c r="X167">
        <f t="shared" si="23"/>
        <v>1.2707205495620719</v>
      </c>
      <c r="Y167">
        <f t="shared" si="24"/>
        <v>0.33918465621800142</v>
      </c>
      <c r="Z167">
        <f t="shared" si="26"/>
        <v>0.75274340558082198</v>
      </c>
      <c r="AA167">
        <f t="shared" si="25"/>
        <v>0.40641818094262905</v>
      </c>
    </row>
    <row r="168" spans="14:27" x14ac:dyDescent="0.3">
      <c r="N168">
        <v>162</v>
      </c>
      <c r="O168">
        <f t="shared" si="18"/>
        <v>2.8274333882308138</v>
      </c>
      <c r="P168">
        <f t="shared" si="19"/>
        <v>1.0799277625299784</v>
      </c>
      <c r="Q168">
        <f t="shared" si="20"/>
        <v>0.39925018328435896</v>
      </c>
      <c r="T168">
        <f t="shared" si="21"/>
        <v>-0.27580638972559451</v>
      </c>
      <c r="U168">
        <f t="shared" si="22"/>
        <v>0.37961492836873478</v>
      </c>
      <c r="X168">
        <f t="shared" si="23"/>
        <v>1.270139065789009</v>
      </c>
      <c r="Y168">
        <f t="shared" si="24"/>
        <v>0.33744678440936948</v>
      </c>
      <c r="Z168">
        <f t="shared" si="26"/>
        <v>0.75256619147855519</v>
      </c>
      <c r="AA168">
        <f t="shared" si="25"/>
        <v>0.40588854381999834</v>
      </c>
    </row>
    <row r="169" spans="14:27" x14ac:dyDescent="0.3">
      <c r="N169">
        <v>163</v>
      </c>
      <c r="O169">
        <f t="shared" si="18"/>
        <v>2.8448866807507573</v>
      </c>
      <c r="P169">
        <f t="shared" si="19"/>
        <v>1.0783270494312742</v>
      </c>
      <c r="Q169">
        <f t="shared" si="20"/>
        <v>0.39417336994043467</v>
      </c>
      <c r="T169">
        <f t="shared" si="21"/>
        <v>-0.27732837922928028</v>
      </c>
      <c r="U169">
        <f t="shared" si="22"/>
        <v>0.37478779436959359</v>
      </c>
      <c r="X169">
        <f t="shared" si="23"/>
        <v>1.2695880006238813</v>
      </c>
      <c r="Y169">
        <f t="shared" si="24"/>
        <v>0.33569902899588733</v>
      </c>
      <c r="Z169">
        <f t="shared" si="26"/>
        <v>0.75239824780918296</v>
      </c>
      <c r="AA169">
        <f t="shared" si="25"/>
        <v>0.40535589455112758</v>
      </c>
    </row>
    <row r="170" spans="14:27" x14ac:dyDescent="0.3">
      <c r="N170">
        <v>164</v>
      </c>
      <c r="O170">
        <f t="shared" si="18"/>
        <v>2.8623399732707004</v>
      </c>
      <c r="P170">
        <f t="shared" si="19"/>
        <v>1.0768151827388128</v>
      </c>
      <c r="Q170">
        <f t="shared" si="20"/>
        <v>0.38906939352418474</v>
      </c>
      <c r="T170">
        <f t="shared" si="21"/>
        <v>-0.27876589182211248</v>
      </c>
      <c r="U170">
        <f t="shared" si="22"/>
        <v>0.36993483318692977</v>
      </c>
      <c r="X170">
        <f t="shared" si="23"/>
        <v>1.2690675219264766</v>
      </c>
      <c r="Y170">
        <f t="shared" si="24"/>
        <v>0.3339419223607849</v>
      </c>
      <c r="Z170">
        <f t="shared" si="26"/>
        <v>0.75223962572997394</v>
      </c>
      <c r="AA170">
        <f t="shared" si="25"/>
        <v>0.40482039538614401</v>
      </c>
    </row>
    <row r="171" spans="14:27" x14ac:dyDescent="0.3">
      <c r="N171">
        <v>165</v>
      </c>
      <c r="O171">
        <f t="shared" si="18"/>
        <v>2.8797932657906435</v>
      </c>
      <c r="P171">
        <f t="shared" si="19"/>
        <v>1.0753926229818342</v>
      </c>
      <c r="Q171">
        <f t="shared" si="20"/>
        <v>0.38393980875626887</v>
      </c>
      <c r="T171">
        <f t="shared" si="21"/>
        <v>-0.28011848962382974</v>
      </c>
      <c r="U171">
        <f t="shared" si="22"/>
        <v>0.36505752307973105</v>
      </c>
      <c r="X171">
        <f t="shared" si="23"/>
        <v>1.2685777882396478</v>
      </c>
      <c r="Y171">
        <f t="shared" si="24"/>
        <v>0.33217599973576473</v>
      </c>
      <c r="Z171">
        <f t="shared" si="26"/>
        <v>0.75209037355874997</v>
      </c>
      <c r="AA171">
        <f t="shared" si="25"/>
        <v>0.40428220944328069</v>
      </c>
    </row>
    <row r="172" spans="14:27" x14ac:dyDescent="0.3">
      <c r="N172">
        <v>166</v>
      </c>
      <c r="O172">
        <f t="shared" si="18"/>
        <v>2.8972465583105871</v>
      </c>
      <c r="P172">
        <f t="shared" si="19"/>
        <v>1.0740598034858211</v>
      </c>
      <c r="Q172">
        <f t="shared" si="20"/>
        <v>0.37878617815789867</v>
      </c>
      <c r="T172">
        <f t="shared" si="21"/>
        <v>-0.28138576062003895</v>
      </c>
      <c r="U172">
        <f t="shared" si="22"/>
        <v>0.36015734972390362</v>
      </c>
      <c r="X172">
        <f t="shared" si="23"/>
        <v>1.2681189487410205</v>
      </c>
      <c r="Y172">
        <f t="shared" si="24"/>
        <v>0.33040179903796513</v>
      </c>
      <c r="Z172">
        <f t="shared" si="26"/>
        <v>0.75195053675916823</v>
      </c>
      <c r="AA172">
        <f t="shared" si="25"/>
        <v>0.4037415006591894</v>
      </c>
    </row>
    <row r="173" spans="14:27" x14ac:dyDescent="0.3">
      <c r="N173">
        <v>167</v>
      </c>
      <c r="O173">
        <f t="shared" si="18"/>
        <v>2.9146998508305302</v>
      </c>
      <c r="P173">
        <f t="shared" si="19"/>
        <v>1.0728171302405034</v>
      </c>
      <c r="Q173">
        <f t="shared" si="20"/>
        <v>0.37361007157487891</v>
      </c>
      <c r="T173">
        <f t="shared" si="21"/>
        <v>-0.28256731878771818</v>
      </c>
      <c r="U173">
        <f t="shared" si="22"/>
        <v>0.35523580575972091</v>
      </c>
      <c r="X173">
        <f t="shared" si="23"/>
        <v>1.2676911431975504</v>
      </c>
      <c r="Y173">
        <f t="shared" si="24"/>
        <v>0.32861986070610583</v>
      </c>
      <c r="Z173">
        <f t="shared" si="26"/>
        <v>0.75182015792687262</v>
      </c>
      <c r="AA173">
        <f t="shared" si="25"/>
        <v>0.40319843373900371</v>
      </c>
    </row>
    <row r="174" spans="14:27" x14ac:dyDescent="0.3">
      <c r="N174">
        <v>168</v>
      </c>
      <c r="O174">
        <f t="shared" si="18"/>
        <v>2.9321531433504737</v>
      </c>
      <c r="P174">
        <f t="shared" si="19"/>
        <v>1.0716649817761894</v>
      </c>
      <c r="Q174">
        <f t="shared" si="20"/>
        <v>0.36841306569941656</v>
      </c>
      <c r="T174">
        <f t="shared" si="21"/>
        <v>-0.28366280421280365</v>
      </c>
      <c r="U174">
        <f t="shared" si="22"/>
        <v>0.35029439033715015</v>
      </c>
      <c r="X174">
        <f t="shared" si="23"/>
        <v>1.2672945019229505</v>
      </c>
      <c r="Y174">
        <f t="shared" si="24"/>
        <v>0.32683072753586473</v>
      </c>
      <c r="Z174">
        <f t="shared" si="26"/>
        <v>0.75169927677651838</v>
      </c>
      <c r="AA174">
        <f t="shared" si="25"/>
        <v>0.4026531741061683</v>
      </c>
    </row>
    <row r="175" spans="14:27" x14ac:dyDescent="0.3">
      <c r="N175">
        <v>169</v>
      </c>
      <c r="O175">
        <f t="shared" si="18"/>
        <v>2.9496064358704168</v>
      </c>
      <c r="P175">
        <f t="shared" si="19"/>
        <v>1.0706037090484626</v>
      </c>
      <c r="Q175">
        <f t="shared" si="20"/>
        <v>0.36319674358984622</v>
      </c>
      <c r="T175">
        <f t="shared" si="21"/>
        <v>-0.28467188319982251</v>
      </c>
      <c r="U175">
        <f t="shared" si="22"/>
        <v>0.34533460865919802</v>
      </c>
      <c r="X175">
        <f t="shared" si="23"/>
        <v>1.2669291457379954</v>
      </c>
      <c r="Y175">
        <f t="shared" si="24"/>
        <v>0.32503494451453724</v>
      </c>
      <c r="Z175">
        <f t="shared" si="26"/>
        <v>0.75158793012967484</v>
      </c>
      <c r="AA175">
        <f t="shared" si="25"/>
        <v>0.40210588785204948</v>
      </c>
    </row>
    <row r="176" spans="14:27" x14ac:dyDescent="0.3">
      <c r="N176">
        <v>170</v>
      </c>
      <c r="O176">
        <f t="shared" si="18"/>
        <v>2.9670597283903604</v>
      </c>
      <c r="P176">
        <f t="shared" si="19"/>
        <v>1.0696336353312765</v>
      </c>
      <c r="Q176">
        <f t="shared" si="20"/>
        <v>0.35796269418841375</v>
      </c>
      <c r="T176">
        <f t="shared" si="21"/>
        <v>-0.2855942483735403</v>
      </c>
      <c r="U176">
        <f t="shared" si="22"/>
        <v>0.34035797152340974</v>
      </c>
      <c r="X176">
        <f t="shared" si="23"/>
        <v>1.2665951859337183</v>
      </c>
      <c r="Y176">
        <f t="shared" si="24"/>
        <v>0.32323305865502766</v>
      </c>
      <c r="Z176">
        <f t="shared" si="26"/>
        <v>0.75148615190360946</v>
      </c>
      <c r="AA176">
        <f t="shared" si="25"/>
        <v>0.40155674168534178</v>
      </c>
    </row>
    <row r="177" spans="14:27" x14ac:dyDescent="0.3">
      <c r="N177">
        <v>171</v>
      </c>
      <c r="O177">
        <f t="shared" si="18"/>
        <v>2.9845130209103035</v>
      </c>
      <c r="P177">
        <f t="shared" si="19"/>
        <v>1.0687550561184831</v>
      </c>
      <c r="Q177">
        <f t="shared" si="20"/>
        <v>0.35271251183727043</v>
      </c>
      <c r="T177">
        <f t="shared" si="21"/>
        <v>-0.28642961877258988</v>
      </c>
      <c r="U177">
        <f t="shared" si="22"/>
        <v>0.33536599486166696</v>
      </c>
      <c r="X177">
        <f t="shared" si="23"/>
        <v>1.2662927242375106</v>
      </c>
      <c r="Y177">
        <f t="shared" si="24"/>
        <v>0.32142561882922427</v>
      </c>
      <c r="Z177">
        <f t="shared" si="26"/>
        <v>0.75139397310095579</v>
      </c>
      <c r="AA177">
        <f t="shared" si="25"/>
        <v>0.4010059028812874</v>
      </c>
    </row>
    <row r="178" spans="14:27" x14ac:dyDescent="0.3">
      <c r="N178">
        <v>172</v>
      </c>
      <c r="O178">
        <f t="shared" si="18"/>
        <v>3.001966313430247</v>
      </c>
      <c r="P178">
        <f t="shared" si="19"/>
        <v>1.0679682390338212</v>
      </c>
      <c r="Q178">
        <f t="shared" si="20"/>
        <v>0.34744779579281992</v>
      </c>
      <c r="T178">
        <f t="shared" si="21"/>
        <v>-0.28717773993505541</v>
      </c>
      <c r="U178">
        <f t="shared" si="22"/>
        <v>0.33036019927841892</v>
      </c>
      <c r="X178">
        <f t="shared" si="23"/>
        <v>1.2660218527821352</v>
      </c>
      <c r="Y178">
        <f t="shared" si="24"/>
        <v>0.31961317560080688</v>
      </c>
      <c r="Z178">
        <f t="shared" si="26"/>
        <v>0.75131142180026989</v>
      </c>
      <c r="AA178">
        <f t="shared" si="25"/>
        <v>0.40045353923072213</v>
      </c>
    </row>
    <row r="179" spans="14:27" x14ac:dyDescent="0.3">
      <c r="N179">
        <v>173</v>
      </c>
      <c r="O179">
        <f t="shared" si="18"/>
        <v>3.0194196059501901</v>
      </c>
      <c r="P179">
        <f t="shared" si="19"/>
        <v>1.067273423749397</v>
      </c>
      <c r="Q179">
        <f t="shared" si="20"/>
        <v>0.34217014973857002</v>
      </c>
      <c r="T179">
        <f t="shared" si="21"/>
        <v>-0.28783838397598338</v>
      </c>
      <c r="U179">
        <f t="shared" si="22"/>
        <v>0.32534210958749277</v>
      </c>
      <c r="X179">
        <f t="shared" si="23"/>
        <v>1.2657826540776613</v>
      </c>
      <c r="Y179">
        <f t="shared" si="24"/>
        <v>0.31779628105754049</v>
      </c>
      <c r="Z179">
        <f t="shared" si="26"/>
        <v>0.75123852314747785</v>
      </c>
      <c r="AA179">
        <f t="shared" si="25"/>
        <v>0.39989981898896476</v>
      </c>
    </row>
    <row r="180" spans="14:27" x14ac:dyDescent="0.3">
      <c r="N180">
        <v>174</v>
      </c>
      <c r="O180">
        <f t="shared" si="18"/>
        <v>3.0368728984701332</v>
      </c>
      <c r="P180">
        <f t="shared" si="19"/>
        <v>1.0666708219126768</v>
      </c>
      <c r="Q180">
        <f t="shared" si="20"/>
        <v>0.33688118129663436</v>
      </c>
      <c r="T180">
        <f t="shared" si="21"/>
        <v>-0.28841134965679921</v>
      </c>
      <c r="U180">
        <f t="shared" si="22"/>
        <v>0.32031325434761954</v>
      </c>
      <c r="X180">
        <f t="shared" si="23"/>
        <v>1.2655752009863315</v>
      </c>
      <c r="Y180">
        <f t="shared" si="24"/>
        <v>0.31597548864310365</v>
      </c>
      <c r="Z180">
        <f t="shared" si="26"/>
        <v>0.75117529934821536</v>
      </c>
      <c r="AA180">
        <f t="shared" si="25"/>
        <v>0.39934491082456491</v>
      </c>
    </row>
    <row r="181" spans="14:27" x14ac:dyDescent="0.3">
      <c r="N181">
        <v>175</v>
      </c>
      <c r="O181">
        <f t="shared" si="18"/>
        <v>3.0543261909900767</v>
      </c>
      <c r="P181">
        <f t="shared" si="19"/>
        <v>1.0661606170820177</v>
      </c>
      <c r="Q181">
        <f t="shared" si="20"/>
        <v>0.33158250153803576</v>
      </c>
      <c r="T181">
        <f t="shared" si="21"/>
        <v>-0.28889646244660616</v>
      </c>
      <c r="U181">
        <f t="shared" si="22"/>
        <v>0.31527516539682088</v>
      </c>
      <c r="X181">
        <f t="shared" si="23"/>
        <v>1.2653995567003669</v>
      </c>
      <c r="Y181">
        <f t="shared" si="24"/>
        <v>0.31415135298850411</v>
      </c>
      <c r="Z181">
        <f t="shared" si="26"/>
        <v>0.75112176966106425</v>
      </c>
      <c r="AA181">
        <f t="shared" si="25"/>
        <v>0.3987889837679251</v>
      </c>
    </row>
    <row r="182" spans="14:27" x14ac:dyDescent="0.3">
      <c r="N182">
        <v>176</v>
      </c>
      <c r="O182">
        <f t="shared" si="18"/>
        <v>3.0717794835100198</v>
      </c>
      <c r="P182">
        <f t="shared" si="19"/>
        <v>1.0657429646707537</v>
      </c>
      <c r="Q182">
        <f t="shared" si="20"/>
        <v>0.3262757244919583</v>
      </c>
      <c r="T182">
        <f t="shared" si="21"/>
        <v>-0.28929357457534899</v>
      </c>
      <c r="U182">
        <f t="shared" si="22"/>
        <v>0.31022937738579637</v>
      </c>
      <c r="X182">
        <f t="shared" si="23"/>
        <v>1.2652557747227187</v>
      </c>
      <c r="Y182">
        <f t="shared" si="24"/>
        <v>0.31232442974313318</v>
      </c>
      <c r="Z182">
        <f t="shared" si="26"/>
        <v>0.75107795039168579</v>
      </c>
      <c r="AA182">
        <f t="shared" si="25"/>
        <v>0.39823220715981206</v>
      </c>
    </row>
    <row r="183" spans="14:27" x14ac:dyDescent="0.3">
      <c r="N183">
        <v>177</v>
      </c>
      <c r="O183">
        <f t="shared" si="18"/>
        <v>3.0892327760299634</v>
      </c>
      <c r="P183">
        <f t="shared" si="19"/>
        <v>1.0654179918998552</v>
      </c>
      <c r="Q183">
        <f t="shared" si="20"/>
        <v>0.32096246665409783</v>
      </c>
      <c r="T183">
        <f t="shared" si="21"/>
        <v>-0.28960256507882637</v>
      </c>
      <c r="U183">
        <f t="shared" si="22"/>
        <v>0.30517742731045366</v>
      </c>
      <c r="X183">
        <f t="shared" si="23"/>
        <v>1.2651438988507699</v>
      </c>
      <c r="Y183">
        <f t="shared" si="24"/>
        <v>0.31049527540550909</v>
      </c>
      <c r="Z183">
        <f t="shared" si="26"/>
        <v>0.75104385488785375</v>
      </c>
      <c r="AA183">
        <f t="shared" si="25"/>
        <v>0.3976747505997742</v>
      </c>
    </row>
    <row r="184" spans="14:27" x14ac:dyDescent="0.3">
      <c r="N184">
        <v>178</v>
      </c>
      <c r="O184">
        <f t="shared" si="18"/>
        <v>3.1066860685499065</v>
      </c>
      <c r="P184">
        <f t="shared" si="19"/>
        <v>1.0651857977591759</v>
      </c>
      <c r="Q184">
        <f t="shared" si="20"/>
        <v>0.31564434649426282</v>
      </c>
      <c r="T184">
        <f t="shared" si="21"/>
        <v>-0.28982333983553776</v>
      </c>
      <c r="U184">
        <f t="shared" si="22"/>
        <v>0.30012085404372529</v>
      </c>
      <c r="X184">
        <f t="shared" si="23"/>
        <v>1.265063963162995</v>
      </c>
      <c r="Y184">
        <f t="shared" si="24"/>
        <v>0.30866444715376262</v>
      </c>
      <c r="Z184">
        <f t="shared" si="26"/>
        <v>0.7510194935353891</v>
      </c>
      <c r="AA184">
        <f t="shared" si="25"/>
        <v>0.39711678389448007</v>
      </c>
    </row>
    <row r="185" spans="14:27" x14ac:dyDescent="0.3">
      <c r="N185">
        <v>179</v>
      </c>
      <c r="O185">
        <f t="shared" si="18"/>
        <v>3.12413936106985</v>
      </c>
      <c r="P185">
        <f t="shared" si="19"/>
        <v>1.0650464529773007</v>
      </c>
      <c r="Q185">
        <f t="shared" si="20"/>
        <v>0.31032298396337143</v>
      </c>
      <c r="T185">
        <f t="shared" si="21"/>
        <v>-0.28995583159535343</v>
      </c>
      <c r="U185">
        <f t="shared" si="22"/>
        <v>0.29506119786681217</v>
      </c>
      <c r="X185">
        <f t="shared" si="23"/>
        <v>1.2650159920085791</v>
      </c>
      <c r="Y185">
        <f t="shared" si="24"/>
        <v>0.30683250267591478</v>
      </c>
      <c r="Z185">
        <f t="shared" si="26"/>
        <v>0.75100487375499558</v>
      </c>
      <c r="AA185">
        <f t="shared" si="25"/>
        <v>0.39655847700599312</v>
      </c>
    </row>
    <row r="186" spans="14:27" x14ac:dyDescent="0.3">
      <c r="N186">
        <v>180</v>
      </c>
      <c r="O186">
        <f t="shared" si="18"/>
        <v>3.1415926535897931</v>
      </c>
      <c r="P186">
        <f t="shared" si="19"/>
        <v>1.0650000000000002</v>
      </c>
      <c r="Q186">
        <f t="shared" si="20"/>
        <v>0.30500000000000005</v>
      </c>
      <c r="T186">
        <f t="shared" si="21"/>
        <v>-0.28999999999999998</v>
      </c>
      <c r="U186">
        <f t="shared" si="22"/>
        <v>0.29000000000000004</v>
      </c>
      <c r="X186">
        <f t="shared" si="23"/>
        <v>1.2650000000000001</v>
      </c>
      <c r="Y186">
        <f t="shared" si="24"/>
        <v>0.30499999999999999</v>
      </c>
      <c r="Z186">
        <f t="shared" si="26"/>
        <v>0.75100000000000011</v>
      </c>
      <c r="AA186">
        <f t="shared" si="25"/>
        <v>0.39600000000000002</v>
      </c>
    </row>
    <row r="187" spans="14:27" x14ac:dyDescent="0.3">
      <c r="N187">
        <v>181</v>
      </c>
      <c r="O187">
        <f t="shared" si="18"/>
        <v>3.1590459461097367</v>
      </c>
      <c r="P187">
        <f t="shared" si="19"/>
        <v>1.0650464529773007</v>
      </c>
      <c r="Q187">
        <f t="shared" si="20"/>
        <v>0.2996770160366285</v>
      </c>
      <c r="T187">
        <f t="shared" si="21"/>
        <v>-0.28995583159535343</v>
      </c>
      <c r="U187">
        <f t="shared" si="22"/>
        <v>0.28493880213318773</v>
      </c>
      <c r="X187">
        <f t="shared" si="23"/>
        <v>1.2650159920085791</v>
      </c>
      <c r="Y187">
        <f t="shared" si="24"/>
        <v>0.30316749732408521</v>
      </c>
      <c r="Z187">
        <f t="shared" si="26"/>
        <v>0.75100487375499558</v>
      </c>
      <c r="AA187">
        <f t="shared" si="25"/>
        <v>0.39544152299400692</v>
      </c>
    </row>
    <row r="188" spans="14:27" x14ac:dyDescent="0.3">
      <c r="N188">
        <v>182</v>
      </c>
      <c r="O188">
        <f t="shared" si="18"/>
        <v>3.1764992386296798</v>
      </c>
      <c r="P188">
        <f t="shared" si="19"/>
        <v>1.0651857977591759</v>
      </c>
      <c r="Q188">
        <f t="shared" si="20"/>
        <v>0.29435565350573722</v>
      </c>
      <c r="T188">
        <f t="shared" si="21"/>
        <v>-0.28982333983553776</v>
      </c>
      <c r="U188">
        <f t="shared" si="22"/>
        <v>0.27987914595627472</v>
      </c>
      <c r="X188">
        <f t="shared" si="23"/>
        <v>1.265063963162995</v>
      </c>
      <c r="Y188">
        <f t="shared" si="24"/>
        <v>0.30133555284623742</v>
      </c>
      <c r="Z188">
        <f t="shared" si="26"/>
        <v>0.7510194935353891</v>
      </c>
      <c r="AA188">
        <f t="shared" si="25"/>
        <v>0.39488321610551996</v>
      </c>
    </row>
    <row r="189" spans="14:27" x14ac:dyDescent="0.3">
      <c r="N189">
        <v>183</v>
      </c>
      <c r="O189">
        <f t="shared" si="18"/>
        <v>3.1939525311496229</v>
      </c>
      <c r="P189">
        <f t="shared" si="19"/>
        <v>1.0654179918998552</v>
      </c>
      <c r="Q189">
        <f t="shared" si="20"/>
        <v>0.28903753334590221</v>
      </c>
      <c r="T189">
        <f t="shared" si="21"/>
        <v>-0.28960256507882637</v>
      </c>
      <c r="U189">
        <f t="shared" si="22"/>
        <v>0.27482257268954635</v>
      </c>
      <c r="X189">
        <f t="shared" si="23"/>
        <v>1.2651438988507699</v>
      </c>
      <c r="Y189">
        <f t="shared" si="24"/>
        <v>0.2995047245944909</v>
      </c>
      <c r="Z189">
        <f t="shared" si="26"/>
        <v>0.75104385488785375</v>
      </c>
      <c r="AA189">
        <f t="shared" si="25"/>
        <v>0.39432524940022584</v>
      </c>
    </row>
    <row r="190" spans="14:27" x14ac:dyDescent="0.3">
      <c r="N190">
        <v>184</v>
      </c>
      <c r="O190">
        <f t="shared" si="18"/>
        <v>3.2114058236695664</v>
      </c>
      <c r="P190">
        <f t="shared" si="19"/>
        <v>1.0657429646707537</v>
      </c>
      <c r="Q190">
        <f t="shared" si="20"/>
        <v>0.2837242755080418</v>
      </c>
      <c r="T190">
        <f t="shared" si="21"/>
        <v>-0.28929357457534899</v>
      </c>
      <c r="U190">
        <f t="shared" si="22"/>
        <v>0.26977062261420365</v>
      </c>
      <c r="X190">
        <f t="shared" si="23"/>
        <v>1.2652557747227187</v>
      </c>
      <c r="Y190">
        <f t="shared" si="24"/>
        <v>0.29767557025686686</v>
      </c>
      <c r="Z190">
        <f t="shared" si="26"/>
        <v>0.75107795039168579</v>
      </c>
      <c r="AA190">
        <f t="shared" si="25"/>
        <v>0.39376779284018804</v>
      </c>
    </row>
    <row r="191" spans="14:27" x14ac:dyDescent="0.3">
      <c r="N191">
        <v>185</v>
      </c>
      <c r="O191">
        <f t="shared" si="18"/>
        <v>3.2288591161895095</v>
      </c>
      <c r="P191">
        <f t="shared" si="19"/>
        <v>1.0661606170820177</v>
      </c>
      <c r="Q191">
        <f t="shared" si="20"/>
        <v>0.27841749846196434</v>
      </c>
      <c r="T191">
        <f t="shared" si="21"/>
        <v>-0.28889646244660616</v>
      </c>
      <c r="U191">
        <f t="shared" si="22"/>
        <v>0.26472483460317919</v>
      </c>
      <c r="X191">
        <f t="shared" si="23"/>
        <v>1.2653995567003669</v>
      </c>
      <c r="Y191">
        <f t="shared" si="24"/>
        <v>0.29584864701149594</v>
      </c>
      <c r="Z191">
        <f t="shared" si="26"/>
        <v>0.75112176966106425</v>
      </c>
      <c r="AA191">
        <f t="shared" si="25"/>
        <v>0.39321101623207494</v>
      </c>
    </row>
    <row r="192" spans="14:27" x14ac:dyDescent="0.3">
      <c r="N192">
        <v>186</v>
      </c>
      <c r="O192">
        <f t="shared" si="18"/>
        <v>3.246312408709453</v>
      </c>
      <c r="P192">
        <f t="shared" si="19"/>
        <v>1.0666708219126768</v>
      </c>
      <c r="Q192">
        <f t="shared" si="20"/>
        <v>0.27311881870336568</v>
      </c>
      <c r="T192">
        <f t="shared" si="21"/>
        <v>-0.28841134965679921</v>
      </c>
      <c r="U192">
        <f t="shared" si="22"/>
        <v>0.25968674565238048</v>
      </c>
      <c r="X192">
        <f t="shared" si="23"/>
        <v>1.2655752009863315</v>
      </c>
      <c r="Y192">
        <f t="shared" si="24"/>
        <v>0.29402451135689639</v>
      </c>
      <c r="Z192">
        <f t="shared" si="26"/>
        <v>0.75117529934821536</v>
      </c>
      <c r="AA192">
        <f t="shared" si="25"/>
        <v>0.39265508917543512</v>
      </c>
    </row>
    <row r="193" spans="14:27" x14ac:dyDescent="0.3">
      <c r="N193">
        <v>187</v>
      </c>
      <c r="O193">
        <f t="shared" si="18"/>
        <v>3.2637657012293961</v>
      </c>
      <c r="P193">
        <f t="shared" si="19"/>
        <v>1.0672734237493968</v>
      </c>
      <c r="Q193">
        <f t="shared" si="20"/>
        <v>0.26782985026143008</v>
      </c>
      <c r="T193">
        <f t="shared" si="21"/>
        <v>-0.28783838397598338</v>
      </c>
      <c r="U193">
        <f t="shared" si="22"/>
        <v>0.25465789041250725</v>
      </c>
      <c r="X193">
        <f t="shared" si="23"/>
        <v>1.2657826540776613</v>
      </c>
      <c r="Y193">
        <f t="shared" si="24"/>
        <v>0.2922037189424595</v>
      </c>
      <c r="Z193">
        <f t="shared" si="26"/>
        <v>0.75123852314747785</v>
      </c>
      <c r="AA193">
        <f t="shared" si="25"/>
        <v>0.39210018101103533</v>
      </c>
    </row>
    <row r="194" spans="14:27" x14ac:dyDescent="0.3">
      <c r="N194">
        <v>188</v>
      </c>
      <c r="O194">
        <f t="shared" si="18"/>
        <v>3.2812189937493397</v>
      </c>
      <c r="P194">
        <f t="shared" si="19"/>
        <v>1.0679682390338212</v>
      </c>
      <c r="Q194">
        <f t="shared" si="20"/>
        <v>0.26255220420718001</v>
      </c>
      <c r="T194">
        <f t="shared" si="21"/>
        <v>-0.28717773993505535</v>
      </c>
      <c r="U194">
        <f t="shared" si="22"/>
        <v>0.24963980072158098</v>
      </c>
      <c r="X194">
        <f t="shared" si="23"/>
        <v>1.2660218527821352</v>
      </c>
      <c r="Y194">
        <f t="shared" si="24"/>
        <v>0.29038682439919311</v>
      </c>
      <c r="Z194">
        <f t="shared" si="26"/>
        <v>0.75131142180026989</v>
      </c>
      <c r="AA194">
        <f t="shared" si="25"/>
        <v>0.3915464607692779</v>
      </c>
    </row>
    <row r="195" spans="14:27" x14ac:dyDescent="0.3">
      <c r="N195">
        <v>189</v>
      </c>
      <c r="O195">
        <f t="shared" si="18"/>
        <v>3.2986722862692828</v>
      </c>
      <c r="P195">
        <f t="shared" si="19"/>
        <v>1.0687550561184831</v>
      </c>
      <c r="Q195">
        <f t="shared" si="20"/>
        <v>0.25728748816272962</v>
      </c>
      <c r="T195">
        <f t="shared" si="21"/>
        <v>-0.28642961877258993</v>
      </c>
      <c r="U195">
        <f t="shared" si="22"/>
        <v>0.24463400513833305</v>
      </c>
      <c r="X195">
        <f t="shared" si="23"/>
        <v>1.2662927242375106</v>
      </c>
      <c r="Y195">
        <f t="shared" si="24"/>
        <v>0.28857438117077577</v>
      </c>
      <c r="Z195">
        <f t="shared" si="26"/>
        <v>0.75139397310095568</v>
      </c>
      <c r="AA195">
        <f t="shared" si="25"/>
        <v>0.39099409711871264</v>
      </c>
    </row>
    <row r="196" spans="14:27" x14ac:dyDescent="0.3">
      <c r="N196">
        <v>190</v>
      </c>
      <c r="O196">
        <f t="shared" si="18"/>
        <v>3.3161255787892263</v>
      </c>
      <c r="P196">
        <f t="shared" si="19"/>
        <v>1.0696336353312765</v>
      </c>
      <c r="Q196">
        <f t="shared" si="20"/>
        <v>0.25203730581158623</v>
      </c>
      <c r="T196">
        <f t="shared" si="21"/>
        <v>-0.2855942483735403</v>
      </c>
      <c r="U196">
        <f t="shared" si="22"/>
        <v>0.23964202847659016</v>
      </c>
      <c r="X196">
        <f t="shared" si="23"/>
        <v>1.2665951859337183</v>
      </c>
      <c r="Y196">
        <f t="shared" si="24"/>
        <v>0.28676694134497227</v>
      </c>
      <c r="Z196">
        <f t="shared" si="26"/>
        <v>0.75148615190360946</v>
      </c>
      <c r="AA196">
        <f t="shared" si="25"/>
        <v>0.39044325831465826</v>
      </c>
    </row>
    <row r="197" spans="14:27" x14ac:dyDescent="0.3">
      <c r="N197">
        <v>191</v>
      </c>
      <c r="O197">
        <f t="shared" si="18"/>
        <v>3.3335788713091694</v>
      </c>
      <c r="P197">
        <f t="shared" si="19"/>
        <v>1.0706037090484626</v>
      </c>
      <c r="Q197">
        <f t="shared" si="20"/>
        <v>0.24680325641015385</v>
      </c>
      <c r="T197">
        <f t="shared" si="21"/>
        <v>-0.28467188319982251</v>
      </c>
      <c r="U197">
        <f t="shared" si="22"/>
        <v>0.234665391340802</v>
      </c>
      <c r="X197">
        <f t="shared" si="23"/>
        <v>1.2669291457379954</v>
      </c>
      <c r="Y197">
        <f t="shared" si="24"/>
        <v>0.2849650554854628</v>
      </c>
      <c r="Z197">
        <f t="shared" si="26"/>
        <v>0.75158793012967484</v>
      </c>
      <c r="AA197">
        <f t="shared" si="25"/>
        <v>0.38989411214795061</v>
      </c>
    </row>
    <row r="198" spans="14:27" x14ac:dyDescent="0.3">
      <c r="N198">
        <v>192</v>
      </c>
      <c r="O198">
        <f t="shared" si="18"/>
        <v>3.351032163829113</v>
      </c>
      <c r="P198">
        <f t="shared" si="19"/>
        <v>1.0716649817761894</v>
      </c>
      <c r="Q198">
        <f t="shared" si="20"/>
        <v>0.24158693430058334</v>
      </c>
      <c r="T198">
        <f t="shared" si="21"/>
        <v>-0.2836628042128036</v>
      </c>
      <c r="U198">
        <f t="shared" si="22"/>
        <v>0.22970560966284972</v>
      </c>
      <c r="X198">
        <f t="shared" si="23"/>
        <v>1.2672945019229505</v>
      </c>
      <c r="Y198">
        <f t="shared" si="24"/>
        <v>0.28316927246413526</v>
      </c>
      <c r="Z198">
        <f t="shared" si="26"/>
        <v>0.75169927677651838</v>
      </c>
      <c r="AA198">
        <f t="shared" si="25"/>
        <v>0.38934682589383174</v>
      </c>
    </row>
    <row r="199" spans="14:27" x14ac:dyDescent="0.3">
      <c r="N199">
        <v>193</v>
      </c>
      <c r="O199">
        <f t="shared" ref="O199:O262" si="27">RADIANS(N199)</f>
        <v>3.3684854563490561</v>
      </c>
      <c r="P199">
        <f t="shared" ref="P199:P262" si="28">$C$7*COS(O199)+$C$5</f>
        <v>1.0728171302405034</v>
      </c>
      <c r="Q199">
        <f t="shared" ref="Q199:Q262" si="29">$C$7*SIN(O199)+$C$9</f>
        <v>0.23638992842512119</v>
      </c>
      <c r="T199">
        <f t="shared" ref="T199:T262" si="30">$C$6*COS(O199)</f>
        <v>-0.28256731878771818</v>
      </c>
      <c r="U199">
        <f t="shared" ref="U199:U262" si="31">$C$6*SIN(O199)+$C$6</f>
        <v>0.22476419424027916</v>
      </c>
      <c r="X199">
        <f t="shared" ref="X199:X262" si="32">$C$12*COS(O199)+$C$5</f>
        <v>1.2676911431975504</v>
      </c>
      <c r="Y199">
        <f t="shared" ref="Y199:Y262" si="33">$C$12*SIN(O199)+$C$9</f>
        <v>0.28138013929389416</v>
      </c>
      <c r="Z199">
        <f t="shared" si="26"/>
        <v>0.75182015792687262</v>
      </c>
      <c r="AA199">
        <f t="shared" ref="AA199:AA262" si="34">$C$13*SIN(O199)+$C$14</f>
        <v>0.38880156626099632</v>
      </c>
    </row>
    <row r="200" spans="14:27" x14ac:dyDescent="0.3">
      <c r="N200">
        <v>194</v>
      </c>
      <c r="O200">
        <f t="shared" si="27"/>
        <v>3.3859387488689991</v>
      </c>
      <c r="P200">
        <f t="shared" si="28"/>
        <v>1.0740598034858211</v>
      </c>
      <c r="Q200">
        <f t="shared" si="29"/>
        <v>0.2312138218421014</v>
      </c>
      <c r="T200">
        <f t="shared" si="30"/>
        <v>-0.28138576062003895</v>
      </c>
      <c r="U200">
        <f t="shared" si="31"/>
        <v>0.2198426502760964</v>
      </c>
      <c r="X200">
        <f t="shared" si="32"/>
        <v>1.2681189487410205</v>
      </c>
      <c r="Y200">
        <f t="shared" si="33"/>
        <v>0.27959820096203492</v>
      </c>
      <c r="Z200">
        <f t="shared" ref="Z200:Z263" si="35">$C$13*COS(O200)+($R$7-$C$15)</f>
        <v>0.75195053675916823</v>
      </c>
      <c r="AA200">
        <f t="shared" si="34"/>
        <v>0.38825849934081064</v>
      </c>
    </row>
    <row r="201" spans="14:27" x14ac:dyDescent="0.3">
      <c r="N201">
        <v>195</v>
      </c>
      <c r="O201">
        <f t="shared" si="27"/>
        <v>3.4033920413889427</v>
      </c>
      <c r="P201">
        <f t="shared" si="28"/>
        <v>1.0753926229818342</v>
      </c>
      <c r="Q201">
        <f t="shared" si="29"/>
        <v>0.22606019124373117</v>
      </c>
      <c r="T201">
        <f t="shared" si="30"/>
        <v>-0.28011848962382979</v>
      </c>
      <c r="U201">
        <f t="shared" si="31"/>
        <v>0.21494247692026897</v>
      </c>
      <c r="X201">
        <f t="shared" si="32"/>
        <v>1.2685777882396478</v>
      </c>
      <c r="Y201">
        <f t="shared" si="33"/>
        <v>0.27782400026423532</v>
      </c>
      <c r="Z201">
        <f t="shared" si="35"/>
        <v>0.75209037355874997</v>
      </c>
      <c r="AA201">
        <f t="shared" si="34"/>
        <v>0.38771779055671934</v>
      </c>
    </row>
    <row r="202" spans="14:27" x14ac:dyDescent="0.3">
      <c r="N202">
        <v>196</v>
      </c>
      <c r="O202">
        <f t="shared" si="27"/>
        <v>3.4208453339088858</v>
      </c>
      <c r="P202">
        <f t="shared" si="28"/>
        <v>1.0768151827388128</v>
      </c>
      <c r="Q202">
        <f t="shared" si="29"/>
        <v>0.22093060647581531</v>
      </c>
      <c r="T202">
        <f t="shared" si="30"/>
        <v>-0.27876589182211248</v>
      </c>
      <c r="U202">
        <f t="shared" si="31"/>
        <v>0.21006516681307028</v>
      </c>
      <c r="X202">
        <f t="shared" si="32"/>
        <v>1.2690675219264766</v>
      </c>
      <c r="Y202">
        <f t="shared" si="33"/>
        <v>0.27605807763921508</v>
      </c>
      <c r="Z202">
        <f t="shared" si="35"/>
        <v>0.75223962572997394</v>
      </c>
      <c r="AA202">
        <f t="shared" si="34"/>
        <v>0.38717960461385603</v>
      </c>
    </row>
    <row r="203" spans="14:27" x14ac:dyDescent="0.3">
      <c r="N203">
        <v>197</v>
      </c>
      <c r="O203">
        <f t="shared" si="27"/>
        <v>3.4382986264288293</v>
      </c>
      <c r="P203">
        <f t="shared" si="28"/>
        <v>1.0783270494312744</v>
      </c>
      <c r="Q203">
        <f t="shared" si="29"/>
        <v>0.21582663005956526</v>
      </c>
      <c r="T203">
        <f t="shared" si="30"/>
        <v>-0.27732837922928028</v>
      </c>
      <c r="U203">
        <f t="shared" si="31"/>
        <v>0.20521220563040632</v>
      </c>
      <c r="X203">
        <f t="shared" si="32"/>
        <v>1.2695880006238813</v>
      </c>
      <c r="Y203">
        <f t="shared" si="33"/>
        <v>0.27430097100411266</v>
      </c>
      <c r="Z203">
        <f t="shared" si="35"/>
        <v>0.75239824780918296</v>
      </c>
      <c r="AA203">
        <f t="shared" si="34"/>
        <v>0.38664410544887245</v>
      </c>
    </row>
    <row r="204" spans="14:27" x14ac:dyDescent="0.3">
      <c r="N204">
        <v>198</v>
      </c>
      <c r="O204">
        <f t="shared" si="27"/>
        <v>3.4557519189487724</v>
      </c>
      <c r="P204">
        <f t="shared" si="28"/>
        <v>1.0799277625299784</v>
      </c>
      <c r="Q204">
        <f t="shared" si="29"/>
        <v>0.21074981671564108</v>
      </c>
      <c r="T204">
        <f t="shared" si="30"/>
        <v>-0.27580638972559451</v>
      </c>
      <c r="U204">
        <f t="shared" si="31"/>
        <v>0.20038507163126529</v>
      </c>
      <c r="X204">
        <f t="shared" si="32"/>
        <v>1.270139065789009</v>
      </c>
      <c r="Y204">
        <f t="shared" si="33"/>
        <v>0.2725532155906305</v>
      </c>
      <c r="Z204">
        <f t="shared" si="35"/>
        <v>0.75256619147855519</v>
      </c>
      <c r="AA204">
        <f t="shared" si="34"/>
        <v>0.3861114561800017</v>
      </c>
    </row>
    <row r="205" spans="14:27" x14ac:dyDescent="0.3">
      <c r="N205">
        <v>199</v>
      </c>
      <c r="O205">
        <f t="shared" si="27"/>
        <v>3.473205211468716</v>
      </c>
      <c r="P205">
        <f t="shared" si="28"/>
        <v>1.0816168344422086</v>
      </c>
      <c r="Q205">
        <f t="shared" si="29"/>
        <v>0.20570171289056718</v>
      </c>
      <c r="T205">
        <f t="shared" si="30"/>
        <v>-0.27420038692380183</v>
      </c>
      <c r="U205">
        <f t="shared" si="31"/>
        <v>0.19558523520742455</v>
      </c>
      <c r="X205">
        <f t="shared" si="32"/>
        <v>1.2707205495620719</v>
      </c>
      <c r="Y205">
        <f t="shared" si="33"/>
        <v>0.27081534378199856</v>
      </c>
      <c r="Z205">
        <f t="shared" si="35"/>
        <v>0.75274340558082198</v>
      </c>
      <c r="AA205">
        <f t="shared" si="34"/>
        <v>0.38558181905737099</v>
      </c>
    </row>
    <row r="206" spans="14:27" x14ac:dyDescent="0.3">
      <c r="N206">
        <v>200</v>
      </c>
      <c r="O206">
        <f t="shared" si="27"/>
        <v>3.4906585039886591</v>
      </c>
      <c r="P206">
        <f t="shared" si="28"/>
        <v>1.083393750660298</v>
      </c>
      <c r="Q206">
        <f t="shared" si="29"/>
        <v>0.20068385628567104</v>
      </c>
      <c r="T206">
        <f t="shared" si="30"/>
        <v>-0.27251086002791342</v>
      </c>
      <c r="U206">
        <f t="shared" si="31"/>
        <v>0.19081415843555607</v>
      </c>
      <c r="X206">
        <f t="shared" si="32"/>
        <v>1.2713322748174798</v>
      </c>
      <c r="Y206">
        <f t="shared" si="33"/>
        <v>0.26908788495080477</v>
      </c>
      <c r="Z206">
        <f t="shared" si="35"/>
        <v>0.75292983613485109</v>
      </c>
      <c r="AA206">
        <f t="shared" si="34"/>
        <v>0.3850553554135786</v>
      </c>
    </row>
    <row r="207" spans="14:27" x14ac:dyDescent="0.3">
      <c r="N207">
        <v>201</v>
      </c>
      <c r="O207">
        <f t="shared" si="27"/>
        <v>3.5081117965086026</v>
      </c>
      <c r="P207">
        <f t="shared" si="28"/>
        <v>1.0852579699183535</v>
      </c>
      <c r="Q207">
        <f t="shared" si="29"/>
        <v>0.19569777538868338</v>
      </c>
      <c r="T207">
        <f t="shared" si="30"/>
        <v>-0.27073832368418849</v>
      </c>
      <c r="U207">
        <f t="shared" si="31"/>
        <v>0.18607329463186287</v>
      </c>
      <c r="X207">
        <f t="shared" si="32"/>
        <v>1.2719740552177938</v>
      </c>
      <c r="Y207">
        <f t="shared" si="33"/>
        <v>0.26737136529774347</v>
      </c>
      <c r="Z207">
        <f t="shared" si="35"/>
        <v>0.75312542635208968</v>
      </c>
      <c r="AA207">
        <f t="shared" si="34"/>
        <v>0.38453222561455042</v>
      </c>
    </row>
    <row r="208" spans="14:27" x14ac:dyDescent="0.3">
      <c r="N208">
        <v>202</v>
      </c>
      <c r="O208">
        <f t="shared" si="27"/>
        <v>3.5255650890285457</v>
      </c>
      <c r="P208">
        <f t="shared" si="28"/>
        <v>1.0872089243571299</v>
      </c>
      <c r="Q208">
        <f t="shared" si="29"/>
        <v>0.19074498900814685</v>
      </c>
      <c r="T208">
        <f t="shared" si="30"/>
        <v>-0.26888331782436836</v>
      </c>
      <c r="U208">
        <f t="shared" si="31"/>
        <v>0.18136408790938552</v>
      </c>
      <c r="X208">
        <f t="shared" si="32"/>
        <v>1.2726456952704874</v>
      </c>
      <c r="Y208">
        <f t="shared" si="33"/>
        <v>0.26566630769132926</v>
      </c>
      <c r="Z208">
        <f t="shared" si="35"/>
        <v>0.75333011665386296</v>
      </c>
      <c r="AA208">
        <f t="shared" si="34"/>
        <v>0.38401258901069085</v>
      </c>
    </row>
    <row r="209" spans="14:27" x14ac:dyDescent="0.3">
      <c r="N209">
        <v>203</v>
      </c>
      <c r="O209">
        <f t="shared" si="27"/>
        <v>3.5430183815484888</v>
      </c>
      <c r="P209">
        <f t="shared" si="28"/>
        <v>1.0892460196970057</v>
      </c>
      <c r="Q209">
        <f t="shared" si="29"/>
        <v>0.18582700581077155</v>
      </c>
      <c r="T209">
        <f t="shared" si="30"/>
        <v>-0.26694640750120768</v>
      </c>
      <c r="U209">
        <f t="shared" si="31"/>
        <v>0.17668797273811065</v>
      </c>
      <c r="X209">
        <f t="shared" si="32"/>
        <v>1.2733469903874939</v>
      </c>
      <c r="Y209">
        <f t="shared" si="33"/>
        <v>0.26397323150862628</v>
      </c>
      <c r="Z209">
        <f t="shared" si="35"/>
        <v>0.75354384468952207</v>
      </c>
      <c r="AA209">
        <f t="shared" si="34"/>
        <v>0.38349660388834328</v>
      </c>
    </row>
    <row r="210" spans="14:27" x14ac:dyDescent="0.3">
      <c r="N210">
        <v>204</v>
      </c>
      <c r="O210">
        <f t="shared" si="27"/>
        <v>3.5604716740684323</v>
      </c>
      <c r="P210">
        <f t="shared" si="28"/>
        <v>1.0913686354190069</v>
      </c>
      <c r="Q210">
        <f t="shared" si="29"/>
        <v>0.18094532386188095</v>
      </c>
      <c r="T210">
        <f t="shared" si="30"/>
        <v>-0.26492818271635421</v>
      </c>
      <c r="U210">
        <f t="shared" si="31"/>
        <v>0.17204637350801794</v>
      </c>
      <c r="X210">
        <f t="shared" si="32"/>
        <v>1.274077726947527</v>
      </c>
      <c r="Y210">
        <f t="shared" si="33"/>
        <v>0.26229265247704098</v>
      </c>
      <c r="Z210">
        <f t="shared" si="35"/>
        <v>0.75376654535543697</v>
      </c>
      <c r="AA210">
        <f t="shared" si="34"/>
        <v>0.3829844274215744</v>
      </c>
    </row>
    <row r="211" spans="14:27" x14ac:dyDescent="0.3">
      <c r="N211">
        <v>205</v>
      </c>
      <c r="O211">
        <f t="shared" si="27"/>
        <v>3.5779249665883754</v>
      </c>
      <c r="P211">
        <f t="shared" si="28"/>
        <v>1.0935761249538218</v>
      </c>
      <c r="Q211">
        <f t="shared" si="29"/>
        <v>0.17610143016908672</v>
      </c>
      <c r="T211">
        <f t="shared" si="30"/>
        <v>-0.26282925824062847</v>
      </c>
      <c r="U211">
        <f t="shared" si="31"/>
        <v>0.16744070409519718</v>
      </c>
      <c r="X211">
        <f t="shared" si="32"/>
        <v>1.2748376823611518</v>
      </c>
      <c r="Y211">
        <f t="shared" si="33"/>
        <v>0.26062508251722655</v>
      </c>
      <c r="Z211">
        <f t="shared" si="35"/>
        <v>0.75399815081482735</v>
      </c>
      <c r="AA211">
        <f t="shared" si="34"/>
        <v>0.38247621562429762</v>
      </c>
    </row>
    <row r="212" spans="14:27" x14ac:dyDescent="0.3">
      <c r="N212">
        <v>206</v>
      </c>
      <c r="O212">
        <f t="shared" si="27"/>
        <v>3.595378259108319</v>
      </c>
      <c r="P212">
        <f t="shared" si="28"/>
        <v>1.0958678158787543</v>
      </c>
      <c r="Q212">
        <f t="shared" si="29"/>
        <v>0.17129680022933136</v>
      </c>
      <c r="T212">
        <f t="shared" si="30"/>
        <v>-0.26065027342675839</v>
      </c>
      <c r="U212">
        <f t="shared" si="31"/>
        <v>0.16287236743116754</v>
      </c>
      <c r="X212">
        <f t="shared" si="32"/>
        <v>1.2756266251385875</v>
      </c>
      <c r="Y212">
        <f t="shared" si="33"/>
        <v>0.25897102958714685</v>
      </c>
      <c r="Z212">
        <f t="shared" si="35"/>
        <v>0.75423859051842679</v>
      </c>
      <c r="AA212">
        <f t="shared" si="34"/>
        <v>0.38197212330274954</v>
      </c>
    </row>
    <row r="213" spans="14:27" x14ac:dyDescent="0.3">
      <c r="N213">
        <v>207</v>
      </c>
      <c r="O213">
        <f t="shared" si="27"/>
        <v>3.6128315516282621</v>
      </c>
      <c r="P213">
        <f t="shared" si="28"/>
        <v>1.0982430101225478</v>
      </c>
      <c r="Q213">
        <f t="shared" si="29"/>
        <v>0.16653289757943826</v>
      </c>
      <c r="T213">
        <f t="shared" si="30"/>
        <v>-0.25839189201462665</v>
      </c>
      <c r="U213">
        <f t="shared" si="31"/>
        <v>0.15834275507553144</v>
      </c>
      <c r="X213">
        <f t="shared" si="32"/>
        <v>1.2764443149602216</v>
      </c>
      <c r="Y213">
        <f t="shared" si="33"/>
        <v>0.25733099752734762</v>
      </c>
      <c r="Z213">
        <f t="shared" si="35"/>
        <v>0.75448779122597232</v>
      </c>
      <c r="AA213">
        <f t="shared" si="34"/>
        <v>0.38147230400833454</v>
      </c>
    </row>
    <row r="214" spans="14:27" x14ac:dyDescent="0.3">
      <c r="N214">
        <v>208</v>
      </c>
      <c r="O214">
        <f t="shared" si="27"/>
        <v>3.6302848441482056</v>
      </c>
      <c r="P214">
        <f t="shared" si="28"/>
        <v>1.1007009841780273</v>
      </c>
      <c r="Q214">
        <f t="shared" si="29"/>
        <v>0.16181117335030329</v>
      </c>
      <c r="T214">
        <f t="shared" si="30"/>
        <v>-0.2560548019290888</v>
      </c>
      <c r="U214">
        <f t="shared" si="31"/>
        <v>0.15385324679209164</v>
      </c>
      <c r="X214">
        <f t="shared" si="32"/>
        <v>1.2772905027498127</v>
      </c>
      <c r="Y214">
        <f t="shared" si="33"/>
        <v>0.25570548590748143</v>
      </c>
      <c r="Z214">
        <f t="shared" si="35"/>
        <v>0.75474567702851447</v>
      </c>
      <c r="AA214">
        <f t="shared" si="34"/>
        <v>0.38097690999085149</v>
      </c>
    </row>
    <row r="215" spans="14:27" x14ac:dyDescent="0.3">
      <c r="N215">
        <v>209</v>
      </c>
      <c r="O215">
        <f t="shared" si="27"/>
        <v>3.6477381366681487</v>
      </c>
      <c r="P215">
        <f t="shared" si="28"/>
        <v>1.1032409893224844</v>
      </c>
      <c r="Q215">
        <f t="shared" si="29"/>
        <v>0.15713306582486722</v>
      </c>
      <c r="T215">
        <f t="shared" si="30"/>
        <v>-0.25363971507042476</v>
      </c>
      <c r="U215">
        <f t="shared" si="31"/>
        <v>0.14940521012856228</v>
      </c>
      <c r="X215">
        <f t="shared" si="32"/>
        <v>1.2781649307503635</v>
      </c>
      <c r="Y215">
        <f t="shared" si="33"/>
        <v>0.25409498987413459</v>
      </c>
      <c r="Z215">
        <f t="shared" si="35"/>
        <v>0.75501216937153948</v>
      </c>
      <c r="AA215">
        <f t="shared" si="34"/>
        <v>0.38048609215211726</v>
      </c>
    </row>
    <row r="216" spans="14:27" x14ac:dyDescent="0.3">
      <c r="N216">
        <v>210</v>
      </c>
      <c r="O216">
        <f t="shared" si="27"/>
        <v>3.6651914291880923</v>
      </c>
      <c r="P216">
        <f t="shared" si="28"/>
        <v>1.1058622518457464</v>
      </c>
      <c r="Q216">
        <f t="shared" si="29"/>
        <v>0.15249999999999997</v>
      </c>
      <c r="T216">
        <f t="shared" si="30"/>
        <v>-0.2511473670974872</v>
      </c>
      <c r="U216">
        <f t="shared" si="31"/>
        <v>0.14499999999999996</v>
      </c>
      <c r="X216">
        <f t="shared" si="32"/>
        <v>1.2790673326026341</v>
      </c>
      <c r="Y216">
        <f t="shared" si="33"/>
        <v>0.2525</v>
      </c>
      <c r="Z216">
        <f t="shared" si="35"/>
        <v>0.75528718707889808</v>
      </c>
      <c r="AA216">
        <f t="shared" si="34"/>
        <v>0.38</v>
      </c>
    </row>
    <row r="217" spans="14:27" x14ac:dyDescent="0.3">
      <c r="N217">
        <v>211</v>
      </c>
      <c r="O217">
        <f t="shared" si="27"/>
        <v>3.6826447217080354</v>
      </c>
      <c r="P217">
        <f t="shared" si="28"/>
        <v>1.1085639732858559</v>
      </c>
      <c r="Q217">
        <f t="shared" si="29"/>
        <v>0.14791338715243349</v>
      </c>
      <c r="T217">
        <f t="shared" si="30"/>
        <v>-0.24857851720361257</v>
      </c>
      <c r="U217">
        <f t="shared" si="31"/>
        <v>0.14063895827608427</v>
      </c>
      <c r="X217">
        <f t="shared" si="32"/>
        <v>1.2799974334262783</v>
      </c>
      <c r="Y217">
        <f t="shared" si="33"/>
        <v>0.25092100213444429</v>
      </c>
      <c r="Z217">
        <f t="shared" si="35"/>
        <v>0.75557064637753257</v>
      </c>
      <c r="AA217">
        <f t="shared" si="34"/>
        <v>0.37951878160287827</v>
      </c>
    </row>
    <row r="218" spans="14:27" x14ac:dyDescent="0.3">
      <c r="N218">
        <v>212</v>
      </c>
      <c r="O218">
        <f t="shared" si="27"/>
        <v>3.7000980142279785</v>
      </c>
      <c r="P218">
        <f t="shared" si="28"/>
        <v>1.1113453306722902</v>
      </c>
      <c r="Q218">
        <f t="shared" si="29"/>
        <v>0.14337462440887253</v>
      </c>
      <c r="T218">
        <f t="shared" si="30"/>
        <v>-0.24593394788536355</v>
      </c>
      <c r="U218">
        <f t="shared" si="31"/>
        <v>0.13632341337237061</v>
      </c>
      <c r="X218">
        <f t="shared" si="32"/>
        <v>1.2809549499035753</v>
      </c>
      <c r="Y218">
        <f t="shared" si="33"/>
        <v>0.24935847725551349</v>
      </c>
      <c r="Z218">
        <f t="shared" si="35"/>
        <v>0.75586246092299447</v>
      </c>
      <c r="AA218">
        <f t="shared" si="34"/>
        <v>0.37904258354453746</v>
      </c>
    </row>
    <row r="219" spans="14:27" x14ac:dyDescent="0.3">
      <c r="N219">
        <v>213</v>
      </c>
      <c r="O219">
        <f t="shared" si="27"/>
        <v>3.717551306747922</v>
      </c>
      <c r="P219">
        <f t="shared" si="28"/>
        <v>1.1142054767766458</v>
      </c>
      <c r="Q219">
        <f t="shared" si="29"/>
        <v>0.13888509432041674</v>
      </c>
      <c r="T219">
        <f t="shared" si="30"/>
        <v>-0.24321446470417296</v>
      </c>
      <c r="U219">
        <f t="shared" si="31"/>
        <v>0.13205467984564215</v>
      </c>
      <c r="X219">
        <f t="shared" si="32"/>
        <v>1.2819395903657307</v>
      </c>
      <c r="Y219">
        <f t="shared" si="33"/>
        <v>0.24781290132342215</v>
      </c>
      <c r="Z219">
        <f t="shared" si="35"/>
        <v>0.7561625418257466</v>
      </c>
      <c r="AA219">
        <f t="shared" si="34"/>
        <v>0.37857155087951916</v>
      </c>
    </row>
    <row r="220" spans="14:27" x14ac:dyDescent="0.3">
      <c r="N220">
        <v>214</v>
      </c>
      <c r="O220">
        <f t="shared" si="27"/>
        <v>3.7350045992678651</v>
      </c>
      <c r="P220">
        <f t="shared" si="28"/>
        <v>1.1171435403707124</v>
      </c>
      <c r="Q220">
        <f t="shared" si="29"/>
        <v>0.13444616444142227</v>
      </c>
      <c r="T220">
        <f t="shared" si="30"/>
        <v>-0.24042089604096212</v>
      </c>
      <c r="U220">
        <f t="shared" si="31"/>
        <v>0.12783405799348346</v>
      </c>
      <c r="X220">
        <f t="shared" si="32"/>
        <v>1.2829510548817207</v>
      </c>
      <c r="Y220">
        <f t="shared" si="33"/>
        <v>0.24628474513557158</v>
      </c>
      <c r="Z220">
        <f t="shared" si="35"/>
        <v>0.75647079767823877</v>
      </c>
      <c r="AA220">
        <f t="shared" si="34"/>
        <v>0.37810582708893614</v>
      </c>
    </row>
    <row r="221" spans="14:27" x14ac:dyDescent="0.3">
      <c r="N221">
        <v>215</v>
      </c>
      <c r="O221">
        <f t="shared" si="27"/>
        <v>3.7524578917878086</v>
      </c>
      <c r="P221">
        <f t="shared" si="28"/>
        <v>1.1201586264918575</v>
      </c>
      <c r="Q221">
        <f t="shared" si="29"/>
        <v>0.13005918691293092</v>
      </c>
      <c r="T221">
        <f t="shared" si="30"/>
        <v>-0.2375540928438076</v>
      </c>
      <c r="U221">
        <f t="shared" si="31"/>
        <v>0.12366283345819659</v>
      </c>
      <c r="X221">
        <f t="shared" si="32"/>
        <v>1.2839890353496559</v>
      </c>
      <c r="Y221">
        <f t="shared" si="33"/>
        <v>0.24477447418314013</v>
      </c>
      <c r="Z221">
        <f t="shared" si="35"/>
        <v>0.75678713458275237</v>
      </c>
      <c r="AA221">
        <f t="shared" si="34"/>
        <v>0.37764555403676653</v>
      </c>
    </row>
    <row r="222" spans="14:27" x14ac:dyDescent="0.3">
      <c r="N222">
        <v>216</v>
      </c>
      <c r="O222">
        <f t="shared" si="27"/>
        <v>3.7699111843077517</v>
      </c>
      <c r="P222">
        <f t="shared" si="28"/>
        <v>1.1232498167156411</v>
      </c>
      <c r="Q222">
        <f t="shared" si="29"/>
        <v>0.12572549805079572</v>
      </c>
      <c r="T222">
        <f t="shared" si="30"/>
        <v>-0.23461492836873477</v>
      </c>
      <c r="U222">
        <f t="shared" si="31"/>
        <v>0.11954227683518281</v>
      </c>
      <c r="X222">
        <f t="shared" si="32"/>
        <v>1.2850532155906307</v>
      </c>
      <c r="Y222">
        <f t="shared" si="33"/>
        <v>0.24328254850929032</v>
      </c>
      <c r="Z222">
        <f t="shared" si="35"/>
        <v>0.75711145618000186</v>
      </c>
      <c r="AA222">
        <f t="shared" si="34"/>
        <v>0.37719087192664086</v>
      </c>
    </row>
    <row r="223" spans="14:27" x14ac:dyDescent="0.3">
      <c r="N223">
        <v>217</v>
      </c>
      <c r="O223">
        <f t="shared" si="27"/>
        <v>3.7873644768276953</v>
      </c>
      <c r="P223">
        <f t="shared" si="28"/>
        <v>1.1264161694355759</v>
      </c>
      <c r="Q223">
        <f t="shared" si="29"/>
        <v>0.12144641793862523</v>
      </c>
      <c r="T223">
        <f t="shared" si="30"/>
        <v>-0.2316042979137149</v>
      </c>
      <c r="U223">
        <f t="shared" si="31"/>
        <v>0.11547364328590595</v>
      </c>
      <c r="X223">
        <f t="shared" si="32"/>
        <v>1.2861432714450343</v>
      </c>
      <c r="Y223">
        <f t="shared" si="33"/>
        <v>0.24180942256903493</v>
      </c>
      <c r="Z223">
        <f t="shared" si="35"/>
        <v>0.75744366367848681</v>
      </c>
      <c r="AA223">
        <f t="shared" si="34"/>
        <v>0.37674191925913447</v>
      </c>
    </row>
    <row r="224" spans="14:27" x14ac:dyDescent="0.3">
      <c r="N224">
        <v>218</v>
      </c>
      <c r="O224">
        <f t="shared" si="27"/>
        <v>3.8048177693476384</v>
      </c>
      <c r="P224">
        <f t="shared" si="28"/>
        <v>1.1296567201499499</v>
      </c>
      <c r="Q224">
        <f t="shared" si="29"/>
        <v>0.11722325002567424</v>
      </c>
      <c r="T224">
        <f t="shared" si="30"/>
        <v>-0.22852311854594937</v>
      </c>
      <c r="U224">
        <f t="shared" si="31"/>
        <v>0.11145817215555912</v>
      </c>
      <c r="X224">
        <f t="shared" si="32"/>
        <v>1.2872588708712942</v>
      </c>
      <c r="Y224">
        <f t="shared" si="33"/>
        <v>0.24035554509080587</v>
      </c>
      <c r="Z224">
        <f t="shared" si="35"/>
        <v>0.75778365588458507</v>
      </c>
      <c r="AA224">
        <f t="shared" si="34"/>
        <v>0.37629883278957899</v>
      </c>
    </row>
    <row r="225" spans="14:27" x14ac:dyDescent="0.3">
      <c r="N225">
        <v>219</v>
      </c>
      <c r="O225">
        <f t="shared" si="27"/>
        <v>3.8222710618675819</v>
      </c>
      <c r="P225">
        <f t="shared" si="28"/>
        <v>1.1329704817556241</v>
      </c>
      <c r="Q225">
        <f t="shared" si="29"/>
        <v>0.11305728072979954</v>
      </c>
      <c r="T225">
        <f t="shared" si="30"/>
        <v>-0.22537232882252151</v>
      </c>
      <c r="U225">
        <f t="shared" si="31"/>
        <v>0.10749708659554708</v>
      </c>
      <c r="X225">
        <f t="shared" si="32"/>
        <v>1.2883996740470183</v>
      </c>
      <c r="Y225">
        <f t="shared" si="33"/>
        <v>0.23892135893976704</v>
      </c>
      <c r="Z225">
        <f t="shared" si="35"/>
        <v>0.75813132923337712</v>
      </c>
      <c r="AA225">
        <f t="shared" si="34"/>
        <v>0.37586174748640522</v>
      </c>
    </row>
    <row r="226" spans="14:27" x14ac:dyDescent="0.3">
      <c r="N226">
        <v>220</v>
      </c>
      <c r="O226">
        <f t="shared" si="27"/>
        <v>3.839724354387525</v>
      </c>
      <c r="P226">
        <f t="shared" si="28"/>
        <v>1.1363564448487118</v>
      </c>
      <c r="Q226">
        <f t="shared" si="29"/>
        <v>0.10894977904560552</v>
      </c>
      <c r="T226">
        <f t="shared" si="30"/>
        <v>-0.2221528885045036</v>
      </c>
      <c r="U226">
        <f t="shared" si="31"/>
        <v>0.10359159319090361</v>
      </c>
      <c r="X226">
        <f t="shared" si="32"/>
        <v>1.2895653334725075</v>
      </c>
      <c r="Y226">
        <f t="shared" si="33"/>
        <v>0.23750730098291339</v>
      </c>
      <c r="Z226">
        <f t="shared" si="35"/>
        <v>0.7584865778201928</v>
      </c>
      <c r="AA226">
        <f t="shared" si="34"/>
        <v>0.37543079649003075</v>
      </c>
    </row>
    <row r="227" spans="14:27" x14ac:dyDescent="0.3">
      <c r="N227">
        <v>221</v>
      </c>
      <c r="O227">
        <f t="shared" si="27"/>
        <v>3.8571776469074681</v>
      </c>
      <c r="P227">
        <f t="shared" si="28"/>
        <v>1.1398135780320546</v>
      </c>
      <c r="Q227">
        <f t="shared" si="29"/>
        <v>0.10490199615789533</v>
      </c>
      <c r="T227">
        <f t="shared" si="30"/>
        <v>-0.21886577826460391</v>
      </c>
      <c r="U227">
        <f t="shared" si="31"/>
        <v>9.9742881592752936E-2</v>
      </c>
      <c r="X227">
        <f t="shared" si="32"/>
        <v>1.2907554940766091</v>
      </c>
      <c r="Y227">
        <f t="shared" si="33"/>
        <v>0.23611380195599674</v>
      </c>
      <c r="Z227">
        <f t="shared" si="35"/>
        <v>0.75884929343287144</v>
      </c>
      <c r="AA227">
        <f t="shared" si="34"/>
        <v>0.3750061110723038</v>
      </c>
    </row>
    <row r="228" spans="14:27" x14ac:dyDescent="0.3">
      <c r="N228">
        <v>222</v>
      </c>
      <c r="O228">
        <f t="shared" si="27"/>
        <v>3.8746309394274117</v>
      </c>
      <c r="P228">
        <f t="shared" si="28"/>
        <v>1.1433408282293949</v>
      </c>
      <c r="Q228">
        <f t="shared" si="29"/>
        <v>0.10091516506054823</v>
      </c>
      <c r="T228">
        <f t="shared" si="30"/>
        <v>-0.21551199938844431</v>
      </c>
      <c r="U228">
        <f t="shared" si="31"/>
        <v>9.5952124155931101E-2</v>
      </c>
      <c r="X228">
        <f t="shared" si="32"/>
        <v>1.2919697933248737</v>
      </c>
      <c r="Y228">
        <f t="shared" si="33"/>
        <v>0.23474128633231989</v>
      </c>
      <c r="Z228">
        <f t="shared" si="35"/>
        <v>0.75921936558472347</v>
      </c>
      <c r="AA228">
        <f t="shared" si="34"/>
        <v>0.37458782059651657</v>
      </c>
    </row>
    <row r="229" spans="14:27" x14ac:dyDescent="0.3">
      <c r="N229">
        <v>223</v>
      </c>
      <c r="O229">
        <f t="shared" si="27"/>
        <v>3.8920842319473548</v>
      </c>
      <c r="P229">
        <f t="shared" si="28"/>
        <v>1.146937121006153</v>
      </c>
      <c r="Q229">
        <f t="shared" si="29"/>
        <v>9.6990500180937994E-2</v>
      </c>
      <c r="T229">
        <f t="shared" si="30"/>
        <v>-0.21209257346955945</v>
      </c>
      <c r="U229">
        <f t="shared" si="31"/>
        <v>9.2220475581875461E-2</v>
      </c>
      <c r="X229">
        <f t="shared" si="32"/>
        <v>1.2932078613299871</v>
      </c>
      <c r="Y229">
        <f t="shared" si="33"/>
        <v>0.23339017219343766</v>
      </c>
      <c r="Z229">
        <f t="shared" si="35"/>
        <v>0.75959668154818671</v>
      </c>
      <c r="AA229">
        <f t="shared" si="34"/>
        <v>0.37417605247800007</v>
      </c>
    </row>
    <row r="230" spans="14:27" x14ac:dyDescent="0.3">
      <c r="N230">
        <v>224</v>
      </c>
      <c r="O230">
        <f t="shared" si="27"/>
        <v>3.9095375244672983</v>
      </c>
      <c r="P230">
        <f t="shared" si="28"/>
        <v>1.1506013608967116</v>
      </c>
      <c r="Q230">
        <f t="shared" si="29"/>
        <v>9.3129197010005799E-2</v>
      </c>
      <c r="T230">
        <f t="shared" si="30"/>
        <v>-0.20860854209820881</v>
      </c>
      <c r="U230">
        <f t="shared" si="31"/>
        <v>8.8549072566890763E-2</v>
      </c>
      <c r="X230">
        <f t="shared" si="32"/>
        <v>1.2944693209644418</v>
      </c>
      <c r="Y230">
        <f t="shared" si="33"/>
        <v>0.23206087110180529</v>
      </c>
      <c r="Z230">
        <f t="shared" si="35"/>
        <v>0.75998112638916326</v>
      </c>
      <c r="AA230">
        <f t="shared" si="34"/>
        <v>0.3737709321453121</v>
      </c>
    </row>
    <row r="231" spans="14:27" x14ac:dyDescent="0.3">
      <c r="N231">
        <v>225</v>
      </c>
      <c r="O231">
        <f t="shared" si="27"/>
        <v>3.9269908169872414</v>
      </c>
      <c r="P231">
        <f t="shared" si="28"/>
        <v>1.1543324317381032</v>
      </c>
      <c r="Q231">
        <f t="shared" si="29"/>
        <v>8.9332431738103013E-2</v>
      </c>
      <c r="T231">
        <f t="shared" si="30"/>
        <v>-0.2050609665440988</v>
      </c>
      <c r="U231">
        <f t="shared" si="31"/>
        <v>8.4939033455901231E-2</v>
      </c>
      <c r="X231">
        <f t="shared" si="32"/>
        <v>1.2957537879754126</v>
      </c>
      <c r="Y231">
        <f t="shared" si="33"/>
        <v>0.23075378797541252</v>
      </c>
      <c r="Z231">
        <f t="shared" si="35"/>
        <v>0.76037258300203059</v>
      </c>
      <c r="AA231">
        <f t="shared" si="34"/>
        <v>0.37337258300203052</v>
      </c>
    </row>
    <row r="232" spans="14:27" x14ac:dyDescent="0.3">
      <c r="N232">
        <v>226</v>
      </c>
      <c r="O232">
        <f t="shared" si="27"/>
        <v>3.9444441095071849</v>
      </c>
      <c r="P232">
        <f t="shared" si="28"/>
        <v>1.1581291970100058</v>
      </c>
      <c r="Q232">
        <f t="shared" si="29"/>
        <v>8.5601360896711387E-2</v>
      </c>
      <c r="T232">
        <f t="shared" si="30"/>
        <v>-0.20145092743310919</v>
      </c>
      <c r="U232">
        <f t="shared" si="31"/>
        <v>8.1391457901791142E-2</v>
      </c>
      <c r="X232">
        <f t="shared" si="32"/>
        <v>1.2970608711018055</v>
      </c>
      <c r="Y232">
        <f t="shared" si="33"/>
        <v>0.22946932096444161</v>
      </c>
      <c r="Z232">
        <f t="shared" si="35"/>
        <v>0.76077093214531222</v>
      </c>
      <c r="AA232">
        <f t="shared" si="34"/>
        <v>0.3729811263891632</v>
      </c>
    </row>
    <row r="233" spans="14:27" x14ac:dyDescent="0.3">
      <c r="N233">
        <v>227</v>
      </c>
      <c r="O233">
        <f t="shared" si="27"/>
        <v>3.961897402027128</v>
      </c>
      <c r="P233">
        <f t="shared" si="28"/>
        <v>1.1619905001809381</v>
      </c>
      <c r="Q233">
        <f t="shared" si="29"/>
        <v>8.1937121006152996E-2</v>
      </c>
      <c r="T233">
        <f t="shared" si="30"/>
        <v>-0.19777952441812457</v>
      </c>
      <c r="U233">
        <f t="shared" si="31"/>
        <v>7.7907426530440554E-2</v>
      </c>
      <c r="X233">
        <f t="shared" si="32"/>
        <v>1.2983901721934377</v>
      </c>
      <c r="Y233">
        <f t="shared" si="33"/>
        <v>0.22820786132998711</v>
      </c>
      <c r="Z233">
        <f t="shared" si="35"/>
        <v>0.76117605247800013</v>
      </c>
      <c r="AA233">
        <f t="shared" si="34"/>
        <v>0.37259668154818659</v>
      </c>
    </row>
    <row r="234" spans="14:27" x14ac:dyDescent="0.3">
      <c r="N234">
        <v>228</v>
      </c>
      <c r="O234">
        <f t="shared" si="27"/>
        <v>3.9793506945470716</v>
      </c>
      <c r="P234">
        <f t="shared" si="28"/>
        <v>1.1659151650605484</v>
      </c>
      <c r="Q234">
        <f t="shared" si="29"/>
        <v>7.8340828229394727E-2</v>
      </c>
      <c r="T234">
        <f t="shared" si="30"/>
        <v>-0.19404787584406885</v>
      </c>
      <c r="U234">
        <f t="shared" si="31"/>
        <v>7.4488000611555638E-2</v>
      </c>
      <c r="X234">
        <f t="shared" si="32"/>
        <v>1.2997412863323201</v>
      </c>
      <c r="Y234">
        <f t="shared" si="33"/>
        <v>0.2269697933248736</v>
      </c>
      <c r="Z234">
        <f t="shared" si="35"/>
        <v>0.76158782059651664</v>
      </c>
      <c r="AA234">
        <f t="shared" si="34"/>
        <v>0.37221936558472341</v>
      </c>
    </row>
    <row r="235" spans="14:27" x14ac:dyDescent="0.3">
      <c r="N235">
        <v>229</v>
      </c>
      <c r="O235">
        <f t="shared" si="27"/>
        <v>3.9968039870670147</v>
      </c>
      <c r="P235">
        <f t="shared" si="28"/>
        <v>1.1699019961578954</v>
      </c>
      <c r="Q235">
        <f t="shared" si="29"/>
        <v>7.4813578032054545E-2</v>
      </c>
      <c r="T235">
        <f t="shared" si="30"/>
        <v>-0.1902571184072471</v>
      </c>
      <c r="U235">
        <f t="shared" si="31"/>
        <v>7.1134221735396103E-2</v>
      </c>
      <c r="X235">
        <f t="shared" si="32"/>
        <v>1.3011138019559969</v>
      </c>
      <c r="Y235">
        <f t="shared" si="33"/>
        <v>0.22575549407660894</v>
      </c>
      <c r="Z235">
        <f t="shared" si="35"/>
        <v>0.76200611107230387</v>
      </c>
      <c r="AA235">
        <f t="shared" si="34"/>
        <v>0.37184929343287132</v>
      </c>
    </row>
    <row r="236" spans="14:27" x14ac:dyDescent="0.3">
      <c r="N236">
        <v>230</v>
      </c>
      <c r="O236">
        <f t="shared" si="27"/>
        <v>4.0142572795869578</v>
      </c>
      <c r="P236">
        <f t="shared" si="28"/>
        <v>1.1739497790456055</v>
      </c>
      <c r="Q236">
        <f t="shared" si="29"/>
        <v>7.1356444848711731E-2</v>
      </c>
      <c r="T236">
        <f t="shared" si="30"/>
        <v>-0.18640840680909643</v>
      </c>
      <c r="U236">
        <f t="shared" si="31"/>
        <v>6.7847111495496409E-2</v>
      </c>
      <c r="X236">
        <f t="shared" si="32"/>
        <v>1.3025073009829136</v>
      </c>
      <c r="Y236">
        <f t="shared" si="33"/>
        <v>0.22456533347250732</v>
      </c>
      <c r="Z236">
        <f t="shared" si="35"/>
        <v>0.76243079649003087</v>
      </c>
      <c r="AA236">
        <f t="shared" si="34"/>
        <v>0.37148657782019273</v>
      </c>
    </row>
    <row r="237" spans="14:27" x14ac:dyDescent="0.3">
      <c r="N237">
        <v>231</v>
      </c>
      <c r="O237">
        <f t="shared" si="27"/>
        <v>4.0317105721069009</v>
      </c>
      <c r="P237">
        <f t="shared" si="28"/>
        <v>1.1780572807297995</v>
      </c>
      <c r="Q237">
        <f t="shared" si="29"/>
        <v>6.7970481755623979E-2</v>
      </c>
      <c r="T237">
        <f t="shared" si="30"/>
        <v>-0.18250291340445296</v>
      </c>
      <c r="U237">
        <f t="shared" si="31"/>
        <v>6.462767117747853E-2</v>
      </c>
      <c r="X237">
        <f t="shared" si="32"/>
        <v>1.3039213589397671</v>
      </c>
      <c r="Y237">
        <f t="shared" si="33"/>
        <v>0.2233996740470181</v>
      </c>
      <c r="Z237">
        <f t="shared" si="35"/>
        <v>0.76286174748640534</v>
      </c>
      <c r="AA237">
        <f t="shared" si="34"/>
        <v>0.37113132923337694</v>
      </c>
    </row>
    <row r="238" spans="14:27" x14ac:dyDescent="0.3">
      <c r="N238">
        <v>232</v>
      </c>
      <c r="O238">
        <f t="shared" si="27"/>
        <v>4.0491638646268449</v>
      </c>
      <c r="P238">
        <f t="shared" si="28"/>
        <v>1.1822232500256744</v>
      </c>
      <c r="Q238">
        <f t="shared" si="29"/>
        <v>6.4656720149949748E-2</v>
      </c>
      <c r="T238">
        <f t="shared" si="30"/>
        <v>-0.17854182784444084</v>
      </c>
      <c r="U238">
        <f t="shared" si="31"/>
        <v>6.1476881454050586E-2</v>
      </c>
      <c r="X238">
        <f t="shared" si="32"/>
        <v>1.3053555450908061</v>
      </c>
      <c r="Y238">
        <f t="shared" si="33"/>
        <v>0.22225887087129417</v>
      </c>
      <c r="Z238">
        <f t="shared" si="35"/>
        <v>0.76329883278957911</v>
      </c>
      <c r="AA238">
        <f t="shared" si="34"/>
        <v>0.3707836558845849</v>
      </c>
    </row>
    <row r="239" spans="14:27" x14ac:dyDescent="0.3">
      <c r="N239">
        <v>233</v>
      </c>
      <c r="O239">
        <f t="shared" si="27"/>
        <v>4.066617157146788</v>
      </c>
      <c r="P239">
        <f t="shared" si="28"/>
        <v>1.1864464179386254</v>
      </c>
      <c r="Q239">
        <f t="shared" si="29"/>
        <v>6.1416169435575679E-2</v>
      </c>
      <c r="T239">
        <f t="shared" si="30"/>
        <v>-0.17452635671409397</v>
      </c>
      <c r="U239">
        <f t="shared" si="31"/>
        <v>5.8395702086285084E-2</v>
      </c>
      <c r="X239">
        <f t="shared" si="32"/>
        <v>1.306809422569035</v>
      </c>
      <c r="Y239">
        <f t="shared" si="33"/>
        <v>0.22114327144503426</v>
      </c>
      <c r="Z239">
        <f t="shared" si="35"/>
        <v>0.76374191925913459</v>
      </c>
      <c r="AA239">
        <f t="shared" si="34"/>
        <v>0.37044366367848663</v>
      </c>
    </row>
    <row r="240" spans="14:27" x14ac:dyDescent="0.3">
      <c r="N240">
        <v>234</v>
      </c>
      <c r="O240">
        <f t="shared" si="27"/>
        <v>4.0840704496667311</v>
      </c>
      <c r="P240">
        <f t="shared" si="28"/>
        <v>1.1907254980507957</v>
      </c>
      <c r="Q240">
        <f t="shared" si="29"/>
        <v>5.8249816715641056E-2</v>
      </c>
      <c r="T240">
        <f t="shared" si="30"/>
        <v>-0.17045772316481722</v>
      </c>
      <c r="U240">
        <f t="shared" si="31"/>
        <v>5.538507163126527E-2</v>
      </c>
      <c r="X240">
        <f t="shared" si="32"/>
        <v>1.3082825485092904</v>
      </c>
      <c r="Y240">
        <f t="shared" si="33"/>
        <v>0.22005321559063051</v>
      </c>
      <c r="Z240">
        <f t="shared" si="35"/>
        <v>0.76419087192664104</v>
      </c>
      <c r="AA240">
        <f t="shared" si="34"/>
        <v>0.37011145618000169</v>
      </c>
    </row>
    <row r="241" spans="14:27" x14ac:dyDescent="0.3">
      <c r="N241">
        <v>235</v>
      </c>
      <c r="O241">
        <f t="shared" si="27"/>
        <v>4.1015237421866741</v>
      </c>
      <c r="P241">
        <f t="shared" si="28"/>
        <v>1.195059186912931</v>
      </c>
      <c r="Q241">
        <f t="shared" si="29"/>
        <v>5.5158626491857571E-2</v>
      </c>
      <c r="T241">
        <f t="shared" si="30"/>
        <v>-0.16633716654180344</v>
      </c>
      <c r="U241">
        <f t="shared" si="31"/>
        <v>5.2445907156192434E-2</v>
      </c>
      <c r="X241">
        <f t="shared" si="32"/>
        <v>1.3097744741831403</v>
      </c>
      <c r="Y241">
        <f t="shared" si="33"/>
        <v>0.21898903534965589</v>
      </c>
      <c r="Z241">
        <f t="shared" si="35"/>
        <v>0.76464555403676671</v>
      </c>
      <c r="AA241">
        <f t="shared" si="34"/>
        <v>0.36978713458275231</v>
      </c>
    </row>
    <row r="242" spans="14:27" x14ac:dyDescent="0.3">
      <c r="N242">
        <v>236</v>
      </c>
      <c r="O242">
        <f t="shared" si="27"/>
        <v>4.1189770347066181</v>
      </c>
      <c r="P242">
        <f t="shared" si="28"/>
        <v>1.1994461644414225</v>
      </c>
      <c r="Q242">
        <f t="shared" si="29"/>
        <v>5.2143540370712227E-2</v>
      </c>
      <c r="T242">
        <f t="shared" si="30"/>
        <v>-0.16216594200651649</v>
      </c>
      <c r="U242">
        <f t="shared" si="31"/>
        <v>4.9579103959037862E-2</v>
      </c>
      <c r="X242">
        <f t="shared" si="32"/>
        <v>1.3112847451355718</v>
      </c>
      <c r="Y242">
        <f t="shared" si="33"/>
        <v>0.21795105488172062</v>
      </c>
      <c r="Z242">
        <f t="shared" si="35"/>
        <v>0.76510582708893626</v>
      </c>
      <c r="AA242">
        <f t="shared" si="34"/>
        <v>0.3694707976782387</v>
      </c>
    </row>
    <row r="243" spans="14:27" x14ac:dyDescent="0.3">
      <c r="N243">
        <v>237</v>
      </c>
      <c r="O243">
        <f t="shared" si="27"/>
        <v>4.1364303272265612</v>
      </c>
      <c r="P243">
        <f t="shared" si="28"/>
        <v>1.2038850943204169</v>
      </c>
      <c r="Q243">
        <f t="shared" si="29"/>
        <v>4.9205476776645662E-2</v>
      </c>
      <c r="T243">
        <f t="shared" si="30"/>
        <v>-0.1579453201543578</v>
      </c>
      <c r="U243">
        <f t="shared" si="31"/>
        <v>4.6785535295827019E-2</v>
      </c>
      <c r="X243">
        <f t="shared" si="32"/>
        <v>1.3128129013234222</v>
      </c>
      <c r="Y243">
        <f t="shared" si="33"/>
        <v>0.21693959036573046</v>
      </c>
      <c r="Z243">
        <f t="shared" si="35"/>
        <v>0.76557155087951922</v>
      </c>
      <c r="AA243">
        <f t="shared" si="34"/>
        <v>0.36916254182574643</v>
      </c>
    </row>
    <row r="244" spans="14:27" x14ac:dyDescent="0.3">
      <c r="N244">
        <v>238</v>
      </c>
      <c r="O244">
        <f t="shared" si="27"/>
        <v>4.1538836197465043</v>
      </c>
      <c r="P244">
        <f t="shared" si="28"/>
        <v>1.2083746244088727</v>
      </c>
      <c r="Q244">
        <f t="shared" si="29"/>
        <v>4.6345330672290075E-2</v>
      </c>
      <c r="T244">
        <f t="shared" si="30"/>
        <v>-0.15367658662762945</v>
      </c>
      <c r="U244">
        <f t="shared" si="31"/>
        <v>4.4066052114636461E-2</v>
      </c>
      <c r="X244">
        <f t="shared" si="32"/>
        <v>1.3143584772555137</v>
      </c>
      <c r="Y244">
        <f t="shared" si="33"/>
        <v>0.21595494990357528</v>
      </c>
      <c r="Z244">
        <f t="shared" si="35"/>
        <v>0.76604258354453758</v>
      </c>
      <c r="AA244">
        <f t="shared" si="34"/>
        <v>0.36886246092299441</v>
      </c>
    </row>
    <row r="245" spans="14:27" x14ac:dyDescent="0.3">
      <c r="N245">
        <v>239</v>
      </c>
      <c r="O245">
        <f t="shared" si="27"/>
        <v>4.1713369122664474</v>
      </c>
      <c r="P245">
        <f t="shared" si="28"/>
        <v>1.2129133871524336</v>
      </c>
      <c r="Q245">
        <f t="shared" si="29"/>
        <v>4.3563973285855817E-2</v>
      </c>
      <c r="T245">
        <f t="shared" si="30"/>
        <v>-0.14936104172391579</v>
      </c>
      <c r="U245">
        <f t="shared" si="31"/>
        <v>4.1421482796387493E-2</v>
      </c>
      <c r="X245">
        <f t="shared" si="32"/>
        <v>1.3159210021344443</v>
      </c>
      <c r="Y245">
        <f t="shared" si="33"/>
        <v>0.21499743342627822</v>
      </c>
      <c r="Z245">
        <f t="shared" si="35"/>
        <v>0.76651878160287845</v>
      </c>
      <c r="AA245">
        <f t="shared" si="34"/>
        <v>0.36857064637753245</v>
      </c>
    </row>
    <row r="246" spans="14:27" x14ac:dyDescent="0.3">
      <c r="N246">
        <v>240</v>
      </c>
      <c r="O246">
        <f t="shared" si="27"/>
        <v>4.1887902047863905</v>
      </c>
      <c r="P246">
        <f t="shared" si="28"/>
        <v>1.2175</v>
      </c>
      <c r="Q246">
        <f t="shared" si="29"/>
        <v>4.0862251845746322E-2</v>
      </c>
      <c r="T246">
        <f t="shared" si="30"/>
        <v>-0.14500000000000013</v>
      </c>
      <c r="U246">
        <f t="shared" si="31"/>
        <v>3.8852632902512896E-2</v>
      </c>
      <c r="X246">
        <f t="shared" si="32"/>
        <v>1.3175000000000001</v>
      </c>
      <c r="Y246">
        <f t="shared" si="33"/>
        <v>0.21406733260263397</v>
      </c>
      <c r="Z246">
        <f t="shared" si="35"/>
        <v>0.76700000000000013</v>
      </c>
      <c r="AA246">
        <f t="shared" si="34"/>
        <v>0.36828718707889802</v>
      </c>
    </row>
    <row r="247" spans="14:27" x14ac:dyDescent="0.3">
      <c r="N247">
        <v>241</v>
      </c>
      <c r="O247">
        <f t="shared" si="27"/>
        <v>4.2062434973063345</v>
      </c>
      <c r="P247">
        <f t="shared" si="28"/>
        <v>1.2221330658248675</v>
      </c>
      <c r="Q247">
        <f t="shared" si="29"/>
        <v>3.8240989322484209E-2</v>
      </c>
      <c r="T247">
        <f t="shared" si="30"/>
        <v>-0.14059478987143767</v>
      </c>
      <c r="U247">
        <f t="shared" si="31"/>
        <v>3.636028492957516E-2</v>
      </c>
      <c r="X247">
        <f t="shared" si="32"/>
        <v>1.3190949898741346</v>
      </c>
      <c r="Y247">
        <f t="shared" si="33"/>
        <v>0.21316493075036341</v>
      </c>
      <c r="Z247">
        <f t="shared" si="35"/>
        <v>0.76748609215211738</v>
      </c>
      <c r="AA247">
        <f t="shared" si="34"/>
        <v>0.36801216937153935</v>
      </c>
    </row>
    <row r="248" spans="14:27" x14ac:dyDescent="0.3">
      <c r="N248">
        <v>242</v>
      </c>
      <c r="O248">
        <f t="shared" si="27"/>
        <v>4.2236967898262776</v>
      </c>
      <c r="P248">
        <f t="shared" si="28"/>
        <v>1.2268111733503035</v>
      </c>
      <c r="Q248">
        <f t="shared" si="29"/>
        <v>3.5700984178027251E-2</v>
      </c>
      <c r="T248">
        <f t="shared" si="30"/>
        <v>-0.13614675320790831</v>
      </c>
      <c r="U248">
        <f t="shared" si="31"/>
        <v>3.3945198070911176E-2</v>
      </c>
      <c r="X248">
        <f t="shared" si="32"/>
        <v>1.3207054859074816</v>
      </c>
      <c r="Y248">
        <f t="shared" si="33"/>
        <v>0.21229050274981265</v>
      </c>
      <c r="Z248">
        <f t="shared" si="35"/>
        <v>0.76797690999085166</v>
      </c>
      <c r="AA248">
        <f t="shared" si="34"/>
        <v>0.36774567702851435</v>
      </c>
    </row>
    <row r="249" spans="14:27" x14ac:dyDescent="0.3">
      <c r="N249">
        <v>243</v>
      </c>
      <c r="O249">
        <f t="shared" si="27"/>
        <v>4.2411500823462207</v>
      </c>
      <c r="P249">
        <f t="shared" si="28"/>
        <v>1.2315328975794384</v>
      </c>
      <c r="Q249">
        <f t="shared" si="29"/>
        <v>3.3243010122547823E-2</v>
      </c>
      <c r="T249">
        <f t="shared" si="30"/>
        <v>-0.13165724492446859</v>
      </c>
      <c r="U249">
        <f t="shared" si="31"/>
        <v>3.1608107985373335E-2</v>
      </c>
      <c r="X249">
        <f t="shared" si="32"/>
        <v>1.3223309975273476</v>
      </c>
      <c r="Y249">
        <f t="shared" si="33"/>
        <v>0.21144431496022137</v>
      </c>
      <c r="Z249">
        <f t="shared" si="35"/>
        <v>0.76847230400833466</v>
      </c>
      <c r="AA249">
        <f t="shared" si="34"/>
        <v>0.36748779122597225</v>
      </c>
    </row>
    <row r="250" spans="14:27" x14ac:dyDescent="0.3">
      <c r="N250">
        <v>244</v>
      </c>
      <c r="O250">
        <f t="shared" si="27"/>
        <v>4.2586033748661638</v>
      </c>
      <c r="P250">
        <f t="shared" si="28"/>
        <v>1.2362968002293313</v>
      </c>
      <c r="Q250">
        <f t="shared" si="29"/>
        <v>3.0867815878754146E-2</v>
      </c>
      <c r="T250">
        <f t="shared" si="30"/>
        <v>-0.12712763256883253</v>
      </c>
      <c r="U250">
        <f t="shared" si="31"/>
        <v>2.9349726573241641E-2</v>
      </c>
      <c r="X250">
        <f t="shared" si="32"/>
        <v>1.323971029587147</v>
      </c>
      <c r="Y250">
        <f t="shared" si="33"/>
        <v>0.21062662513858749</v>
      </c>
      <c r="Z250">
        <f t="shared" si="35"/>
        <v>0.76897212330274967</v>
      </c>
      <c r="AA250">
        <f t="shared" si="34"/>
        <v>0.36723859051842667</v>
      </c>
    </row>
    <row r="251" spans="14:27" x14ac:dyDescent="0.3">
      <c r="N251">
        <v>245</v>
      </c>
      <c r="O251">
        <f t="shared" si="27"/>
        <v>4.2760566673861078</v>
      </c>
      <c r="P251">
        <f t="shared" si="28"/>
        <v>1.2411014301690868</v>
      </c>
      <c r="Q251">
        <f t="shared" si="29"/>
        <v>2.8576124953821724E-2</v>
      </c>
      <c r="T251">
        <f t="shared" si="30"/>
        <v>-0.12255929590480275</v>
      </c>
      <c r="U251">
        <f t="shared" si="31"/>
        <v>2.7170741759371508E-2</v>
      </c>
      <c r="X251">
        <f t="shared" si="32"/>
        <v>1.3256250825172267</v>
      </c>
      <c r="Y251">
        <f t="shared" si="33"/>
        <v>0.20983768236115174</v>
      </c>
      <c r="Z251">
        <f t="shared" si="35"/>
        <v>0.7694762156242978</v>
      </c>
      <c r="AA251">
        <f t="shared" si="34"/>
        <v>0.36699815081482723</v>
      </c>
    </row>
    <row r="252" spans="14:27" x14ac:dyDescent="0.3">
      <c r="N252">
        <v>246</v>
      </c>
      <c r="O252">
        <f t="shared" si="27"/>
        <v>4.2935099599060509</v>
      </c>
      <c r="P252">
        <f t="shared" si="28"/>
        <v>1.2459453238618812</v>
      </c>
      <c r="Q252">
        <f t="shared" si="29"/>
        <v>2.6368635419006692E-2</v>
      </c>
      <c r="T252">
        <f t="shared" si="30"/>
        <v>-0.11795362649198202</v>
      </c>
      <c r="U252">
        <f t="shared" si="31"/>
        <v>2.5071817283645714E-2</v>
      </c>
      <c r="X252">
        <f t="shared" si="32"/>
        <v>1.3272926524770412</v>
      </c>
      <c r="Y252">
        <f t="shared" si="33"/>
        <v>0.20907772694752691</v>
      </c>
      <c r="Z252">
        <f t="shared" si="35"/>
        <v>0.76998442742157458</v>
      </c>
      <c r="AA252">
        <f t="shared" si="34"/>
        <v>0.36676654535543679</v>
      </c>
    </row>
    <row r="253" spans="14:27" x14ac:dyDescent="0.3">
      <c r="N253">
        <v>247</v>
      </c>
      <c r="O253">
        <f t="shared" si="27"/>
        <v>4.310963252425994</v>
      </c>
      <c r="P253">
        <f t="shared" si="28"/>
        <v>1.2508270058107716</v>
      </c>
      <c r="Q253">
        <f t="shared" si="29"/>
        <v>2.4246019697005738E-2</v>
      </c>
      <c r="T253">
        <f t="shared" si="30"/>
        <v>-0.11331202726188941</v>
      </c>
      <c r="U253">
        <f t="shared" si="31"/>
        <v>2.3053592498792297E-2</v>
      </c>
      <c r="X253">
        <f t="shared" si="32"/>
        <v>1.3289732315086265</v>
      </c>
      <c r="Y253">
        <f t="shared" si="33"/>
        <v>0.20834699038749377</v>
      </c>
      <c r="Z253">
        <f t="shared" si="35"/>
        <v>0.7704966038883434</v>
      </c>
      <c r="AA253">
        <f t="shared" si="34"/>
        <v>0.36654384468952195</v>
      </c>
    </row>
    <row r="254" spans="14:27" x14ac:dyDescent="0.3">
      <c r="N254">
        <v>248</v>
      </c>
      <c r="O254">
        <f t="shared" si="27"/>
        <v>4.3284165449459371</v>
      </c>
      <c r="P254">
        <f t="shared" si="28"/>
        <v>1.2557449890081469</v>
      </c>
      <c r="Q254">
        <f t="shared" si="29"/>
        <v>2.2208924357129844E-2</v>
      </c>
      <c r="T254">
        <f t="shared" si="30"/>
        <v>-0.10863591209061456</v>
      </c>
      <c r="U254">
        <f t="shared" si="31"/>
        <v>2.1116682175631674E-2</v>
      </c>
      <c r="X254">
        <f t="shared" si="32"/>
        <v>1.3306663076913292</v>
      </c>
      <c r="Y254">
        <f t="shared" si="33"/>
        <v>0.20764569527048732</v>
      </c>
      <c r="Z254">
        <f t="shared" si="35"/>
        <v>0.77101258901069092</v>
      </c>
      <c r="AA254">
        <f t="shared" si="34"/>
        <v>0.36633011665386284</v>
      </c>
    </row>
    <row r="255" spans="14:27" x14ac:dyDescent="0.3">
      <c r="N255">
        <v>249</v>
      </c>
      <c r="O255">
        <f t="shared" si="27"/>
        <v>4.3458698374658802</v>
      </c>
      <c r="P255">
        <f t="shared" si="28"/>
        <v>1.2606977753886834</v>
      </c>
      <c r="Q255">
        <f t="shared" si="29"/>
        <v>2.0257969918353491E-2</v>
      </c>
      <c r="T255">
        <f t="shared" si="30"/>
        <v>-0.1039267053681372</v>
      </c>
      <c r="U255">
        <f t="shared" si="31"/>
        <v>1.9261676315811549E-2</v>
      </c>
      <c r="X255">
        <f t="shared" si="32"/>
        <v>1.3323713652977436</v>
      </c>
      <c r="Y255">
        <f t="shared" si="33"/>
        <v>0.20697405521779383</v>
      </c>
      <c r="Z255">
        <f t="shared" si="35"/>
        <v>0.77153222561455048</v>
      </c>
      <c r="AA255">
        <f t="shared" si="34"/>
        <v>0.36612542635208956</v>
      </c>
    </row>
    <row r="256" spans="14:27" x14ac:dyDescent="0.3">
      <c r="N256">
        <v>250</v>
      </c>
      <c r="O256">
        <f t="shared" si="27"/>
        <v>4.3633231299858242</v>
      </c>
      <c r="P256">
        <f t="shared" si="28"/>
        <v>1.2656838562856711</v>
      </c>
      <c r="Q256">
        <f t="shared" si="29"/>
        <v>1.8393750660297914E-2</v>
      </c>
      <c r="T256">
        <f t="shared" si="30"/>
        <v>-9.9185841564443877E-2</v>
      </c>
      <c r="U256">
        <f t="shared" si="31"/>
        <v>1.7489139972086565E-2</v>
      </c>
      <c r="X256">
        <f t="shared" si="32"/>
        <v>1.3340878849508049</v>
      </c>
      <c r="Y256">
        <f t="shared" si="33"/>
        <v>0.20633227481747962</v>
      </c>
      <c r="Z256">
        <f t="shared" si="35"/>
        <v>0.77205535541357873</v>
      </c>
      <c r="AA256">
        <f t="shared" si="34"/>
        <v>0.36592983613485097</v>
      </c>
    </row>
    <row r="257" spans="14:27" x14ac:dyDescent="0.3">
      <c r="N257">
        <v>251</v>
      </c>
      <c r="O257">
        <f t="shared" si="27"/>
        <v>4.3807764225057673</v>
      </c>
      <c r="P257">
        <f t="shared" si="28"/>
        <v>1.2707017128905673</v>
      </c>
      <c r="Q257">
        <f t="shared" si="29"/>
        <v>1.661683444220835E-2</v>
      </c>
      <c r="T257">
        <f t="shared" si="30"/>
        <v>-9.441476479257542E-2</v>
      </c>
      <c r="U257">
        <f t="shared" si="31"/>
        <v>1.5799613076198094E-2</v>
      </c>
      <c r="X257">
        <f t="shared" si="32"/>
        <v>1.3358153437819986</v>
      </c>
      <c r="Y257">
        <f t="shared" si="33"/>
        <v>0.20572054956207173</v>
      </c>
      <c r="Z257">
        <f t="shared" si="35"/>
        <v>0.77258181905737111</v>
      </c>
      <c r="AA257">
        <f t="shared" si="34"/>
        <v>0.36574340558082186</v>
      </c>
    </row>
    <row r="258" spans="14:27" x14ac:dyDescent="0.3">
      <c r="N258">
        <v>252</v>
      </c>
      <c r="O258">
        <f t="shared" si="27"/>
        <v>4.3982297150257104</v>
      </c>
      <c r="P258">
        <f t="shared" si="28"/>
        <v>1.2757498167156411</v>
      </c>
      <c r="Q258">
        <f t="shared" si="29"/>
        <v>1.4927762529978184E-2</v>
      </c>
      <c r="T258">
        <f t="shared" si="30"/>
        <v>-8.9614928368734789E-2</v>
      </c>
      <c r="U258">
        <f t="shared" si="31"/>
        <v>1.4193610274405466E-2</v>
      </c>
      <c r="X258">
        <f t="shared" si="32"/>
        <v>1.3375532155906307</v>
      </c>
      <c r="Y258">
        <f t="shared" si="33"/>
        <v>0.20513906578900887</v>
      </c>
      <c r="Z258">
        <f t="shared" si="35"/>
        <v>0.77311145618000177</v>
      </c>
      <c r="AA258">
        <f t="shared" si="34"/>
        <v>0.36556619147855512</v>
      </c>
    </row>
    <row r="259" spans="14:27" x14ac:dyDescent="0.3">
      <c r="N259">
        <v>253</v>
      </c>
      <c r="O259">
        <f t="shared" si="27"/>
        <v>4.4156830075456535</v>
      </c>
      <c r="P259">
        <f t="shared" si="28"/>
        <v>1.2808266300595652</v>
      </c>
      <c r="Q259">
        <f t="shared" si="29"/>
        <v>1.3327049431274218E-2</v>
      </c>
      <c r="T259">
        <f t="shared" si="30"/>
        <v>-8.4787794369593758E-2</v>
      </c>
      <c r="U259">
        <f t="shared" si="31"/>
        <v>1.267162077071976E-2</v>
      </c>
      <c r="X259">
        <f t="shared" si="32"/>
        <v>1.3393009710041126</v>
      </c>
      <c r="Y259">
        <f t="shared" si="33"/>
        <v>0.20458800062388127</v>
      </c>
      <c r="Z259">
        <f t="shared" si="35"/>
        <v>0.77364410544887252</v>
      </c>
      <c r="AA259">
        <f t="shared" si="34"/>
        <v>0.3653982478091829</v>
      </c>
    </row>
    <row r="260" spans="14:27" x14ac:dyDescent="0.3">
      <c r="N260">
        <v>254</v>
      </c>
      <c r="O260">
        <f t="shared" si="27"/>
        <v>4.4331363000655974</v>
      </c>
      <c r="P260">
        <f t="shared" si="28"/>
        <v>1.2859306064758154</v>
      </c>
      <c r="Q260">
        <f t="shared" si="29"/>
        <v>1.1815182738812713E-2</v>
      </c>
      <c r="T260">
        <f t="shared" si="30"/>
        <v>-7.9934833186929677E-2</v>
      </c>
      <c r="U260">
        <f t="shared" si="31"/>
        <v>1.1234108177887503E-2</v>
      </c>
      <c r="X260">
        <f t="shared" si="32"/>
        <v>1.3410580776392151</v>
      </c>
      <c r="Y260">
        <f t="shared" si="33"/>
        <v>0.20406752192647651</v>
      </c>
      <c r="Z260">
        <f t="shared" si="35"/>
        <v>0.77417960461385615</v>
      </c>
      <c r="AA260">
        <f t="shared" si="34"/>
        <v>0.36523962572997382</v>
      </c>
    </row>
    <row r="261" spans="14:27" x14ac:dyDescent="0.3">
      <c r="N261">
        <v>255</v>
      </c>
      <c r="O261">
        <f t="shared" si="27"/>
        <v>4.4505895925855405</v>
      </c>
      <c r="P261">
        <f t="shared" si="28"/>
        <v>1.2910601912437314</v>
      </c>
      <c r="Q261">
        <f t="shared" si="29"/>
        <v>1.0392622981834188E-2</v>
      </c>
      <c r="T261">
        <f t="shared" si="30"/>
        <v>-7.5057523079730973E-2</v>
      </c>
      <c r="U261">
        <f t="shared" si="31"/>
        <v>9.8815103761701883E-3</v>
      </c>
      <c r="X261">
        <f t="shared" si="32"/>
        <v>1.3428240002642355</v>
      </c>
      <c r="Y261">
        <f t="shared" si="33"/>
        <v>0.20357778823964784</v>
      </c>
      <c r="Z261">
        <f t="shared" si="35"/>
        <v>0.77471779055671952</v>
      </c>
      <c r="AA261">
        <f t="shared" si="34"/>
        <v>0.36509037355874985</v>
      </c>
    </row>
    <row r="262" spans="14:27" x14ac:dyDescent="0.3">
      <c r="N262">
        <v>256</v>
      </c>
      <c r="O262">
        <f t="shared" si="27"/>
        <v>4.4680428851054836</v>
      </c>
      <c r="P262">
        <f t="shared" si="28"/>
        <v>1.2962138218421013</v>
      </c>
      <c r="Q262">
        <f t="shared" si="29"/>
        <v>9.059803485821083E-3</v>
      </c>
      <c r="T262">
        <f t="shared" si="30"/>
        <v>-7.0157349723903653E-2</v>
      </c>
      <c r="U262">
        <f t="shared" si="31"/>
        <v>8.6142393799610306E-3</v>
      </c>
      <c r="X262">
        <f t="shared" si="32"/>
        <v>1.344598200962035</v>
      </c>
      <c r="Y262">
        <f t="shared" si="33"/>
        <v>0.20311894874102038</v>
      </c>
      <c r="Z262">
        <f t="shared" si="35"/>
        <v>0.77525849934081081</v>
      </c>
      <c r="AA262">
        <f t="shared" si="34"/>
        <v>0.36495053675916811</v>
      </c>
    </row>
    <row r="263" spans="14:27" x14ac:dyDescent="0.3">
      <c r="N263">
        <v>257</v>
      </c>
      <c r="O263">
        <f t="shared" ref="O263:O326" si="36">RADIANS(N263)</f>
        <v>4.4854961776254267</v>
      </c>
      <c r="P263">
        <f t="shared" ref="P263:P326" si="37">$C$7*COS(O263)+$C$5</f>
        <v>1.3013899284251211</v>
      </c>
      <c r="Q263">
        <f t="shared" ref="Q263:Q326" si="38">$C$7*SIN(O263)+$C$9</f>
        <v>7.8171302405032894E-3</v>
      </c>
      <c r="T263">
        <f t="shared" ref="T263:T326" si="39">$C$6*COS(O263)</f>
        <v>-6.5235805759720919E-2</v>
      </c>
      <c r="U263">
        <f t="shared" ref="U263:U326" si="40">$C$6*SIN(O263)+$C$6</f>
        <v>7.4326812122817998E-3</v>
      </c>
      <c r="X263">
        <f t="shared" ref="X263:X326" si="41">$C$12*COS(O263)+$C$5</f>
        <v>1.3463801392938943</v>
      </c>
      <c r="Y263">
        <f t="shared" ref="Y263:Y326" si="42">$C$12*SIN(O263)+$C$9</f>
        <v>0.20269114319755033</v>
      </c>
      <c r="Z263">
        <f t="shared" si="35"/>
        <v>0.7758015662609965</v>
      </c>
      <c r="AA263">
        <f t="shared" ref="AA263:AA326" si="43">$C$13*SIN(O263)+$C$14</f>
        <v>0.3648201579268725</v>
      </c>
    </row>
    <row r="264" spans="14:27" x14ac:dyDescent="0.3">
      <c r="N264">
        <v>258</v>
      </c>
      <c r="O264">
        <f t="shared" si="36"/>
        <v>4.5029494701453698</v>
      </c>
      <c r="P264">
        <f t="shared" si="37"/>
        <v>1.3065869343005834</v>
      </c>
      <c r="Q264">
        <f t="shared" si="38"/>
        <v>6.6649817761892938E-3</v>
      </c>
      <c r="T264">
        <f t="shared" si="39"/>
        <v>-6.0294390337150332E-2</v>
      </c>
      <c r="U264">
        <f t="shared" si="40"/>
        <v>6.3371957871963813E-3</v>
      </c>
      <c r="X264">
        <f t="shared" si="41"/>
        <v>1.3481692724641354</v>
      </c>
      <c r="Y264">
        <f t="shared" si="42"/>
        <v>0.2022945019229504</v>
      </c>
      <c r="Z264">
        <f t="shared" ref="Z264:Z327" si="44">$C$13*COS(O264)+($R$7-$C$15)</f>
        <v>0.77634682589383186</v>
      </c>
      <c r="AA264">
        <f t="shared" si="43"/>
        <v>0.36469927677651826</v>
      </c>
    </row>
    <row r="265" spans="14:27" x14ac:dyDescent="0.3">
      <c r="N265">
        <v>259</v>
      </c>
      <c r="O265">
        <f t="shared" si="36"/>
        <v>4.5204027626653138</v>
      </c>
      <c r="P265">
        <f t="shared" si="37"/>
        <v>1.3118032564101541</v>
      </c>
      <c r="Q265">
        <f t="shared" si="38"/>
        <v>5.6037090484624685E-3</v>
      </c>
      <c r="T265">
        <f t="shared" si="39"/>
        <v>-5.5334608659197933E-2</v>
      </c>
      <c r="U265">
        <f t="shared" si="40"/>
        <v>5.3281168001774737E-3</v>
      </c>
      <c r="X265">
        <f t="shared" si="41"/>
        <v>1.349965055485463</v>
      </c>
      <c r="Y265">
        <f t="shared" si="42"/>
        <v>0.20192914573799528</v>
      </c>
      <c r="Z265">
        <f t="shared" si="44"/>
        <v>0.77689411214795068</v>
      </c>
      <c r="AA265">
        <f t="shared" si="43"/>
        <v>0.36458793012967478</v>
      </c>
    </row>
    <row r="266" spans="14:27" x14ac:dyDescent="0.3">
      <c r="N266">
        <v>260</v>
      </c>
      <c r="O266">
        <f t="shared" si="36"/>
        <v>4.5378560551852569</v>
      </c>
      <c r="P266">
        <f t="shared" si="37"/>
        <v>1.3170373058115863</v>
      </c>
      <c r="Q266">
        <f t="shared" si="38"/>
        <v>4.633635331276531E-3</v>
      </c>
      <c r="T266">
        <f t="shared" si="39"/>
        <v>-5.0357971523409789E-2</v>
      </c>
      <c r="U266">
        <f t="shared" si="40"/>
        <v>4.4057516264596752E-3</v>
      </c>
      <c r="X266">
        <f t="shared" si="41"/>
        <v>1.3517669413449724</v>
      </c>
      <c r="Y266">
        <f t="shared" si="42"/>
        <v>0.20159518593371817</v>
      </c>
      <c r="Z266">
        <f t="shared" si="44"/>
        <v>0.77744325831465833</v>
      </c>
      <c r="AA266">
        <f t="shared" si="43"/>
        <v>0.36448615190360933</v>
      </c>
    </row>
    <row r="267" spans="14:27" x14ac:dyDescent="0.3">
      <c r="N267">
        <v>261</v>
      </c>
      <c r="O267">
        <f t="shared" si="36"/>
        <v>4.5553093477052</v>
      </c>
      <c r="P267">
        <f t="shared" si="37"/>
        <v>1.3222874881627296</v>
      </c>
      <c r="Q267">
        <f t="shared" si="38"/>
        <v>3.7550561184830356E-3</v>
      </c>
      <c r="T267">
        <f t="shared" si="39"/>
        <v>-4.5365994861666994E-2</v>
      </c>
      <c r="U267">
        <f t="shared" si="40"/>
        <v>3.5703812274101021E-3</v>
      </c>
      <c r="X267">
        <f t="shared" si="41"/>
        <v>1.3535743811707759</v>
      </c>
      <c r="Y267">
        <f t="shared" si="42"/>
        <v>0.20129272423751055</v>
      </c>
      <c r="Z267">
        <f t="shared" si="44"/>
        <v>0.7779940971187127</v>
      </c>
      <c r="AA267">
        <f t="shared" si="43"/>
        <v>0.36439397310095561</v>
      </c>
    </row>
    <row r="268" spans="14:27" x14ac:dyDescent="0.3">
      <c r="N268">
        <v>262</v>
      </c>
      <c r="O268">
        <f t="shared" si="36"/>
        <v>4.5727626402251431</v>
      </c>
      <c r="P268">
        <f t="shared" si="37"/>
        <v>1.3275522042071801</v>
      </c>
      <c r="Q268">
        <f t="shared" si="38"/>
        <v>2.9682390338210962E-3</v>
      </c>
      <c r="T268">
        <f t="shared" si="39"/>
        <v>-4.0360199278419086E-2</v>
      </c>
      <c r="U268">
        <f t="shared" si="40"/>
        <v>2.8222600649446261E-3</v>
      </c>
      <c r="X268">
        <f t="shared" si="41"/>
        <v>1.3553868243991931</v>
      </c>
      <c r="Y268">
        <f t="shared" si="42"/>
        <v>0.20102185278213514</v>
      </c>
      <c r="Z268">
        <f t="shared" si="44"/>
        <v>0.77854646076927803</v>
      </c>
      <c r="AA268">
        <f t="shared" si="43"/>
        <v>0.36431142180026976</v>
      </c>
    </row>
    <row r="269" spans="14:27" x14ac:dyDescent="0.3">
      <c r="N269">
        <v>263</v>
      </c>
      <c r="O269">
        <f t="shared" si="36"/>
        <v>4.5902159327450871</v>
      </c>
      <c r="P269">
        <f t="shared" si="37"/>
        <v>1.3328298502614302</v>
      </c>
      <c r="Q269">
        <f t="shared" si="38"/>
        <v>2.2734237493967635E-3</v>
      </c>
      <c r="T269">
        <f t="shared" si="39"/>
        <v>-3.5342109587492676E-2</v>
      </c>
      <c r="U269">
        <f t="shared" si="40"/>
        <v>2.1616160240165994E-3</v>
      </c>
      <c r="X269">
        <f t="shared" si="41"/>
        <v>1.3572037189424597</v>
      </c>
      <c r="Y269">
        <f t="shared" si="42"/>
        <v>0.20078265407766116</v>
      </c>
      <c r="Z269">
        <f t="shared" si="44"/>
        <v>0.7791001810110354</v>
      </c>
      <c r="AA269">
        <f t="shared" si="43"/>
        <v>0.36423852314747773</v>
      </c>
    </row>
    <row r="270" spans="14:27" x14ac:dyDescent="0.3">
      <c r="N270">
        <v>264</v>
      </c>
      <c r="O270">
        <f t="shared" si="36"/>
        <v>4.6076692252650302</v>
      </c>
      <c r="P270">
        <f t="shared" si="37"/>
        <v>1.3381188187033659</v>
      </c>
      <c r="Q270">
        <f t="shared" si="38"/>
        <v>1.67082191267659E-3</v>
      </c>
      <c r="T270">
        <f t="shared" si="39"/>
        <v>-3.0313254347619473E-2</v>
      </c>
      <c r="U270">
        <f t="shared" si="40"/>
        <v>1.5886503432007149E-3</v>
      </c>
      <c r="X270">
        <f t="shared" si="41"/>
        <v>1.3590245113568966</v>
      </c>
      <c r="Y270">
        <f t="shared" si="42"/>
        <v>0.2005752009863313</v>
      </c>
      <c r="Z270">
        <f t="shared" si="44"/>
        <v>0.77965508917543525</v>
      </c>
      <c r="AA270">
        <f t="shared" si="43"/>
        <v>0.36417529934821524</v>
      </c>
    </row>
    <row r="271" spans="14:27" x14ac:dyDescent="0.3">
      <c r="N271">
        <v>265</v>
      </c>
      <c r="O271">
        <f t="shared" si="36"/>
        <v>4.6251225177849733</v>
      </c>
      <c r="P271">
        <f t="shared" si="37"/>
        <v>1.3434174984619642</v>
      </c>
      <c r="Q271">
        <f t="shared" si="38"/>
        <v>1.1606170820175898E-3</v>
      </c>
      <c r="T271">
        <f t="shared" si="39"/>
        <v>-2.5275165396820891E-2</v>
      </c>
      <c r="U271">
        <f t="shared" si="40"/>
        <v>1.1035375533938185E-3</v>
      </c>
      <c r="X271">
        <f t="shared" si="41"/>
        <v>1.360848647011496</v>
      </c>
      <c r="Y271">
        <f t="shared" si="42"/>
        <v>0.20039955670036672</v>
      </c>
      <c r="Z271">
        <f t="shared" si="44"/>
        <v>0.78021101623207512</v>
      </c>
      <c r="AA271">
        <f t="shared" si="43"/>
        <v>0.36412176966106413</v>
      </c>
    </row>
    <row r="272" spans="14:27" x14ac:dyDescent="0.3">
      <c r="N272">
        <v>266</v>
      </c>
      <c r="O272">
        <f t="shared" si="36"/>
        <v>4.6425758103049164</v>
      </c>
      <c r="P272">
        <f t="shared" si="37"/>
        <v>1.3487242755080417</v>
      </c>
      <c r="Q272">
        <f t="shared" si="38"/>
        <v>7.4296467075363193E-4</v>
      </c>
      <c r="T272">
        <f t="shared" si="39"/>
        <v>-2.0229377385796415E-2</v>
      </c>
      <c r="U272">
        <f t="shared" si="40"/>
        <v>7.0642542465099156E-4</v>
      </c>
      <c r="X272">
        <f t="shared" si="41"/>
        <v>1.3626755702568669</v>
      </c>
      <c r="Y272">
        <f t="shared" si="42"/>
        <v>0.20025577472271844</v>
      </c>
      <c r="Z272">
        <f t="shared" si="44"/>
        <v>0.78076779284018816</v>
      </c>
      <c r="AA272">
        <f t="shared" si="43"/>
        <v>0.36407795039168567</v>
      </c>
    </row>
    <row r="273" spans="14:27" x14ac:dyDescent="0.3">
      <c r="N273">
        <v>267</v>
      </c>
      <c r="O273">
        <f t="shared" si="36"/>
        <v>4.6600291028248595</v>
      </c>
      <c r="P273">
        <f t="shared" si="37"/>
        <v>1.354037533345902</v>
      </c>
      <c r="Q273">
        <f t="shared" si="38"/>
        <v>4.1799189985497476E-4</v>
      </c>
      <c r="T273">
        <f t="shared" si="39"/>
        <v>-1.5177427310453849E-2</v>
      </c>
      <c r="U273">
        <f t="shared" si="40"/>
        <v>3.9743492117361168E-4</v>
      </c>
      <c r="X273">
        <f t="shared" si="41"/>
        <v>1.364504724594491</v>
      </c>
      <c r="Y273">
        <f t="shared" si="42"/>
        <v>0.20014389885076975</v>
      </c>
      <c r="Z273">
        <f t="shared" si="44"/>
        <v>0.78132524940022596</v>
      </c>
      <c r="AA273">
        <f t="shared" si="43"/>
        <v>0.36404385488785368</v>
      </c>
    </row>
    <row r="274" spans="14:27" x14ac:dyDescent="0.3">
      <c r="N274">
        <v>268</v>
      </c>
      <c r="O274">
        <f t="shared" si="36"/>
        <v>4.6774823953448035</v>
      </c>
      <c r="P274">
        <f t="shared" si="37"/>
        <v>1.3593556535057374</v>
      </c>
      <c r="Q274">
        <f t="shared" si="38"/>
        <v>1.8579775917576535E-4</v>
      </c>
      <c r="T274">
        <f t="shared" si="39"/>
        <v>-1.012085404372522E-2</v>
      </c>
      <c r="U274">
        <f t="shared" si="40"/>
        <v>1.7666016446221677E-4</v>
      </c>
      <c r="X274">
        <f t="shared" si="41"/>
        <v>1.3663355528462375</v>
      </c>
      <c r="Y274">
        <f t="shared" si="42"/>
        <v>0.20006396316299496</v>
      </c>
      <c r="Z274">
        <f t="shared" si="44"/>
        <v>0.78188321610552014</v>
      </c>
      <c r="AA274">
        <f t="shared" si="43"/>
        <v>0.36401949353538898</v>
      </c>
    </row>
    <row r="275" spans="14:27" x14ac:dyDescent="0.3">
      <c r="N275">
        <v>269</v>
      </c>
      <c r="O275">
        <f t="shared" si="36"/>
        <v>4.6949356878647466</v>
      </c>
      <c r="P275">
        <f t="shared" si="37"/>
        <v>1.3646770160366286</v>
      </c>
      <c r="Q275">
        <f t="shared" si="38"/>
        <v>4.6452977300659448E-5</v>
      </c>
      <c r="T275">
        <f t="shared" si="39"/>
        <v>-5.0611978668122139E-3</v>
      </c>
      <c r="U275">
        <f t="shared" si="40"/>
        <v>4.4168404646549586E-5</v>
      </c>
      <c r="X275">
        <f t="shared" si="41"/>
        <v>1.3681674973240854</v>
      </c>
      <c r="Y275">
        <f t="shared" si="42"/>
        <v>0.20001599200857892</v>
      </c>
      <c r="Z275">
        <f t="shared" si="44"/>
        <v>0.78244152299400704</v>
      </c>
      <c r="AA275">
        <f t="shared" si="43"/>
        <v>0.36400487375499552</v>
      </c>
    </row>
    <row r="276" spans="14:27" x14ac:dyDescent="0.3">
      <c r="N276">
        <v>270</v>
      </c>
      <c r="O276">
        <f t="shared" si="36"/>
        <v>4.7123889803846897</v>
      </c>
      <c r="P276">
        <f t="shared" si="37"/>
        <v>1.37</v>
      </c>
      <c r="Q276">
        <f t="shared" si="38"/>
        <v>0</v>
      </c>
      <c r="T276">
        <f t="shared" si="39"/>
        <v>-5.3293957788524966E-17</v>
      </c>
      <c r="U276">
        <f t="shared" si="40"/>
        <v>0</v>
      </c>
      <c r="X276">
        <f t="shared" si="41"/>
        <v>1.37</v>
      </c>
      <c r="Y276">
        <f t="shared" si="42"/>
        <v>0.2</v>
      </c>
      <c r="Z276">
        <f t="shared" si="44"/>
        <v>0.78300000000000014</v>
      </c>
      <c r="AA276">
        <f t="shared" si="43"/>
        <v>0.36399999999999999</v>
      </c>
    </row>
    <row r="277" spans="14:27" x14ac:dyDescent="0.3">
      <c r="N277">
        <v>271</v>
      </c>
      <c r="O277">
        <f t="shared" si="36"/>
        <v>4.7298422729046328</v>
      </c>
      <c r="P277">
        <f t="shared" si="37"/>
        <v>1.3753229839633714</v>
      </c>
      <c r="Q277">
        <f t="shared" si="38"/>
        <v>4.6452977300659448E-5</v>
      </c>
      <c r="T277">
        <f t="shared" si="39"/>
        <v>5.0611978668121073E-3</v>
      </c>
      <c r="U277">
        <f t="shared" si="40"/>
        <v>4.4168404646549586E-5</v>
      </c>
      <c r="X277">
        <f t="shared" si="41"/>
        <v>1.3718325026759148</v>
      </c>
      <c r="Y277">
        <f t="shared" si="42"/>
        <v>0.20001599200857892</v>
      </c>
      <c r="Z277">
        <f t="shared" si="44"/>
        <v>0.78355847700599324</v>
      </c>
      <c r="AA277">
        <f t="shared" si="43"/>
        <v>0.36400487375499552</v>
      </c>
    </row>
    <row r="278" spans="14:27" x14ac:dyDescent="0.3">
      <c r="N278">
        <v>272</v>
      </c>
      <c r="O278">
        <f t="shared" si="36"/>
        <v>4.7472955654245768</v>
      </c>
      <c r="P278">
        <f t="shared" si="37"/>
        <v>1.380644346494263</v>
      </c>
      <c r="Q278">
        <f t="shared" si="38"/>
        <v>1.8579775917576535E-4</v>
      </c>
      <c r="T278">
        <f t="shared" si="39"/>
        <v>1.0120854043725371E-2</v>
      </c>
      <c r="U278">
        <f t="shared" si="40"/>
        <v>1.7666016446221677E-4</v>
      </c>
      <c r="X278">
        <f t="shared" si="41"/>
        <v>1.3736644471537627</v>
      </c>
      <c r="Y278">
        <f t="shared" si="42"/>
        <v>0.20006396316299496</v>
      </c>
      <c r="Z278">
        <f t="shared" si="44"/>
        <v>0.78411678389448014</v>
      </c>
      <c r="AA278">
        <f t="shared" si="43"/>
        <v>0.36401949353538898</v>
      </c>
    </row>
    <row r="279" spans="14:27" x14ac:dyDescent="0.3">
      <c r="N279">
        <v>273</v>
      </c>
      <c r="O279">
        <f t="shared" si="36"/>
        <v>4.7647488579445199</v>
      </c>
      <c r="P279">
        <f t="shared" si="37"/>
        <v>1.3859624666540979</v>
      </c>
      <c r="Q279">
        <f t="shared" si="38"/>
        <v>4.1799189985497476E-4</v>
      </c>
      <c r="T279">
        <f t="shared" si="39"/>
        <v>1.5177427310453743E-2</v>
      </c>
      <c r="U279">
        <f t="shared" si="40"/>
        <v>3.9743492117361168E-4</v>
      </c>
      <c r="X279">
        <f t="shared" si="41"/>
        <v>1.3754952754055092</v>
      </c>
      <c r="Y279">
        <f t="shared" si="42"/>
        <v>0.20014389885076975</v>
      </c>
      <c r="Z279">
        <f t="shared" si="44"/>
        <v>0.78467475059977432</v>
      </c>
      <c r="AA279">
        <f t="shared" si="43"/>
        <v>0.36404385488785368</v>
      </c>
    </row>
    <row r="280" spans="14:27" x14ac:dyDescent="0.3">
      <c r="N280">
        <v>274</v>
      </c>
      <c r="O280">
        <f t="shared" si="36"/>
        <v>4.782202150464463</v>
      </c>
      <c r="P280">
        <f t="shared" si="37"/>
        <v>1.3912757244919582</v>
      </c>
      <c r="Q280">
        <f t="shared" si="38"/>
        <v>7.4296467075357642E-4</v>
      </c>
      <c r="T280">
        <f t="shared" si="39"/>
        <v>2.0229377385796311E-2</v>
      </c>
      <c r="U280">
        <f t="shared" si="40"/>
        <v>7.0642542465093605E-4</v>
      </c>
      <c r="X280">
        <f t="shared" si="41"/>
        <v>1.3773244297431333</v>
      </c>
      <c r="Y280">
        <f t="shared" si="42"/>
        <v>0.20025577472271844</v>
      </c>
      <c r="Z280">
        <f t="shared" si="44"/>
        <v>0.78523220715981212</v>
      </c>
      <c r="AA280">
        <f t="shared" si="43"/>
        <v>0.36407795039168567</v>
      </c>
    </row>
    <row r="281" spans="14:27" x14ac:dyDescent="0.3">
      <c r="N281">
        <v>275</v>
      </c>
      <c r="O281">
        <f t="shared" si="36"/>
        <v>4.7996554429844061</v>
      </c>
      <c r="P281">
        <f t="shared" si="37"/>
        <v>1.3965825015380358</v>
      </c>
      <c r="Q281">
        <f t="shared" si="38"/>
        <v>1.1606170820175898E-3</v>
      </c>
      <c r="T281">
        <f t="shared" si="39"/>
        <v>2.5275165396820787E-2</v>
      </c>
      <c r="U281">
        <f t="shared" si="40"/>
        <v>1.1035375533938185E-3</v>
      </c>
      <c r="X281">
        <f t="shared" si="41"/>
        <v>1.3791513529885042</v>
      </c>
      <c r="Y281">
        <f t="shared" si="42"/>
        <v>0.20039955670036672</v>
      </c>
      <c r="Z281">
        <f t="shared" si="44"/>
        <v>0.78578898376792516</v>
      </c>
      <c r="AA281">
        <f t="shared" si="43"/>
        <v>0.36412176966106413</v>
      </c>
    </row>
    <row r="282" spans="14:27" x14ac:dyDescent="0.3">
      <c r="N282">
        <v>276</v>
      </c>
      <c r="O282">
        <f t="shared" si="36"/>
        <v>4.8171087355043491</v>
      </c>
      <c r="P282">
        <f t="shared" si="37"/>
        <v>1.4018811812966343</v>
      </c>
      <c r="Q282">
        <f t="shared" si="38"/>
        <v>1.67082191267659E-3</v>
      </c>
      <c r="T282">
        <f t="shared" si="39"/>
        <v>3.0313254347619365E-2</v>
      </c>
      <c r="U282">
        <f t="shared" si="40"/>
        <v>1.5886503432007149E-3</v>
      </c>
      <c r="X282">
        <f t="shared" si="41"/>
        <v>1.3809754886431036</v>
      </c>
      <c r="Y282">
        <f t="shared" si="42"/>
        <v>0.2005752009863313</v>
      </c>
      <c r="Z282">
        <f t="shared" si="44"/>
        <v>0.78634491082456504</v>
      </c>
      <c r="AA282">
        <f t="shared" si="43"/>
        <v>0.36417529934821524</v>
      </c>
    </row>
    <row r="283" spans="14:27" x14ac:dyDescent="0.3">
      <c r="N283">
        <v>277</v>
      </c>
      <c r="O283">
        <f t="shared" si="36"/>
        <v>4.8345620280242931</v>
      </c>
      <c r="P283">
        <f t="shared" si="37"/>
        <v>1.4071701497385702</v>
      </c>
      <c r="Q283">
        <f t="shared" si="38"/>
        <v>2.273423749396819E-3</v>
      </c>
      <c r="T283">
        <f t="shared" si="39"/>
        <v>3.5342109587492829E-2</v>
      </c>
      <c r="U283">
        <f t="shared" si="40"/>
        <v>2.1616160240165994E-3</v>
      </c>
      <c r="X283">
        <f t="shared" si="41"/>
        <v>1.3827962810575407</v>
      </c>
      <c r="Y283">
        <f t="shared" si="42"/>
        <v>0.20078265407766119</v>
      </c>
      <c r="Z283">
        <f t="shared" si="44"/>
        <v>0.78689981898896488</v>
      </c>
      <c r="AA283">
        <f t="shared" si="43"/>
        <v>0.36423852314747773</v>
      </c>
    </row>
    <row r="284" spans="14:27" x14ac:dyDescent="0.3">
      <c r="N284">
        <v>278</v>
      </c>
      <c r="O284">
        <f t="shared" si="36"/>
        <v>4.8520153205442362</v>
      </c>
      <c r="P284">
        <f t="shared" si="37"/>
        <v>1.4124477957928201</v>
      </c>
      <c r="Q284">
        <f t="shared" si="38"/>
        <v>2.9682390338210407E-3</v>
      </c>
      <c r="T284">
        <f t="shared" si="39"/>
        <v>4.0360199278418982E-2</v>
      </c>
      <c r="U284">
        <f t="shared" si="40"/>
        <v>2.8222600649445706E-3</v>
      </c>
      <c r="X284">
        <f t="shared" si="41"/>
        <v>1.3846131756008069</v>
      </c>
      <c r="Y284">
        <f t="shared" si="42"/>
        <v>0.20102185278213511</v>
      </c>
      <c r="Z284">
        <f t="shared" si="44"/>
        <v>0.78745353923072225</v>
      </c>
      <c r="AA284">
        <f t="shared" si="43"/>
        <v>0.36431142180026976</v>
      </c>
    </row>
    <row r="285" spans="14:27" x14ac:dyDescent="0.3">
      <c r="N285">
        <v>279</v>
      </c>
      <c r="O285">
        <f t="shared" si="36"/>
        <v>4.8694686130641793</v>
      </c>
      <c r="P285">
        <f t="shared" si="37"/>
        <v>1.4177125118372704</v>
      </c>
      <c r="Q285">
        <f t="shared" si="38"/>
        <v>3.75505611848298E-3</v>
      </c>
      <c r="T285">
        <f t="shared" si="39"/>
        <v>4.536599486166689E-2</v>
      </c>
      <c r="U285">
        <f t="shared" si="40"/>
        <v>3.5703812274100466E-3</v>
      </c>
      <c r="X285">
        <f t="shared" si="41"/>
        <v>1.3864256188292243</v>
      </c>
      <c r="Y285">
        <f t="shared" si="42"/>
        <v>0.20129272423751055</v>
      </c>
      <c r="Z285">
        <f t="shared" si="44"/>
        <v>0.78800590288128747</v>
      </c>
      <c r="AA285">
        <f t="shared" si="43"/>
        <v>0.36439397310095561</v>
      </c>
    </row>
    <row r="286" spans="14:27" x14ac:dyDescent="0.3">
      <c r="N286">
        <v>280</v>
      </c>
      <c r="O286">
        <f t="shared" si="36"/>
        <v>4.8869219055841224</v>
      </c>
      <c r="P286">
        <f t="shared" si="37"/>
        <v>1.4229626941884137</v>
      </c>
      <c r="Q286">
        <f t="shared" si="38"/>
        <v>4.633635331276531E-3</v>
      </c>
      <c r="T286">
        <f t="shared" si="39"/>
        <v>5.0357971523409685E-2</v>
      </c>
      <c r="U286">
        <f t="shared" si="40"/>
        <v>4.4057516264596197E-3</v>
      </c>
      <c r="X286">
        <f t="shared" si="41"/>
        <v>1.3882330586550278</v>
      </c>
      <c r="Y286">
        <f t="shared" si="42"/>
        <v>0.20159518593371814</v>
      </c>
      <c r="Z286">
        <f t="shared" si="44"/>
        <v>0.78855674168534184</v>
      </c>
      <c r="AA286">
        <f t="shared" si="43"/>
        <v>0.36448615190360933</v>
      </c>
    </row>
    <row r="287" spans="14:27" x14ac:dyDescent="0.3">
      <c r="N287">
        <v>281</v>
      </c>
      <c r="O287">
        <f t="shared" si="36"/>
        <v>4.9043751981040664</v>
      </c>
      <c r="P287">
        <f t="shared" si="37"/>
        <v>1.4281967435898464</v>
      </c>
      <c r="Q287">
        <f t="shared" si="38"/>
        <v>5.603709048462524E-3</v>
      </c>
      <c r="T287">
        <f t="shared" si="39"/>
        <v>5.5334608659198078E-2</v>
      </c>
      <c r="U287">
        <f t="shared" si="40"/>
        <v>5.3281168001774737E-3</v>
      </c>
      <c r="X287">
        <f t="shared" si="41"/>
        <v>1.3900349445145372</v>
      </c>
      <c r="Y287">
        <f t="shared" si="42"/>
        <v>0.20192914573799531</v>
      </c>
      <c r="Z287">
        <f t="shared" si="44"/>
        <v>0.7891058878520496</v>
      </c>
      <c r="AA287">
        <f t="shared" si="43"/>
        <v>0.36458793012967478</v>
      </c>
    </row>
    <row r="288" spans="14:27" x14ac:dyDescent="0.3">
      <c r="N288">
        <v>282</v>
      </c>
      <c r="O288">
        <f t="shared" si="36"/>
        <v>4.9218284906240095</v>
      </c>
      <c r="P288">
        <f t="shared" si="37"/>
        <v>1.4334130656994168</v>
      </c>
      <c r="Q288">
        <f t="shared" si="38"/>
        <v>6.6649817761892938E-3</v>
      </c>
      <c r="T288">
        <f t="shared" si="39"/>
        <v>6.0294390337150228E-2</v>
      </c>
      <c r="U288">
        <f t="shared" si="40"/>
        <v>6.3371957871963813E-3</v>
      </c>
      <c r="X288">
        <f t="shared" si="41"/>
        <v>1.3918307275358648</v>
      </c>
      <c r="Y288">
        <f t="shared" si="42"/>
        <v>0.2022945019229504</v>
      </c>
      <c r="Z288">
        <f t="shared" si="44"/>
        <v>0.78965317410616842</v>
      </c>
      <c r="AA288">
        <f t="shared" si="43"/>
        <v>0.36469927677651826</v>
      </c>
    </row>
    <row r="289" spans="14:27" x14ac:dyDescent="0.3">
      <c r="N289">
        <v>283</v>
      </c>
      <c r="O289">
        <f t="shared" si="36"/>
        <v>4.9392817831439526</v>
      </c>
      <c r="P289">
        <f t="shared" si="37"/>
        <v>1.4386100715748789</v>
      </c>
      <c r="Q289">
        <f t="shared" si="38"/>
        <v>7.8171302405032339E-3</v>
      </c>
      <c r="T289">
        <f t="shared" si="39"/>
        <v>6.5235805759720822E-2</v>
      </c>
      <c r="U289">
        <f t="shared" si="40"/>
        <v>7.4326812122817998E-3</v>
      </c>
      <c r="X289">
        <f t="shared" si="41"/>
        <v>1.3936198607061059</v>
      </c>
      <c r="Y289">
        <f t="shared" si="42"/>
        <v>0.2026911431975503</v>
      </c>
      <c r="Z289">
        <f t="shared" si="44"/>
        <v>0.79019843373900378</v>
      </c>
      <c r="AA289">
        <f t="shared" si="43"/>
        <v>0.3648201579268725</v>
      </c>
    </row>
    <row r="290" spans="14:27" x14ac:dyDescent="0.3">
      <c r="N290">
        <v>284</v>
      </c>
      <c r="O290">
        <f t="shared" si="36"/>
        <v>4.9567350756638957</v>
      </c>
      <c r="P290">
        <f t="shared" si="37"/>
        <v>1.4437861781578987</v>
      </c>
      <c r="Q290">
        <f t="shared" si="38"/>
        <v>9.0598034858210275E-3</v>
      </c>
      <c r="T290">
        <f t="shared" si="39"/>
        <v>7.0157349723903556E-2</v>
      </c>
      <c r="U290">
        <f t="shared" si="40"/>
        <v>8.6142393799609751E-3</v>
      </c>
      <c r="X290">
        <f t="shared" si="41"/>
        <v>1.3954017990379652</v>
      </c>
      <c r="Y290">
        <f t="shared" si="42"/>
        <v>0.20311894874102035</v>
      </c>
      <c r="Z290">
        <f t="shared" si="44"/>
        <v>0.79074150065918947</v>
      </c>
      <c r="AA290">
        <f t="shared" si="43"/>
        <v>0.36495053675916811</v>
      </c>
    </row>
    <row r="291" spans="14:27" x14ac:dyDescent="0.3">
      <c r="N291">
        <v>285</v>
      </c>
      <c r="O291">
        <f t="shared" si="36"/>
        <v>4.9741883681838388</v>
      </c>
      <c r="P291">
        <f t="shared" si="37"/>
        <v>1.4489398087562688</v>
      </c>
      <c r="Q291">
        <f t="shared" si="38"/>
        <v>1.0392622981834132E-2</v>
      </c>
      <c r="T291">
        <f t="shared" si="39"/>
        <v>7.5057523079730876E-2</v>
      </c>
      <c r="U291">
        <f t="shared" si="40"/>
        <v>9.8815103761701328E-3</v>
      </c>
      <c r="X291">
        <f t="shared" si="41"/>
        <v>1.3971759997357647</v>
      </c>
      <c r="Y291">
        <f t="shared" si="42"/>
        <v>0.20357778823964781</v>
      </c>
      <c r="Z291">
        <f t="shared" si="44"/>
        <v>0.79128220944328076</v>
      </c>
      <c r="AA291">
        <f t="shared" si="43"/>
        <v>0.36509037355874985</v>
      </c>
    </row>
    <row r="292" spans="14:27" x14ac:dyDescent="0.3">
      <c r="N292">
        <v>286</v>
      </c>
      <c r="O292">
        <f t="shared" si="36"/>
        <v>4.9916416607037828</v>
      </c>
      <c r="P292">
        <f t="shared" si="37"/>
        <v>1.4540693935241849</v>
      </c>
      <c r="Q292">
        <f t="shared" si="38"/>
        <v>1.1815182738812768E-2</v>
      </c>
      <c r="T292">
        <f t="shared" si="39"/>
        <v>7.9934833186929816E-2</v>
      </c>
      <c r="U292">
        <f t="shared" si="40"/>
        <v>1.1234108177887558E-2</v>
      </c>
      <c r="X292">
        <f t="shared" si="41"/>
        <v>1.3989419223607851</v>
      </c>
      <c r="Y292">
        <f t="shared" si="42"/>
        <v>0.20406752192647654</v>
      </c>
      <c r="Z292">
        <f t="shared" si="44"/>
        <v>0.79182039538614413</v>
      </c>
      <c r="AA292">
        <f t="shared" si="43"/>
        <v>0.36523962572997382</v>
      </c>
    </row>
    <row r="293" spans="14:27" x14ac:dyDescent="0.3">
      <c r="N293">
        <v>287</v>
      </c>
      <c r="O293">
        <f t="shared" si="36"/>
        <v>5.0090949532237259</v>
      </c>
      <c r="P293">
        <f t="shared" si="37"/>
        <v>1.4591733699404348</v>
      </c>
      <c r="Q293">
        <f t="shared" si="38"/>
        <v>1.3327049431274218E-2</v>
      </c>
      <c r="T293">
        <f t="shared" si="39"/>
        <v>8.4787794369593647E-2</v>
      </c>
      <c r="U293">
        <f t="shared" si="40"/>
        <v>1.2671620770719705E-2</v>
      </c>
      <c r="X293">
        <f t="shared" si="41"/>
        <v>1.4006990289958874</v>
      </c>
      <c r="Y293">
        <f t="shared" si="42"/>
        <v>0.20458800062388127</v>
      </c>
      <c r="Z293">
        <f t="shared" si="44"/>
        <v>0.79235589455112776</v>
      </c>
      <c r="AA293">
        <f t="shared" si="43"/>
        <v>0.3653982478091829</v>
      </c>
    </row>
    <row r="294" spans="14:27" x14ac:dyDescent="0.3">
      <c r="N294">
        <v>288</v>
      </c>
      <c r="O294">
        <f t="shared" si="36"/>
        <v>5.026548245743669</v>
      </c>
      <c r="P294">
        <f t="shared" si="37"/>
        <v>1.4642501832843591</v>
      </c>
      <c r="Q294">
        <f t="shared" si="38"/>
        <v>1.4927762529978128E-2</v>
      </c>
      <c r="T294">
        <f t="shared" si="39"/>
        <v>8.9614928368734692E-2</v>
      </c>
      <c r="U294">
        <f t="shared" si="40"/>
        <v>1.4193610274405466E-2</v>
      </c>
      <c r="X294">
        <f t="shared" si="41"/>
        <v>1.4024467844093695</v>
      </c>
      <c r="Y294">
        <f t="shared" si="42"/>
        <v>0.20513906578900887</v>
      </c>
      <c r="Z294">
        <f t="shared" si="44"/>
        <v>0.7928885438199984</v>
      </c>
      <c r="AA294">
        <f t="shared" si="43"/>
        <v>0.36556619147855512</v>
      </c>
    </row>
    <row r="295" spans="14:27" x14ac:dyDescent="0.3">
      <c r="N295">
        <v>289</v>
      </c>
      <c r="O295">
        <f t="shared" si="36"/>
        <v>5.0440015382636121</v>
      </c>
      <c r="P295">
        <f t="shared" si="37"/>
        <v>1.4692982871094329</v>
      </c>
      <c r="Q295">
        <f t="shared" si="38"/>
        <v>1.661683444220835E-2</v>
      </c>
      <c r="T295">
        <f t="shared" si="39"/>
        <v>9.4414764792575323E-2</v>
      </c>
      <c r="U295">
        <f t="shared" si="40"/>
        <v>1.5799613076198094E-2</v>
      </c>
      <c r="X295">
        <f t="shared" si="41"/>
        <v>1.4041846562180016</v>
      </c>
      <c r="Y295">
        <f t="shared" si="42"/>
        <v>0.2057205495620717</v>
      </c>
      <c r="Z295">
        <f t="shared" si="44"/>
        <v>0.79341818094262917</v>
      </c>
      <c r="AA295">
        <f t="shared" si="43"/>
        <v>0.36574340558082186</v>
      </c>
    </row>
    <row r="296" spans="14:27" x14ac:dyDescent="0.3">
      <c r="N296">
        <v>290</v>
      </c>
      <c r="O296">
        <f t="shared" si="36"/>
        <v>5.0614548307835561</v>
      </c>
      <c r="P296">
        <f t="shared" si="37"/>
        <v>1.4743161437143291</v>
      </c>
      <c r="Q296">
        <f t="shared" si="38"/>
        <v>1.8393750660297969E-2</v>
      </c>
      <c r="T296">
        <f t="shared" si="39"/>
        <v>9.9185841564444002E-2</v>
      </c>
      <c r="U296">
        <f t="shared" si="40"/>
        <v>1.7489139972086565E-2</v>
      </c>
      <c r="X296">
        <f t="shared" si="41"/>
        <v>1.4059121150491953</v>
      </c>
      <c r="Y296">
        <f t="shared" si="42"/>
        <v>0.20633227481747962</v>
      </c>
      <c r="Z296">
        <f t="shared" si="44"/>
        <v>0.79394464458642156</v>
      </c>
      <c r="AA296">
        <f t="shared" si="43"/>
        <v>0.36592983613485097</v>
      </c>
    </row>
    <row r="297" spans="14:27" x14ac:dyDescent="0.3">
      <c r="N297">
        <v>291</v>
      </c>
      <c r="O297">
        <f t="shared" si="36"/>
        <v>5.0789081233034992</v>
      </c>
      <c r="P297">
        <f t="shared" si="37"/>
        <v>1.4793022246113168</v>
      </c>
      <c r="Q297">
        <f t="shared" si="38"/>
        <v>2.0257969918353491E-2</v>
      </c>
      <c r="T297">
        <f t="shared" si="39"/>
        <v>0.1039267053681371</v>
      </c>
      <c r="U297">
        <f t="shared" si="40"/>
        <v>1.9261676315811493E-2</v>
      </c>
      <c r="X297">
        <f t="shared" si="41"/>
        <v>1.4076286347022566</v>
      </c>
      <c r="Y297">
        <f t="shared" si="42"/>
        <v>0.20697405521779383</v>
      </c>
      <c r="Z297">
        <f t="shared" si="44"/>
        <v>0.7944677743854498</v>
      </c>
      <c r="AA297">
        <f t="shared" si="43"/>
        <v>0.36612542635208956</v>
      </c>
    </row>
    <row r="298" spans="14:27" x14ac:dyDescent="0.3">
      <c r="N298">
        <v>292</v>
      </c>
      <c r="O298">
        <f t="shared" si="36"/>
        <v>5.0963614158234423</v>
      </c>
      <c r="P298">
        <f t="shared" si="37"/>
        <v>1.4842550109918533</v>
      </c>
      <c r="Q298">
        <f t="shared" si="38"/>
        <v>2.2208924357129844E-2</v>
      </c>
      <c r="T298">
        <f t="shared" si="39"/>
        <v>0.10863591209061446</v>
      </c>
      <c r="U298">
        <f t="shared" si="40"/>
        <v>2.1116682175631618E-2</v>
      </c>
      <c r="X298">
        <f t="shared" si="41"/>
        <v>1.4093336923086708</v>
      </c>
      <c r="Y298">
        <f t="shared" si="42"/>
        <v>0.20764569527048732</v>
      </c>
      <c r="Z298">
        <f t="shared" si="44"/>
        <v>0.79498741098930936</v>
      </c>
      <c r="AA298">
        <f t="shared" si="43"/>
        <v>0.36633011665386284</v>
      </c>
    </row>
    <row r="299" spans="14:27" x14ac:dyDescent="0.3">
      <c r="N299">
        <v>293</v>
      </c>
      <c r="O299">
        <f t="shared" si="36"/>
        <v>5.1138147083433854</v>
      </c>
      <c r="P299">
        <f t="shared" si="37"/>
        <v>1.4891729941892284</v>
      </c>
      <c r="Q299">
        <f t="shared" si="38"/>
        <v>2.4246019697005627E-2</v>
      </c>
      <c r="T299">
        <f t="shared" si="39"/>
        <v>0.11331202726188931</v>
      </c>
      <c r="U299">
        <f t="shared" si="40"/>
        <v>2.3053592498792241E-2</v>
      </c>
      <c r="X299">
        <f t="shared" si="41"/>
        <v>1.4110267684913738</v>
      </c>
      <c r="Y299">
        <f t="shared" si="42"/>
        <v>0.20834699038749374</v>
      </c>
      <c r="Z299">
        <f t="shared" si="44"/>
        <v>0.79550339611165688</v>
      </c>
      <c r="AA299">
        <f t="shared" si="43"/>
        <v>0.36654384468952195</v>
      </c>
    </row>
    <row r="300" spans="14:27" x14ac:dyDescent="0.3">
      <c r="N300">
        <v>294</v>
      </c>
      <c r="O300">
        <f t="shared" si="36"/>
        <v>5.1312680008633285</v>
      </c>
      <c r="P300">
        <f t="shared" si="37"/>
        <v>1.494054676138119</v>
      </c>
      <c r="Q300">
        <f t="shared" si="38"/>
        <v>2.6368635419006692E-2</v>
      </c>
      <c r="T300">
        <f t="shared" si="39"/>
        <v>0.11795362649198192</v>
      </c>
      <c r="U300">
        <f t="shared" si="40"/>
        <v>2.5071817283645659E-2</v>
      </c>
      <c r="X300">
        <f t="shared" si="41"/>
        <v>1.412707347522959</v>
      </c>
      <c r="Y300">
        <f t="shared" si="42"/>
        <v>0.20907772694752688</v>
      </c>
      <c r="Z300">
        <f t="shared" si="44"/>
        <v>0.7960155725784257</v>
      </c>
      <c r="AA300">
        <f t="shared" si="43"/>
        <v>0.36676654535543679</v>
      </c>
    </row>
    <row r="301" spans="14:27" x14ac:dyDescent="0.3">
      <c r="N301">
        <v>295</v>
      </c>
      <c r="O301">
        <f t="shared" si="36"/>
        <v>5.1487212933832724</v>
      </c>
      <c r="P301">
        <f t="shared" si="37"/>
        <v>1.4988985698309134</v>
      </c>
      <c r="Q301">
        <f t="shared" si="38"/>
        <v>2.857612495382178E-2</v>
      </c>
      <c r="T301">
        <f t="shared" si="39"/>
        <v>0.12255929590480288</v>
      </c>
      <c r="U301">
        <f t="shared" si="40"/>
        <v>2.7170741759371508E-2</v>
      </c>
      <c r="X301">
        <f t="shared" si="41"/>
        <v>1.4143749174827736</v>
      </c>
      <c r="Y301">
        <f t="shared" si="42"/>
        <v>0.20983768236115174</v>
      </c>
      <c r="Z301">
        <f t="shared" si="44"/>
        <v>0.79652378437570248</v>
      </c>
      <c r="AA301">
        <f t="shared" si="43"/>
        <v>0.36699815081482723</v>
      </c>
    </row>
    <row r="302" spans="14:27" x14ac:dyDescent="0.3">
      <c r="N302">
        <v>296</v>
      </c>
      <c r="O302">
        <f t="shared" si="36"/>
        <v>5.1661745859032155</v>
      </c>
      <c r="P302">
        <f t="shared" si="37"/>
        <v>1.5037031997706687</v>
      </c>
      <c r="Q302">
        <f t="shared" si="38"/>
        <v>3.0867815878754035E-2</v>
      </c>
      <c r="T302">
        <f t="shared" si="39"/>
        <v>0.12712763256883244</v>
      </c>
      <c r="U302">
        <f t="shared" si="40"/>
        <v>2.934972657324153E-2</v>
      </c>
      <c r="X302">
        <f t="shared" si="41"/>
        <v>1.4160289704128532</v>
      </c>
      <c r="Y302">
        <f t="shared" si="42"/>
        <v>0.21062662513858746</v>
      </c>
      <c r="Z302">
        <f t="shared" si="44"/>
        <v>0.79702787669725061</v>
      </c>
      <c r="AA302">
        <f t="shared" si="43"/>
        <v>0.36723859051842667</v>
      </c>
    </row>
    <row r="303" spans="14:27" x14ac:dyDescent="0.3">
      <c r="N303">
        <v>297</v>
      </c>
      <c r="O303">
        <f t="shared" si="36"/>
        <v>5.1836278784231586</v>
      </c>
      <c r="P303">
        <f t="shared" si="37"/>
        <v>1.5084671024205618</v>
      </c>
      <c r="Q303">
        <f t="shared" si="38"/>
        <v>3.3243010122547767E-2</v>
      </c>
      <c r="T303">
        <f t="shared" si="39"/>
        <v>0.13165724492446851</v>
      </c>
      <c r="U303">
        <f t="shared" si="40"/>
        <v>3.1608107985373335E-2</v>
      </c>
      <c r="X303">
        <f t="shared" si="41"/>
        <v>1.4176690024726526</v>
      </c>
      <c r="Y303">
        <f t="shared" si="42"/>
        <v>0.21144431496022137</v>
      </c>
      <c r="Z303">
        <f t="shared" si="44"/>
        <v>0.79752769599166562</v>
      </c>
      <c r="AA303">
        <f t="shared" si="43"/>
        <v>0.36748779122597225</v>
      </c>
    </row>
    <row r="304" spans="14:27" x14ac:dyDescent="0.3">
      <c r="N304">
        <v>298</v>
      </c>
      <c r="O304">
        <f t="shared" si="36"/>
        <v>5.2010811709431017</v>
      </c>
      <c r="P304">
        <f t="shared" si="37"/>
        <v>1.5131888266496967</v>
      </c>
      <c r="Q304">
        <f t="shared" si="38"/>
        <v>3.5700984178027251E-2</v>
      </c>
      <c r="T304">
        <f t="shared" si="39"/>
        <v>0.1361467532079082</v>
      </c>
      <c r="U304">
        <f t="shared" si="40"/>
        <v>3.394519807091112E-2</v>
      </c>
      <c r="X304">
        <f t="shared" si="41"/>
        <v>1.4192945140925186</v>
      </c>
      <c r="Y304">
        <f t="shared" si="42"/>
        <v>0.21229050274981265</v>
      </c>
      <c r="Z304">
        <f t="shared" si="44"/>
        <v>0.79802309000914862</v>
      </c>
      <c r="AA304">
        <f t="shared" si="43"/>
        <v>0.36774567702851435</v>
      </c>
    </row>
    <row r="305" spans="14:27" x14ac:dyDescent="0.3">
      <c r="N305">
        <v>299</v>
      </c>
      <c r="O305">
        <f t="shared" si="36"/>
        <v>5.2185344634630457</v>
      </c>
      <c r="P305">
        <f t="shared" si="37"/>
        <v>1.517866934175133</v>
      </c>
      <c r="Q305">
        <f t="shared" si="38"/>
        <v>3.824098932248432E-2</v>
      </c>
      <c r="T305">
        <f t="shared" si="39"/>
        <v>0.14059478987143781</v>
      </c>
      <c r="U305">
        <f t="shared" si="40"/>
        <v>3.6360284929575271E-2</v>
      </c>
      <c r="X305">
        <f t="shared" si="41"/>
        <v>1.4209050101258656</v>
      </c>
      <c r="Y305">
        <f t="shared" si="42"/>
        <v>0.21316493075036347</v>
      </c>
      <c r="Z305">
        <f t="shared" si="44"/>
        <v>0.7985139078478829</v>
      </c>
      <c r="AA305">
        <f t="shared" si="43"/>
        <v>0.36801216937153935</v>
      </c>
    </row>
    <row r="306" spans="14:27" x14ac:dyDescent="0.3">
      <c r="N306">
        <v>300</v>
      </c>
      <c r="O306">
        <f t="shared" si="36"/>
        <v>5.2359877559829888</v>
      </c>
      <c r="P306">
        <f t="shared" si="37"/>
        <v>1.5225000000000002</v>
      </c>
      <c r="Q306">
        <f t="shared" si="38"/>
        <v>4.0862251845746211E-2</v>
      </c>
      <c r="T306">
        <f t="shared" si="39"/>
        <v>0.14500000000000002</v>
      </c>
      <c r="U306">
        <f t="shared" si="40"/>
        <v>3.8852632902512785E-2</v>
      </c>
      <c r="X306">
        <f t="shared" si="41"/>
        <v>1.4225000000000001</v>
      </c>
      <c r="Y306">
        <f t="shared" si="42"/>
        <v>0.21406733260263394</v>
      </c>
      <c r="Z306">
        <f t="shared" si="44"/>
        <v>0.79900000000000015</v>
      </c>
      <c r="AA306">
        <f t="shared" si="43"/>
        <v>0.36828718707889796</v>
      </c>
    </row>
    <row r="307" spans="14:27" x14ac:dyDescent="0.3">
      <c r="N307">
        <v>301</v>
      </c>
      <c r="O307">
        <f t="shared" si="36"/>
        <v>5.2534410485029319</v>
      </c>
      <c r="P307">
        <f t="shared" si="37"/>
        <v>1.5270866128475666</v>
      </c>
      <c r="Q307">
        <f t="shared" si="38"/>
        <v>4.3563973285855762E-2</v>
      </c>
      <c r="T307">
        <f t="shared" si="39"/>
        <v>0.14936104172391571</v>
      </c>
      <c r="U307">
        <f t="shared" si="40"/>
        <v>4.142148279638741E-2</v>
      </c>
      <c r="X307">
        <f t="shared" si="41"/>
        <v>1.4240789978655557</v>
      </c>
      <c r="Y307">
        <f t="shared" si="42"/>
        <v>0.21499743342627819</v>
      </c>
      <c r="Z307">
        <f t="shared" si="44"/>
        <v>0.79948121839712183</v>
      </c>
      <c r="AA307">
        <f t="shared" si="43"/>
        <v>0.36857064637753245</v>
      </c>
    </row>
    <row r="308" spans="14:27" x14ac:dyDescent="0.3">
      <c r="N308">
        <v>302</v>
      </c>
      <c r="O308">
        <f t="shared" si="36"/>
        <v>5.270894341022875</v>
      </c>
      <c r="P308">
        <f t="shared" si="37"/>
        <v>1.5316253755911275</v>
      </c>
      <c r="Q308">
        <f t="shared" si="38"/>
        <v>4.6345330672290019E-2</v>
      </c>
      <c r="T308">
        <f t="shared" si="39"/>
        <v>0.15367658662762934</v>
      </c>
      <c r="U308">
        <f t="shared" si="40"/>
        <v>4.4066052114636406E-2</v>
      </c>
      <c r="X308">
        <f t="shared" si="41"/>
        <v>1.4256415227444865</v>
      </c>
      <c r="Y308">
        <f t="shared" si="42"/>
        <v>0.21595494990357525</v>
      </c>
      <c r="Z308">
        <f t="shared" si="44"/>
        <v>0.7999574164554627</v>
      </c>
      <c r="AA308">
        <f t="shared" si="43"/>
        <v>0.36886246092299441</v>
      </c>
    </row>
    <row r="309" spans="14:27" x14ac:dyDescent="0.3">
      <c r="N309">
        <v>303</v>
      </c>
      <c r="O309">
        <f t="shared" si="36"/>
        <v>5.2883476335428181</v>
      </c>
      <c r="P309">
        <f t="shared" si="37"/>
        <v>1.5361149056795833</v>
      </c>
      <c r="Q309">
        <f t="shared" si="38"/>
        <v>4.9205476776645607E-2</v>
      </c>
      <c r="T309">
        <f t="shared" si="39"/>
        <v>0.15794532015435772</v>
      </c>
      <c r="U309">
        <f t="shared" si="40"/>
        <v>4.6785535295826963E-2</v>
      </c>
      <c r="X309">
        <f t="shared" si="41"/>
        <v>1.427187098676578</v>
      </c>
      <c r="Y309">
        <f t="shared" si="42"/>
        <v>0.21693959036573046</v>
      </c>
      <c r="Z309">
        <f t="shared" si="44"/>
        <v>0.80042844912048094</v>
      </c>
      <c r="AA309">
        <f t="shared" si="43"/>
        <v>0.36916254182574643</v>
      </c>
    </row>
    <row r="310" spans="14:27" x14ac:dyDescent="0.3">
      <c r="N310">
        <v>304</v>
      </c>
      <c r="O310">
        <f t="shared" si="36"/>
        <v>5.3058009260627621</v>
      </c>
      <c r="P310">
        <f t="shared" si="37"/>
        <v>1.5405538355585779</v>
      </c>
      <c r="Q310">
        <f t="shared" si="38"/>
        <v>5.2143540370712282E-2</v>
      </c>
      <c r="T310">
        <f t="shared" si="39"/>
        <v>0.16216594200651663</v>
      </c>
      <c r="U310">
        <f t="shared" si="40"/>
        <v>4.9579103959037918E-2</v>
      </c>
      <c r="X310">
        <f t="shared" si="41"/>
        <v>1.4287152548644286</v>
      </c>
      <c r="Y310">
        <f t="shared" si="42"/>
        <v>0.21795105488172062</v>
      </c>
      <c r="Z310">
        <f t="shared" si="44"/>
        <v>0.80089417291106402</v>
      </c>
      <c r="AA310">
        <f t="shared" si="43"/>
        <v>0.3694707976782387</v>
      </c>
    </row>
    <row r="311" spans="14:27" x14ac:dyDescent="0.3">
      <c r="N311">
        <v>305</v>
      </c>
      <c r="O311">
        <f t="shared" si="36"/>
        <v>5.3232542185827052</v>
      </c>
      <c r="P311">
        <f t="shared" si="37"/>
        <v>1.5449408130870692</v>
      </c>
      <c r="Q311">
        <f t="shared" si="38"/>
        <v>5.5158626491857488E-2</v>
      </c>
      <c r="T311">
        <f t="shared" si="39"/>
        <v>0.16633716654180333</v>
      </c>
      <c r="U311">
        <f t="shared" si="40"/>
        <v>5.2445907156192378E-2</v>
      </c>
      <c r="X311">
        <f t="shared" si="41"/>
        <v>1.4302255258168599</v>
      </c>
      <c r="Y311">
        <f t="shared" si="42"/>
        <v>0.21898903534965586</v>
      </c>
      <c r="Z311">
        <f t="shared" si="44"/>
        <v>0.80135444596323357</v>
      </c>
      <c r="AA311">
        <f t="shared" si="43"/>
        <v>0.36978713458275225</v>
      </c>
    </row>
    <row r="312" spans="14:27" x14ac:dyDescent="0.3">
      <c r="N312">
        <v>306</v>
      </c>
      <c r="O312">
        <f t="shared" si="36"/>
        <v>5.3407075111026483</v>
      </c>
      <c r="P312">
        <f t="shared" si="37"/>
        <v>1.5492745019492045</v>
      </c>
      <c r="Q312">
        <f t="shared" si="38"/>
        <v>5.8249816715641001E-2</v>
      </c>
      <c r="T312">
        <f t="shared" si="39"/>
        <v>0.17045772316481714</v>
      </c>
      <c r="U312">
        <f t="shared" si="40"/>
        <v>5.5385071631265215E-2</v>
      </c>
      <c r="X312">
        <f t="shared" si="41"/>
        <v>1.4317174514907098</v>
      </c>
      <c r="Y312">
        <f t="shared" si="42"/>
        <v>0.22005321559063051</v>
      </c>
      <c r="Z312">
        <f t="shared" si="44"/>
        <v>0.80180912807335925</v>
      </c>
      <c r="AA312">
        <f t="shared" si="43"/>
        <v>0.37011145618000169</v>
      </c>
    </row>
    <row r="313" spans="14:27" x14ac:dyDescent="0.3">
      <c r="N313">
        <v>307</v>
      </c>
      <c r="O313">
        <f t="shared" si="36"/>
        <v>5.3581608036225914</v>
      </c>
      <c r="P313">
        <f t="shared" si="37"/>
        <v>1.5535535820613746</v>
      </c>
      <c r="Q313">
        <f t="shared" si="38"/>
        <v>6.1416169435575624E-2</v>
      </c>
      <c r="T313">
        <f t="shared" si="39"/>
        <v>0.17452635671409389</v>
      </c>
      <c r="U313">
        <f t="shared" si="40"/>
        <v>5.8395702086285001E-2</v>
      </c>
      <c r="X313">
        <f t="shared" si="41"/>
        <v>1.4331905774309652</v>
      </c>
      <c r="Y313">
        <f t="shared" si="42"/>
        <v>0.22114327144503421</v>
      </c>
      <c r="Z313">
        <f t="shared" si="44"/>
        <v>0.80225808074086569</v>
      </c>
      <c r="AA313">
        <f t="shared" si="43"/>
        <v>0.37044366367848663</v>
      </c>
    </row>
    <row r="314" spans="14:27" x14ac:dyDescent="0.3">
      <c r="N314">
        <v>308</v>
      </c>
      <c r="O314">
        <f t="shared" si="36"/>
        <v>5.3756140961425354</v>
      </c>
      <c r="P314">
        <f t="shared" si="37"/>
        <v>1.557776749974326</v>
      </c>
      <c r="Q314">
        <f t="shared" si="38"/>
        <v>6.4656720149949859E-2</v>
      </c>
      <c r="T314">
        <f t="shared" si="39"/>
        <v>0.17854182784444095</v>
      </c>
      <c r="U314">
        <f t="shared" si="40"/>
        <v>6.1476881454050669E-2</v>
      </c>
      <c r="X314">
        <f t="shared" si="41"/>
        <v>1.4346444549091943</v>
      </c>
      <c r="Y314">
        <f t="shared" si="42"/>
        <v>0.2222588708712942</v>
      </c>
      <c r="Z314">
        <f t="shared" si="44"/>
        <v>0.80270116721042117</v>
      </c>
      <c r="AA314">
        <f t="shared" si="43"/>
        <v>0.3707836558845849</v>
      </c>
    </row>
    <row r="315" spans="14:27" x14ac:dyDescent="0.3">
      <c r="N315">
        <v>309</v>
      </c>
      <c r="O315">
        <f t="shared" si="36"/>
        <v>5.3930673886624785</v>
      </c>
      <c r="P315">
        <f t="shared" si="37"/>
        <v>1.5619427192702005</v>
      </c>
      <c r="Q315">
        <f t="shared" si="38"/>
        <v>6.7970481755623896E-2</v>
      </c>
      <c r="T315">
        <f t="shared" si="39"/>
        <v>0.18250291340445288</v>
      </c>
      <c r="U315">
        <f t="shared" si="40"/>
        <v>6.4627671177478474E-2</v>
      </c>
      <c r="X315">
        <f t="shared" si="41"/>
        <v>1.4360786410602331</v>
      </c>
      <c r="Y315">
        <f t="shared" si="42"/>
        <v>0.22339967404701805</v>
      </c>
      <c r="Z315">
        <f t="shared" si="44"/>
        <v>0.80313825251359494</v>
      </c>
      <c r="AA315">
        <f t="shared" si="43"/>
        <v>0.37113132923337694</v>
      </c>
    </row>
    <row r="316" spans="14:27" x14ac:dyDescent="0.3">
      <c r="N316">
        <v>310</v>
      </c>
      <c r="O316">
        <f t="shared" si="36"/>
        <v>5.4105206811824216</v>
      </c>
      <c r="P316">
        <f t="shared" si="37"/>
        <v>1.5660502209543945</v>
      </c>
      <c r="Q316">
        <f t="shared" si="38"/>
        <v>7.1356444848711675E-2</v>
      </c>
      <c r="T316">
        <f t="shared" si="39"/>
        <v>0.18640840680909637</v>
      </c>
      <c r="U316">
        <f t="shared" si="40"/>
        <v>6.7847111495496326E-2</v>
      </c>
      <c r="X316">
        <f t="shared" si="41"/>
        <v>1.4374926990170867</v>
      </c>
      <c r="Y316">
        <f t="shared" si="42"/>
        <v>0.22456533347250729</v>
      </c>
      <c r="Z316">
        <f t="shared" si="44"/>
        <v>0.80356920350996941</v>
      </c>
      <c r="AA316">
        <f t="shared" si="43"/>
        <v>0.37148657782019273</v>
      </c>
    </row>
    <row r="317" spans="14:27" x14ac:dyDescent="0.3">
      <c r="N317">
        <v>311</v>
      </c>
      <c r="O317">
        <f t="shared" si="36"/>
        <v>5.4279739737023647</v>
      </c>
      <c r="P317">
        <f t="shared" si="37"/>
        <v>1.5700980038421049</v>
      </c>
      <c r="Q317">
        <f t="shared" si="38"/>
        <v>7.4813578032054462E-2</v>
      </c>
      <c r="T317">
        <f t="shared" si="39"/>
        <v>0.19025711840724704</v>
      </c>
      <c r="U317">
        <f t="shared" si="40"/>
        <v>7.1134221735396047E-2</v>
      </c>
      <c r="X317">
        <f t="shared" si="41"/>
        <v>1.4388861980440033</v>
      </c>
      <c r="Y317">
        <f t="shared" si="42"/>
        <v>0.22575549407660891</v>
      </c>
      <c r="Z317">
        <f t="shared" si="44"/>
        <v>0.80399388892769641</v>
      </c>
      <c r="AA317">
        <f t="shared" si="43"/>
        <v>0.37184929343287132</v>
      </c>
    </row>
    <row r="318" spans="14:27" x14ac:dyDescent="0.3">
      <c r="N318">
        <v>312</v>
      </c>
      <c r="O318">
        <f t="shared" si="36"/>
        <v>5.4454272662223078</v>
      </c>
      <c r="P318">
        <f t="shared" si="37"/>
        <v>1.5740848349394518</v>
      </c>
      <c r="Q318">
        <f t="shared" si="38"/>
        <v>7.8340828229394643E-2</v>
      </c>
      <c r="T318">
        <f t="shared" si="39"/>
        <v>0.19404787584406874</v>
      </c>
      <c r="U318">
        <f t="shared" si="40"/>
        <v>7.4488000611555555E-2</v>
      </c>
      <c r="X318">
        <f t="shared" si="41"/>
        <v>1.4402587136676801</v>
      </c>
      <c r="Y318">
        <f t="shared" si="42"/>
        <v>0.22696979332487355</v>
      </c>
      <c r="Z318">
        <f t="shared" si="44"/>
        <v>0.80441217940348364</v>
      </c>
      <c r="AA318">
        <f t="shared" si="43"/>
        <v>0.37221936558472341</v>
      </c>
    </row>
    <row r="319" spans="14:27" x14ac:dyDescent="0.3">
      <c r="N319">
        <v>313</v>
      </c>
      <c r="O319">
        <f t="shared" si="36"/>
        <v>5.4628805587422518</v>
      </c>
      <c r="P319">
        <f t="shared" si="37"/>
        <v>1.5780094998190621</v>
      </c>
      <c r="Q319">
        <f t="shared" si="38"/>
        <v>8.1937121006153052E-2</v>
      </c>
      <c r="T319">
        <f t="shared" si="39"/>
        <v>0.19777952441812457</v>
      </c>
      <c r="U319">
        <f t="shared" si="40"/>
        <v>7.7907426530440582E-2</v>
      </c>
      <c r="X319">
        <f t="shared" si="41"/>
        <v>1.4416098278065625</v>
      </c>
      <c r="Y319">
        <f t="shared" si="42"/>
        <v>0.22820786132998711</v>
      </c>
      <c r="Z319">
        <f t="shared" si="44"/>
        <v>0.80482394752200015</v>
      </c>
      <c r="AA319">
        <f t="shared" si="43"/>
        <v>0.37259668154818659</v>
      </c>
    </row>
    <row r="320" spans="14:27" x14ac:dyDescent="0.3">
      <c r="N320">
        <v>314</v>
      </c>
      <c r="O320">
        <f t="shared" si="36"/>
        <v>5.4803338512621949</v>
      </c>
      <c r="P320">
        <f t="shared" si="37"/>
        <v>1.5818708029899944</v>
      </c>
      <c r="Q320">
        <f t="shared" si="38"/>
        <v>8.5601360896711387E-2</v>
      </c>
      <c r="T320">
        <f t="shared" si="39"/>
        <v>0.20145092743310919</v>
      </c>
      <c r="U320">
        <f t="shared" si="40"/>
        <v>8.1391457901791142E-2</v>
      </c>
      <c r="X320">
        <f t="shared" si="41"/>
        <v>1.4429391288981948</v>
      </c>
      <c r="Y320">
        <f t="shared" si="42"/>
        <v>0.22946932096444161</v>
      </c>
      <c r="Z320">
        <f t="shared" si="44"/>
        <v>0.80522906785468806</v>
      </c>
      <c r="AA320">
        <f t="shared" si="43"/>
        <v>0.3729811263891632</v>
      </c>
    </row>
    <row r="321" spans="14:27" x14ac:dyDescent="0.3">
      <c r="N321">
        <v>315</v>
      </c>
      <c r="O321">
        <f t="shared" si="36"/>
        <v>5.497787143782138</v>
      </c>
      <c r="P321">
        <f t="shared" si="37"/>
        <v>1.585667568261897</v>
      </c>
      <c r="Q321">
        <f t="shared" si="38"/>
        <v>8.9332431738102958E-2</v>
      </c>
      <c r="T321">
        <f t="shared" si="39"/>
        <v>0.20506096654409872</v>
      </c>
      <c r="U321">
        <f t="shared" si="40"/>
        <v>8.4939033455901175E-2</v>
      </c>
      <c r="X321">
        <f t="shared" si="41"/>
        <v>1.4442462120245876</v>
      </c>
      <c r="Y321">
        <f t="shared" si="42"/>
        <v>0.23075378797541249</v>
      </c>
      <c r="Z321">
        <f t="shared" si="44"/>
        <v>0.80562741699796969</v>
      </c>
      <c r="AA321">
        <f t="shared" si="43"/>
        <v>0.37337258300203047</v>
      </c>
    </row>
    <row r="322" spans="14:27" x14ac:dyDescent="0.3">
      <c r="N322">
        <v>316</v>
      </c>
      <c r="O322">
        <f t="shared" si="36"/>
        <v>5.5152404363020811</v>
      </c>
      <c r="P322">
        <f t="shared" si="37"/>
        <v>1.5893986391032886</v>
      </c>
      <c r="Q322">
        <f t="shared" si="38"/>
        <v>9.3129197010005743E-2</v>
      </c>
      <c r="T322">
        <f t="shared" si="39"/>
        <v>0.20860854209820873</v>
      </c>
      <c r="U322">
        <f t="shared" si="40"/>
        <v>8.8549072566890707E-2</v>
      </c>
      <c r="X322">
        <f t="shared" si="41"/>
        <v>1.4455306790355584</v>
      </c>
      <c r="Y322">
        <f t="shared" si="42"/>
        <v>0.23206087110180523</v>
      </c>
      <c r="Z322">
        <f t="shared" si="44"/>
        <v>0.80601887361083702</v>
      </c>
      <c r="AA322">
        <f t="shared" si="43"/>
        <v>0.3737709321453121</v>
      </c>
    </row>
    <row r="323" spans="14:27" x14ac:dyDescent="0.3">
      <c r="N323">
        <v>317</v>
      </c>
      <c r="O323">
        <f t="shared" si="36"/>
        <v>5.532693728822025</v>
      </c>
      <c r="P323">
        <f t="shared" si="37"/>
        <v>1.5930628789938472</v>
      </c>
      <c r="Q323">
        <f t="shared" si="38"/>
        <v>9.6990500180938022E-2</v>
      </c>
      <c r="T323">
        <f t="shared" si="39"/>
        <v>0.21209257346955948</v>
      </c>
      <c r="U323">
        <f t="shared" si="40"/>
        <v>9.2220475581875488E-2</v>
      </c>
      <c r="X323">
        <f t="shared" si="41"/>
        <v>1.4467921386700131</v>
      </c>
      <c r="Y323">
        <f t="shared" si="42"/>
        <v>0.23339017219343766</v>
      </c>
      <c r="Z323">
        <f t="shared" si="44"/>
        <v>0.80640331845181357</v>
      </c>
      <c r="AA323">
        <f t="shared" si="43"/>
        <v>0.37417605247800007</v>
      </c>
    </row>
    <row r="324" spans="14:27" x14ac:dyDescent="0.3">
      <c r="N324">
        <v>318</v>
      </c>
      <c r="O324">
        <f t="shared" si="36"/>
        <v>5.5501470213419681</v>
      </c>
      <c r="P324">
        <f t="shared" si="37"/>
        <v>1.5966591717706053</v>
      </c>
      <c r="Q324">
        <f t="shared" si="38"/>
        <v>0.10091516506054826</v>
      </c>
      <c r="T324">
        <f t="shared" si="39"/>
        <v>0.21551199938844431</v>
      </c>
      <c r="U324">
        <f t="shared" si="40"/>
        <v>9.5952124155931129E-2</v>
      </c>
      <c r="X324">
        <f t="shared" si="41"/>
        <v>1.4480302066751265</v>
      </c>
      <c r="Y324">
        <f t="shared" si="42"/>
        <v>0.23474128633231989</v>
      </c>
      <c r="Z324">
        <f t="shared" si="44"/>
        <v>0.80678063441527681</v>
      </c>
      <c r="AA324">
        <f t="shared" si="43"/>
        <v>0.37458782059651657</v>
      </c>
    </row>
    <row r="325" spans="14:27" x14ac:dyDescent="0.3">
      <c r="N325">
        <v>319</v>
      </c>
      <c r="O325">
        <f t="shared" si="36"/>
        <v>5.5676003138619112</v>
      </c>
      <c r="P325">
        <f t="shared" si="37"/>
        <v>1.6001864219679456</v>
      </c>
      <c r="Q325">
        <f t="shared" si="38"/>
        <v>0.10490199615789525</v>
      </c>
      <c r="T325">
        <f t="shared" si="39"/>
        <v>0.21886577826460385</v>
      </c>
      <c r="U325">
        <f t="shared" si="40"/>
        <v>9.9742881592752852E-2</v>
      </c>
      <c r="X325">
        <f t="shared" si="41"/>
        <v>1.4492445059233912</v>
      </c>
      <c r="Y325">
        <f t="shared" si="42"/>
        <v>0.23611380195599674</v>
      </c>
      <c r="Z325">
        <f t="shared" si="44"/>
        <v>0.80715070656712884</v>
      </c>
      <c r="AA325">
        <f t="shared" si="43"/>
        <v>0.3750061110723038</v>
      </c>
    </row>
    <row r="326" spans="14:27" x14ac:dyDescent="0.3">
      <c r="N326">
        <v>320</v>
      </c>
      <c r="O326">
        <f t="shared" si="36"/>
        <v>5.5850536063818543</v>
      </c>
      <c r="P326">
        <f t="shared" si="37"/>
        <v>1.6036435551512884</v>
      </c>
      <c r="Q326">
        <f t="shared" si="38"/>
        <v>0.10894977904560543</v>
      </c>
      <c r="T326">
        <f t="shared" si="39"/>
        <v>0.22215288850450354</v>
      </c>
      <c r="U326">
        <f t="shared" si="40"/>
        <v>0.10359159319090352</v>
      </c>
      <c r="X326">
        <f t="shared" si="41"/>
        <v>1.4504346665274928</v>
      </c>
      <c r="Y326">
        <f t="shared" si="42"/>
        <v>0.23750730098291334</v>
      </c>
      <c r="Z326">
        <f t="shared" si="44"/>
        <v>0.80751342217980748</v>
      </c>
      <c r="AA326">
        <f t="shared" si="43"/>
        <v>0.37543079649003075</v>
      </c>
    </row>
    <row r="327" spans="14:27" x14ac:dyDescent="0.3">
      <c r="N327">
        <v>321</v>
      </c>
      <c r="O327">
        <f t="shared" ref="O327:O366" si="45">RADIANS(N327)</f>
        <v>5.6025068989017974</v>
      </c>
      <c r="P327">
        <f t="shared" ref="P327:P366" si="46">$C$7*COS(O327)+$C$5</f>
        <v>1.6070295182443761</v>
      </c>
      <c r="Q327">
        <f t="shared" ref="Q327:Q366" si="47">$C$7*SIN(O327)+$C$9</f>
        <v>0.11305728072979945</v>
      </c>
      <c r="T327">
        <f t="shared" ref="T327:T366" si="48">$C$6*COS(O327)</f>
        <v>0.22537232882252145</v>
      </c>
      <c r="U327">
        <f t="shared" ref="U327:U366" si="49">$C$6*SIN(O327)+$C$6</f>
        <v>0.10749708659554702</v>
      </c>
      <c r="X327">
        <f t="shared" ref="X327:X366" si="50">$C$12*COS(O327)+$C$5</f>
        <v>1.4516003259529819</v>
      </c>
      <c r="Y327">
        <f t="shared" ref="Y327:Y366" si="51">$C$12*SIN(O327)+$C$9</f>
        <v>0.23892135893976701</v>
      </c>
      <c r="Z327">
        <f t="shared" si="44"/>
        <v>0.80786867076662316</v>
      </c>
      <c r="AA327">
        <f t="shared" ref="AA327:AA366" si="52">$C$13*SIN(O327)+$C$14</f>
        <v>0.37586174748640522</v>
      </c>
    </row>
    <row r="328" spans="14:27" x14ac:dyDescent="0.3">
      <c r="N328">
        <v>322</v>
      </c>
      <c r="O328">
        <f t="shared" si="45"/>
        <v>5.6199601914217414</v>
      </c>
      <c r="P328">
        <f t="shared" si="46"/>
        <v>1.6103432798500503</v>
      </c>
      <c r="Q328">
        <f t="shared" si="47"/>
        <v>0.11722325002567424</v>
      </c>
      <c r="T328">
        <f t="shared" si="48"/>
        <v>0.22852311854594937</v>
      </c>
      <c r="U328">
        <f t="shared" si="49"/>
        <v>0.11145817215555912</v>
      </c>
      <c r="X328">
        <f t="shared" si="50"/>
        <v>1.452741129128706</v>
      </c>
      <c r="Y328">
        <f t="shared" si="51"/>
        <v>0.24035554509080587</v>
      </c>
      <c r="Z328">
        <f t="shared" ref="Z328:Z366" si="53">$C$13*COS(O328)+($R$7-$C$15)</f>
        <v>0.80821634411541521</v>
      </c>
      <c r="AA328">
        <f t="shared" si="52"/>
        <v>0.37629883278957899</v>
      </c>
    </row>
    <row r="329" spans="14:27" x14ac:dyDescent="0.3">
      <c r="N329">
        <v>323</v>
      </c>
      <c r="O329">
        <f t="shared" si="45"/>
        <v>5.6374134839416845</v>
      </c>
      <c r="P329">
        <f t="shared" si="46"/>
        <v>1.6135838305644243</v>
      </c>
      <c r="Q329">
        <f t="shared" si="47"/>
        <v>0.12144641793862529</v>
      </c>
      <c r="T329">
        <f t="shared" si="48"/>
        <v>0.2316042979137149</v>
      </c>
      <c r="U329">
        <f t="shared" si="49"/>
        <v>0.11547364328590601</v>
      </c>
      <c r="X329">
        <f t="shared" si="50"/>
        <v>1.4538567285549659</v>
      </c>
      <c r="Y329">
        <f t="shared" si="51"/>
        <v>0.24180942256903493</v>
      </c>
      <c r="Z329">
        <f t="shared" si="53"/>
        <v>0.80855633632151347</v>
      </c>
      <c r="AA329">
        <f t="shared" si="52"/>
        <v>0.37674191925913447</v>
      </c>
    </row>
    <row r="330" spans="14:27" x14ac:dyDescent="0.3">
      <c r="N330">
        <v>324</v>
      </c>
      <c r="O330">
        <f t="shared" si="45"/>
        <v>5.6548667764616276</v>
      </c>
      <c r="P330">
        <f t="shared" si="46"/>
        <v>1.6167501832843589</v>
      </c>
      <c r="Q330">
        <f t="shared" si="47"/>
        <v>0.12572549805079564</v>
      </c>
      <c r="T330">
        <f t="shared" si="48"/>
        <v>0.23461492836873471</v>
      </c>
      <c r="U330">
        <f t="shared" si="49"/>
        <v>0.11954227683518273</v>
      </c>
      <c r="X330">
        <f t="shared" si="50"/>
        <v>1.4549467844093695</v>
      </c>
      <c r="Y330">
        <f t="shared" si="51"/>
        <v>0.24328254850929029</v>
      </c>
      <c r="Z330">
        <f t="shared" si="53"/>
        <v>0.80888854381999842</v>
      </c>
      <c r="AA330">
        <f t="shared" si="52"/>
        <v>0.37719087192664086</v>
      </c>
    </row>
    <row r="331" spans="14:27" x14ac:dyDescent="0.3">
      <c r="N331">
        <v>325</v>
      </c>
      <c r="O331">
        <f t="shared" si="45"/>
        <v>5.6723200689815707</v>
      </c>
      <c r="P331">
        <f t="shared" si="46"/>
        <v>1.6198413735081425</v>
      </c>
      <c r="Q331">
        <f t="shared" si="47"/>
        <v>0.13005918691293081</v>
      </c>
      <c r="T331">
        <f t="shared" si="48"/>
        <v>0.23755409284380755</v>
      </c>
      <c r="U331">
        <f t="shared" si="49"/>
        <v>0.12366283345819651</v>
      </c>
      <c r="X331">
        <f t="shared" si="50"/>
        <v>1.4560109646503443</v>
      </c>
      <c r="Y331">
        <f t="shared" si="51"/>
        <v>0.24477447418314011</v>
      </c>
      <c r="Z331">
        <f t="shared" si="53"/>
        <v>0.80921286541724791</v>
      </c>
      <c r="AA331">
        <f t="shared" si="52"/>
        <v>0.37764555403676653</v>
      </c>
    </row>
    <row r="332" spans="14:27" x14ac:dyDescent="0.3">
      <c r="N332">
        <v>326</v>
      </c>
      <c r="O332">
        <f t="shared" si="45"/>
        <v>5.6897733615015147</v>
      </c>
      <c r="P332">
        <f t="shared" si="46"/>
        <v>1.6228564596292878</v>
      </c>
      <c r="Q332">
        <f t="shared" si="47"/>
        <v>0.13444616444142229</v>
      </c>
      <c r="T332">
        <f t="shared" si="48"/>
        <v>0.24042089604096212</v>
      </c>
      <c r="U332">
        <f t="shared" si="49"/>
        <v>0.12783405799348349</v>
      </c>
      <c r="X332">
        <f t="shared" si="50"/>
        <v>1.4570489451182795</v>
      </c>
      <c r="Y332">
        <f t="shared" si="51"/>
        <v>0.24628474513557161</v>
      </c>
      <c r="Z332">
        <f t="shared" si="53"/>
        <v>0.80952920232176151</v>
      </c>
      <c r="AA332">
        <f t="shared" si="52"/>
        <v>0.37810582708893614</v>
      </c>
    </row>
    <row r="333" spans="14:27" x14ac:dyDescent="0.3">
      <c r="N333">
        <v>327</v>
      </c>
      <c r="O333">
        <f t="shared" si="45"/>
        <v>5.7072266540214578</v>
      </c>
      <c r="P333">
        <f t="shared" si="46"/>
        <v>1.6257945232233544</v>
      </c>
      <c r="Q333">
        <f t="shared" si="47"/>
        <v>0.13888509432041676</v>
      </c>
      <c r="T333">
        <f t="shared" si="48"/>
        <v>0.24321446470417296</v>
      </c>
      <c r="U333">
        <f t="shared" si="49"/>
        <v>0.13205467984564218</v>
      </c>
      <c r="X333">
        <f t="shared" si="50"/>
        <v>1.4580604096342695</v>
      </c>
      <c r="Y333">
        <f t="shared" si="51"/>
        <v>0.24781290132342215</v>
      </c>
      <c r="Z333">
        <f t="shared" si="53"/>
        <v>0.80983745817425368</v>
      </c>
      <c r="AA333">
        <f t="shared" si="52"/>
        <v>0.37857155087951916</v>
      </c>
    </row>
    <row r="334" spans="14:27" x14ac:dyDescent="0.3">
      <c r="N334">
        <v>328</v>
      </c>
      <c r="O334">
        <f t="shared" si="45"/>
        <v>5.7246799465414009</v>
      </c>
      <c r="P334">
        <f t="shared" si="46"/>
        <v>1.62865466932771</v>
      </c>
      <c r="Q334">
        <f t="shared" si="47"/>
        <v>0.14337462440887247</v>
      </c>
      <c r="T334">
        <f t="shared" si="48"/>
        <v>0.24593394788536352</v>
      </c>
      <c r="U334">
        <f t="shared" si="49"/>
        <v>0.13632341337237053</v>
      </c>
      <c r="X334">
        <f t="shared" si="50"/>
        <v>1.4590450500964249</v>
      </c>
      <c r="Y334">
        <f t="shared" si="51"/>
        <v>0.24935847725551347</v>
      </c>
      <c r="Z334">
        <f t="shared" si="53"/>
        <v>0.81013753907700581</v>
      </c>
      <c r="AA334">
        <f t="shared" si="52"/>
        <v>0.37904258354453746</v>
      </c>
    </row>
    <row r="335" spans="14:27" x14ac:dyDescent="0.3">
      <c r="N335">
        <v>329</v>
      </c>
      <c r="O335">
        <f t="shared" si="45"/>
        <v>5.742133239061344</v>
      </c>
      <c r="P335">
        <f t="shared" si="46"/>
        <v>1.6314360267141443</v>
      </c>
      <c r="Q335">
        <f t="shared" si="47"/>
        <v>0.14791338715243338</v>
      </c>
      <c r="T335">
        <f t="shared" si="48"/>
        <v>0.24857851720361249</v>
      </c>
      <c r="U335">
        <f t="shared" si="49"/>
        <v>0.14063895827608419</v>
      </c>
      <c r="X335">
        <f t="shared" si="50"/>
        <v>1.460002566573722</v>
      </c>
      <c r="Y335">
        <f t="shared" si="51"/>
        <v>0.25092100213444429</v>
      </c>
      <c r="Z335">
        <f t="shared" si="53"/>
        <v>0.81042935362246771</v>
      </c>
      <c r="AA335">
        <f t="shared" si="52"/>
        <v>0.37951878160287827</v>
      </c>
    </row>
    <row r="336" spans="14:27" x14ac:dyDescent="0.3">
      <c r="N336">
        <v>330</v>
      </c>
      <c r="O336">
        <f t="shared" si="45"/>
        <v>5.7595865315812871</v>
      </c>
      <c r="P336">
        <f t="shared" si="46"/>
        <v>1.6341377481542538</v>
      </c>
      <c r="Q336">
        <f t="shared" si="47"/>
        <v>0.15249999999999986</v>
      </c>
      <c r="T336">
        <f t="shared" si="48"/>
        <v>0.25114736709748708</v>
      </c>
      <c r="U336">
        <f t="shared" si="49"/>
        <v>0.14499999999999985</v>
      </c>
      <c r="X336">
        <f t="shared" si="50"/>
        <v>1.4609326673973662</v>
      </c>
      <c r="Y336">
        <f t="shared" si="51"/>
        <v>0.25249999999999995</v>
      </c>
      <c r="Z336">
        <f t="shared" si="53"/>
        <v>0.8107128129211022</v>
      </c>
      <c r="AA336">
        <f t="shared" si="52"/>
        <v>0.38</v>
      </c>
    </row>
    <row r="337" spans="14:27" x14ac:dyDescent="0.3">
      <c r="N337">
        <v>331</v>
      </c>
      <c r="O337">
        <f t="shared" si="45"/>
        <v>5.7770398241012311</v>
      </c>
      <c r="P337">
        <f t="shared" si="46"/>
        <v>1.6367590106775158</v>
      </c>
      <c r="Q337">
        <f t="shared" si="47"/>
        <v>0.15713306582486725</v>
      </c>
      <c r="T337">
        <f t="shared" si="48"/>
        <v>0.25363971507042476</v>
      </c>
      <c r="U337">
        <f t="shared" si="49"/>
        <v>0.14940521012856228</v>
      </c>
      <c r="X337">
        <f t="shared" si="50"/>
        <v>1.4618350692496367</v>
      </c>
      <c r="Y337">
        <f t="shared" si="51"/>
        <v>0.25409498987413459</v>
      </c>
      <c r="Z337">
        <f t="shared" si="53"/>
        <v>0.8109878306284608</v>
      </c>
      <c r="AA337">
        <f t="shared" si="52"/>
        <v>0.38048609215211726</v>
      </c>
    </row>
    <row r="338" spans="14:27" x14ac:dyDescent="0.3">
      <c r="N338">
        <v>332</v>
      </c>
      <c r="O338">
        <f t="shared" si="45"/>
        <v>5.7944931166211742</v>
      </c>
      <c r="P338">
        <f t="shared" si="46"/>
        <v>1.6392990158219729</v>
      </c>
      <c r="Q338">
        <f t="shared" si="47"/>
        <v>0.16181117335030329</v>
      </c>
      <c r="T338">
        <f t="shared" si="48"/>
        <v>0.2560548019290888</v>
      </c>
      <c r="U338">
        <f t="shared" si="49"/>
        <v>0.15385324679209167</v>
      </c>
      <c r="X338">
        <f t="shared" si="50"/>
        <v>1.4627094972501875</v>
      </c>
      <c r="Y338">
        <f t="shared" si="51"/>
        <v>0.25570548590748143</v>
      </c>
      <c r="Z338">
        <f t="shared" si="53"/>
        <v>0.81125432297148581</v>
      </c>
      <c r="AA338">
        <f t="shared" si="52"/>
        <v>0.38097690999085149</v>
      </c>
    </row>
    <row r="339" spans="14:27" x14ac:dyDescent="0.3">
      <c r="N339">
        <v>333</v>
      </c>
      <c r="O339">
        <f t="shared" si="45"/>
        <v>5.8119464091411173</v>
      </c>
      <c r="P339">
        <f t="shared" si="46"/>
        <v>1.6417569898774522</v>
      </c>
      <c r="Q339">
        <f t="shared" si="47"/>
        <v>0.16653289757943818</v>
      </c>
      <c r="T339">
        <f t="shared" si="48"/>
        <v>0.25839189201462665</v>
      </c>
      <c r="U339">
        <f t="shared" si="49"/>
        <v>0.15834275507553136</v>
      </c>
      <c r="X339">
        <f t="shared" si="50"/>
        <v>1.4635556850397786</v>
      </c>
      <c r="Y339">
        <f t="shared" si="51"/>
        <v>0.25733099752734756</v>
      </c>
      <c r="Z339">
        <f t="shared" si="53"/>
        <v>0.81151220877402785</v>
      </c>
      <c r="AA339">
        <f t="shared" si="52"/>
        <v>0.38147230400833454</v>
      </c>
    </row>
    <row r="340" spans="14:27" x14ac:dyDescent="0.3">
      <c r="N340">
        <v>334</v>
      </c>
      <c r="O340">
        <f t="shared" si="45"/>
        <v>5.8293997016610604</v>
      </c>
      <c r="P340">
        <f t="shared" si="46"/>
        <v>1.644132184121246</v>
      </c>
      <c r="Q340">
        <f t="shared" si="47"/>
        <v>0.17129680022933128</v>
      </c>
      <c r="T340">
        <f t="shared" si="48"/>
        <v>0.26065027342675834</v>
      </c>
      <c r="U340">
        <f t="shared" si="49"/>
        <v>0.16287236743116743</v>
      </c>
      <c r="X340">
        <f t="shared" si="50"/>
        <v>1.4643733748614127</v>
      </c>
      <c r="Y340">
        <f t="shared" si="51"/>
        <v>0.25897102958714685</v>
      </c>
      <c r="Z340">
        <f t="shared" si="53"/>
        <v>0.81176140948157349</v>
      </c>
      <c r="AA340">
        <f t="shared" si="52"/>
        <v>0.38197212330274954</v>
      </c>
    </row>
    <row r="341" spans="14:27" x14ac:dyDescent="0.3">
      <c r="N341">
        <v>335</v>
      </c>
      <c r="O341">
        <f t="shared" si="45"/>
        <v>5.8468529941810043</v>
      </c>
      <c r="P341">
        <f t="shared" si="46"/>
        <v>1.6464238750461784</v>
      </c>
      <c r="Q341">
        <f t="shared" si="47"/>
        <v>0.17610143016908675</v>
      </c>
      <c r="T341">
        <f t="shared" si="48"/>
        <v>0.26282925824062847</v>
      </c>
      <c r="U341">
        <f t="shared" si="49"/>
        <v>0.16744070409519723</v>
      </c>
      <c r="X341">
        <f t="shared" si="50"/>
        <v>1.4651623176388484</v>
      </c>
      <c r="Y341">
        <f t="shared" si="51"/>
        <v>0.2606250825172266</v>
      </c>
      <c r="Z341">
        <f t="shared" si="53"/>
        <v>0.81200184918517293</v>
      </c>
      <c r="AA341">
        <f t="shared" si="52"/>
        <v>0.38247621562429762</v>
      </c>
    </row>
    <row r="342" spans="14:27" x14ac:dyDescent="0.3">
      <c r="N342">
        <v>336</v>
      </c>
      <c r="O342">
        <f t="shared" si="45"/>
        <v>5.8643062867009474</v>
      </c>
      <c r="P342">
        <f t="shared" si="46"/>
        <v>1.6486313645809934</v>
      </c>
      <c r="Q342">
        <f t="shared" si="47"/>
        <v>0.18094532386188095</v>
      </c>
      <c r="T342">
        <f t="shared" si="48"/>
        <v>0.26492818271635427</v>
      </c>
      <c r="U342">
        <f t="shared" si="49"/>
        <v>0.17204637350801794</v>
      </c>
      <c r="X342">
        <f t="shared" si="50"/>
        <v>1.4659222730524732</v>
      </c>
      <c r="Y342">
        <f t="shared" si="51"/>
        <v>0.26229265247704098</v>
      </c>
      <c r="Z342">
        <f t="shared" si="53"/>
        <v>0.81223345464456342</v>
      </c>
      <c r="AA342">
        <f t="shared" si="52"/>
        <v>0.3829844274215744</v>
      </c>
    </row>
    <row r="343" spans="14:27" x14ac:dyDescent="0.3">
      <c r="N343">
        <v>337</v>
      </c>
      <c r="O343">
        <f t="shared" si="45"/>
        <v>5.8817595792208905</v>
      </c>
      <c r="P343">
        <f t="shared" si="46"/>
        <v>1.6507539803029943</v>
      </c>
      <c r="Q343">
        <f t="shared" si="47"/>
        <v>0.18582700581077147</v>
      </c>
      <c r="T343">
        <f t="shared" si="48"/>
        <v>0.26694640750120768</v>
      </c>
      <c r="U343">
        <f t="shared" si="49"/>
        <v>0.17668797273811054</v>
      </c>
      <c r="X343">
        <f t="shared" si="50"/>
        <v>1.4666530096125063</v>
      </c>
      <c r="Y343">
        <f t="shared" si="51"/>
        <v>0.26397323150862623</v>
      </c>
      <c r="Z343">
        <f t="shared" si="53"/>
        <v>0.81245615531047821</v>
      </c>
      <c r="AA343">
        <f t="shared" si="52"/>
        <v>0.38349660388834328</v>
      </c>
    </row>
    <row r="344" spans="14:27" x14ac:dyDescent="0.3">
      <c r="N344">
        <v>338</v>
      </c>
      <c r="O344">
        <f t="shared" si="45"/>
        <v>5.8992128717408336</v>
      </c>
      <c r="P344">
        <f t="shared" si="46"/>
        <v>1.6527910756428703</v>
      </c>
      <c r="Q344">
        <f t="shared" si="47"/>
        <v>0.19074498900814674</v>
      </c>
      <c r="T344">
        <f t="shared" si="48"/>
        <v>0.26888331782436831</v>
      </c>
      <c r="U344">
        <f t="shared" si="49"/>
        <v>0.18136408790938541</v>
      </c>
      <c r="X344">
        <f t="shared" si="50"/>
        <v>1.4673543047295128</v>
      </c>
      <c r="Y344">
        <f t="shared" si="51"/>
        <v>0.26566630769132921</v>
      </c>
      <c r="Z344">
        <f t="shared" si="53"/>
        <v>0.81266988334613732</v>
      </c>
      <c r="AA344">
        <f t="shared" si="52"/>
        <v>0.3840125890106908</v>
      </c>
    </row>
    <row r="345" spans="14:27" x14ac:dyDescent="0.3">
      <c r="N345">
        <v>339</v>
      </c>
      <c r="O345">
        <f t="shared" si="45"/>
        <v>5.9166661642607767</v>
      </c>
      <c r="P345">
        <f t="shared" si="46"/>
        <v>1.6547420300816467</v>
      </c>
      <c r="Q345">
        <f t="shared" si="47"/>
        <v>0.19569777538868327</v>
      </c>
      <c r="T345">
        <f t="shared" si="48"/>
        <v>0.27073832368418843</v>
      </c>
      <c r="U345">
        <f t="shared" si="49"/>
        <v>0.18607329463186278</v>
      </c>
      <c r="X345">
        <f t="shared" si="50"/>
        <v>1.4680259447822062</v>
      </c>
      <c r="Y345">
        <f t="shared" si="51"/>
        <v>0.26737136529774341</v>
      </c>
      <c r="Z345">
        <f t="shared" si="53"/>
        <v>0.8128745736479106</v>
      </c>
      <c r="AA345">
        <f t="shared" si="52"/>
        <v>0.38453222561455042</v>
      </c>
    </row>
    <row r="346" spans="14:27" x14ac:dyDescent="0.3">
      <c r="N346">
        <v>340</v>
      </c>
      <c r="O346">
        <f t="shared" si="45"/>
        <v>5.9341194567807207</v>
      </c>
      <c r="P346">
        <f t="shared" si="46"/>
        <v>1.6566062493397022</v>
      </c>
      <c r="Q346">
        <f t="shared" si="47"/>
        <v>0.20068385628567109</v>
      </c>
      <c r="T346">
        <f t="shared" si="48"/>
        <v>0.27251086002791342</v>
      </c>
      <c r="U346">
        <f t="shared" si="49"/>
        <v>0.1908141584355561</v>
      </c>
      <c r="X346">
        <f t="shared" si="50"/>
        <v>1.4686677251825204</v>
      </c>
      <c r="Y346">
        <f t="shared" si="51"/>
        <v>0.26908788495080477</v>
      </c>
      <c r="Z346">
        <f t="shared" si="53"/>
        <v>0.81307016386514919</v>
      </c>
      <c r="AA346">
        <f t="shared" si="52"/>
        <v>0.3850553554135786</v>
      </c>
    </row>
    <row r="347" spans="14:27" x14ac:dyDescent="0.3">
      <c r="N347">
        <v>341</v>
      </c>
      <c r="O347">
        <f t="shared" si="45"/>
        <v>5.9515727493006638</v>
      </c>
      <c r="P347">
        <f t="shared" si="46"/>
        <v>1.6583831655577916</v>
      </c>
      <c r="Q347">
        <f t="shared" si="47"/>
        <v>0.20570171289056721</v>
      </c>
      <c r="T347">
        <f t="shared" si="48"/>
        <v>0.27420038692380189</v>
      </c>
      <c r="U347">
        <f t="shared" si="49"/>
        <v>0.19558523520742455</v>
      </c>
      <c r="X347">
        <f t="shared" si="50"/>
        <v>1.4692794504379283</v>
      </c>
      <c r="Y347">
        <f t="shared" si="51"/>
        <v>0.27081534378199856</v>
      </c>
      <c r="Z347">
        <f t="shared" si="53"/>
        <v>0.8132565944191783</v>
      </c>
      <c r="AA347">
        <f t="shared" si="52"/>
        <v>0.38558181905737099</v>
      </c>
    </row>
    <row r="348" spans="14:27" x14ac:dyDescent="0.3">
      <c r="N348">
        <v>342</v>
      </c>
      <c r="O348">
        <f t="shared" si="45"/>
        <v>5.9690260418206069</v>
      </c>
      <c r="P348">
        <f t="shared" si="46"/>
        <v>1.6600722374700219</v>
      </c>
      <c r="Q348">
        <f t="shared" si="47"/>
        <v>0.21074981671564097</v>
      </c>
      <c r="T348">
        <f t="shared" si="48"/>
        <v>0.27580638972559451</v>
      </c>
      <c r="U348">
        <f t="shared" si="49"/>
        <v>0.20038507163126518</v>
      </c>
      <c r="X348">
        <f t="shared" si="50"/>
        <v>1.4698609342109912</v>
      </c>
      <c r="Y348">
        <f t="shared" si="51"/>
        <v>0.2725532155906305</v>
      </c>
      <c r="Z348">
        <f t="shared" si="53"/>
        <v>0.81343380852144509</v>
      </c>
      <c r="AA348">
        <f t="shared" si="52"/>
        <v>0.3861114561800017</v>
      </c>
    </row>
    <row r="349" spans="14:27" x14ac:dyDescent="0.3">
      <c r="N349">
        <v>343</v>
      </c>
      <c r="O349">
        <f t="shared" si="45"/>
        <v>5.98647933434055</v>
      </c>
      <c r="P349">
        <f t="shared" si="46"/>
        <v>1.6616729505687258</v>
      </c>
      <c r="Q349">
        <f t="shared" si="47"/>
        <v>0.21582663005956515</v>
      </c>
      <c r="T349">
        <f t="shared" si="48"/>
        <v>0.27732837922928022</v>
      </c>
      <c r="U349">
        <f t="shared" si="49"/>
        <v>0.20521220563040621</v>
      </c>
      <c r="X349">
        <f t="shared" si="50"/>
        <v>1.4704119993761189</v>
      </c>
      <c r="Y349">
        <f t="shared" si="51"/>
        <v>0.2743009710041126</v>
      </c>
      <c r="Z349">
        <f t="shared" si="53"/>
        <v>0.81360175219081732</v>
      </c>
      <c r="AA349">
        <f t="shared" si="52"/>
        <v>0.38664410544887245</v>
      </c>
    </row>
    <row r="350" spans="14:27" x14ac:dyDescent="0.3">
      <c r="N350">
        <v>344</v>
      </c>
      <c r="O350">
        <f t="shared" si="45"/>
        <v>6.003932626860494</v>
      </c>
      <c r="P350">
        <f t="shared" si="46"/>
        <v>1.6631848172611874</v>
      </c>
      <c r="Q350">
        <f t="shared" si="47"/>
        <v>0.22093060647581531</v>
      </c>
      <c r="T350">
        <f t="shared" si="48"/>
        <v>0.27876589182211248</v>
      </c>
      <c r="U350">
        <f t="shared" si="49"/>
        <v>0.2100651668130703</v>
      </c>
      <c r="X350">
        <f t="shared" si="50"/>
        <v>1.4709324780735236</v>
      </c>
      <c r="Y350">
        <f t="shared" si="51"/>
        <v>0.27605807763921508</v>
      </c>
      <c r="Z350">
        <f t="shared" si="53"/>
        <v>0.81376037427002634</v>
      </c>
      <c r="AA350">
        <f t="shared" si="52"/>
        <v>0.38717960461385603</v>
      </c>
    </row>
    <row r="351" spans="14:27" x14ac:dyDescent="0.3">
      <c r="N351">
        <v>345</v>
      </c>
      <c r="O351">
        <f t="shared" si="45"/>
        <v>6.0213859193804371</v>
      </c>
      <c r="P351">
        <f t="shared" si="46"/>
        <v>1.664607377018166</v>
      </c>
      <c r="Q351">
        <f t="shared" si="47"/>
        <v>0.22606019124373117</v>
      </c>
      <c r="T351">
        <f t="shared" si="48"/>
        <v>0.28011848962382979</v>
      </c>
      <c r="U351">
        <f t="shared" si="49"/>
        <v>0.21494247692026899</v>
      </c>
      <c r="X351">
        <f t="shared" si="50"/>
        <v>1.4714222117603524</v>
      </c>
      <c r="Y351">
        <f t="shared" si="51"/>
        <v>0.27782400026423532</v>
      </c>
      <c r="Z351">
        <f t="shared" si="53"/>
        <v>0.81390962644125031</v>
      </c>
      <c r="AA351">
        <f t="shared" si="52"/>
        <v>0.38771779055671934</v>
      </c>
    </row>
    <row r="352" spans="14:27" x14ac:dyDescent="0.3">
      <c r="N352">
        <v>346</v>
      </c>
      <c r="O352">
        <f t="shared" si="45"/>
        <v>6.0388392119003802</v>
      </c>
      <c r="P352">
        <f t="shared" si="46"/>
        <v>1.6659401965141791</v>
      </c>
      <c r="Q352">
        <f t="shared" si="47"/>
        <v>0.23121382184210129</v>
      </c>
      <c r="T352">
        <f t="shared" si="48"/>
        <v>0.28138576062003895</v>
      </c>
      <c r="U352">
        <f t="shared" si="49"/>
        <v>0.21984265027609629</v>
      </c>
      <c r="X352">
        <f t="shared" si="50"/>
        <v>1.4718810512589797</v>
      </c>
      <c r="Y352">
        <f t="shared" si="51"/>
        <v>0.27959820096203486</v>
      </c>
      <c r="Z352">
        <f t="shared" si="53"/>
        <v>0.81404946324083205</v>
      </c>
      <c r="AA352">
        <f t="shared" si="52"/>
        <v>0.38825849934081064</v>
      </c>
    </row>
    <row r="353" spans="14:27" x14ac:dyDescent="0.3">
      <c r="N353">
        <v>347</v>
      </c>
      <c r="O353">
        <f t="shared" si="45"/>
        <v>6.0562925044203233</v>
      </c>
      <c r="P353">
        <f t="shared" si="46"/>
        <v>1.6671828697594968</v>
      </c>
      <c r="Q353">
        <f t="shared" si="47"/>
        <v>0.23638992842512108</v>
      </c>
      <c r="T353">
        <f t="shared" si="48"/>
        <v>0.28256731878771818</v>
      </c>
      <c r="U353">
        <f t="shared" si="49"/>
        <v>0.22476419424027905</v>
      </c>
      <c r="X353">
        <f t="shared" si="50"/>
        <v>1.4723088568024498</v>
      </c>
      <c r="Y353">
        <f t="shared" si="51"/>
        <v>0.28138013929389416</v>
      </c>
      <c r="Z353">
        <f t="shared" si="53"/>
        <v>0.81417984207312766</v>
      </c>
      <c r="AA353">
        <f t="shared" si="52"/>
        <v>0.38880156626099632</v>
      </c>
    </row>
    <row r="354" spans="14:27" x14ac:dyDescent="0.3">
      <c r="N354">
        <v>348</v>
      </c>
      <c r="O354">
        <f t="shared" si="45"/>
        <v>6.0737457969402664</v>
      </c>
      <c r="P354">
        <f t="shared" si="46"/>
        <v>1.6683350182238108</v>
      </c>
      <c r="Q354">
        <f t="shared" si="47"/>
        <v>0.24158693430058323</v>
      </c>
      <c r="T354">
        <f t="shared" si="48"/>
        <v>0.2836628042128036</v>
      </c>
      <c r="U354">
        <f t="shared" si="49"/>
        <v>0.22970560966284961</v>
      </c>
      <c r="X354">
        <f t="shared" si="50"/>
        <v>1.4727054980770498</v>
      </c>
      <c r="Y354">
        <f t="shared" si="51"/>
        <v>0.2831692724641352</v>
      </c>
      <c r="Z354">
        <f t="shared" si="53"/>
        <v>0.8143007232234819</v>
      </c>
      <c r="AA354">
        <f t="shared" si="52"/>
        <v>0.38934682589383168</v>
      </c>
    </row>
    <row r="355" spans="14:27" x14ac:dyDescent="0.3">
      <c r="N355">
        <v>349</v>
      </c>
      <c r="O355">
        <f t="shared" si="45"/>
        <v>6.0911990894602104</v>
      </c>
      <c r="P355">
        <f t="shared" si="46"/>
        <v>1.6693962909515376</v>
      </c>
      <c r="Q355">
        <f t="shared" si="47"/>
        <v>0.24680325641015388</v>
      </c>
      <c r="T355">
        <f t="shared" si="48"/>
        <v>0.28467188319982251</v>
      </c>
      <c r="U355">
        <f t="shared" si="49"/>
        <v>0.23466539134080203</v>
      </c>
      <c r="X355">
        <f t="shared" si="50"/>
        <v>1.4730708542620048</v>
      </c>
      <c r="Y355">
        <f t="shared" si="51"/>
        <v>0.2849650554854628</v>
      </c>
      <c r="Z355">
        <f t="shared" si="53"/>
        <v>0.81441206987032544</v>
      </c>
      <c r="AA355">
        <f t="shared" si="52"/>
        <v>0.38989411214795061</v>
      </c>
    </row>
    <row r="356" spans="14:27" x14ac:dyDescent="0.3">
      <c r="N356">
        <v>350</v>
      </c>
      <c r="O356">
        <f t="shared" si="45"/>
        <v>6.1086523819801535</v>
      </c>
      <c r="P356">
        <f t="shared" si="46"/>
        <v>1.6703663646687237</v>
      </c>
      <c r="Q356">
        <f t="shared" si="47"/>
        <v>0.25203730581158623</v>
      </c>
      <c r="T356">
        <f t="shared" si="48"/>
        <v>0.2855942483735403</v>
      </c>
      <c r="U356">
        <f t="shared" si="49"/>
        <v>0.23964202847659016</v>
      </c>
      <c r="X356">
        <f t="shared" si="50"/>
        <v>1.4734048140662819</v>
      </c>
      <c r="Y356">
        <f t="shared" si="51"/>
        <v>0.28676694134497233</v>
      </c>
      <c r="Z356">
        <f t="shared" si="53"/>
        <v>0.81451384809639082</v>
      </c>
      <c r="AA356">
        <f t="shared" si="52"/>
        <v>0.39044325831465826</v>
      </c>
    </row>
    <row r="357" spans="14:27" x14ac:dyDescent="0.3">
      <c r="N357">
        <v>351</v>
      </c>
      <c r="O357">
        <f t="shared" si="45"/>
        <v>6.1261056745000966</v>
      </c>
      <c r="P357">
        <f t="shared" si="46"/>
        <v>1.6712449438815171</v>
      </c>
      <c r="Q357">
        <f t="shared" si="47"/>
        <v>0.25728748816272951</v>
      </c>
      <c r="T357">
        <f t="shared" si="48"/>
        <v>0.28642961877258988</v>
      </c>
      <c r="U357">
        <f t="shared" si="49"/>
        <v>0.24463400513833294</v>
      </c>
      <c r="X357">
        <f t="shared" si="50"/>
        <v>1.4737072757624896</v>
      </c>
      <c r="Y357">
        <f t="shared" si="51"/>
        <v>0.28857438117077572</v>
      </c>
      <c r="Z357">
        <f t="shared" si="53"/>
        <v>0.81460602689904449</v>
      </c>
      <c r="AA357">
        <f t="shared" si="52"/>
        <v>0.39099409711871264</v>
      </c>
    </row>
    <row r="358" spans="14:27" x14ac:dyDescent="0.3">
      <c r="N358">
        <v>352</v>
      </c>
      <c r="O358">
        <f t="shared" si="45"/>
        <v>6.1435589670200397</v>
      </c>
      <c r="P358">
        <f t="shared" si="46"/>
        <v>1.672031760966179</v>
      </c>
      <c r="Q358">
        <f t="shared" si="47"/>
        <v>0.2625522042071799</v>
      </c>
      <c r="T358">
        <f t="shared" si="48"/>
        <v>0.28717773993505535</v>
      </c>
      <c r="U358">
        <f t="shared" si="49"/>
        <v>0.24963980072158087</v>
      </c>
      <c r="X358">
        <f t="shared" si="50"/>
        <v>1.473978147217865</v>
      </c>
      <c r="Y358">
        <f t="shared" si="51"/>
        <v>0.29038682439919306</v>
      </c>
      <c r="Z358">
        <f t="shared" si="53"/>
        <v>0.8146885781997304</v>
      </c>
      <c r="AA358">
        <f t="shared" si="52"/>
        <v>0.3915464607692779</v>
      </c>
    </row>
    <row r="359" spans="14:27" x14ac:dyDescent="0.3">
      <c r="N359">
        <v>353</v>
      </c>
      <c r="O359">
        <f t="shared" si="45"/>
        <v>6.1610122595399837</v>
      </c>
      <c r="P359">
        <f t="shared" si="46"/>
        <v>1.6727265762506034</v>
      </c>
      <c r="Q359">
        <f t="shared" si="47"/>
        <v>0.26782985026143008</v>
      </c>
      <c r="T359">
        <f t="shared" si="48"/>
        <v>0.28783838397598338</v>
      </c>
      <c r="U359">
        <f t="shared" si="49"/>
        <v>0.2546578904125073</v>
      </c>
      <c r="X359">
        <f t="shared" si="50"/>
        <v>1.4742173459223389</v>
      </c>
      <c r="Y359">
        <f t="shared" si="51"/>
        <v>0.29220371894245956</v>
      </c>
      <c r="Z359">
        <f t="shared" si="53"/>
        <v>0.81476147685252243</v>
      </c>
      <c r="AA359">
        <f t="shared" si="52"/>
        <v>0.39210018101103533</v>
      </c>
    </row>
    <row r="360" spans="14:27" x14ac:dyDescent="0.3">
      <c r="N360">
        <v>354</v>
      </c>
      <c r="O360">
        <f t="shared" si="45"/>
        <v>6.1784655520599268</v>
      </c>
      <c r="P360">
        <f t="shared" si="46"/>
        <v>1.6733291780873234</v>
      </c>
      <c r="Q360">
        <f t="shared" si="47"/>
        <v>0.27311881870336568</v>
      </c>
      <c r="T360">
        <f t="shared" si="48"/>
        <v>0.28841134965679921</v>
      </c>
      <c r="U360">
        <f t="shared" si="49"/>
        <v>0.25968674565238048</v>
      </c>
      <c r="X360">
        <f t="shared" si="50"/>
        <v>1.4744247990136687</v>
      </c>
      <c r="Y360">
        <f t="shared" si="51"/>
        <v>0.29402451135689639</v>
      </c>
      <c r="Z360">
        <f t="shared" si="53"/>
        <v>0.81482470065178492</v>
      </c>
      <c r="AA360">
        <f t="shared" si="52"/>
        <v>0.39265508917543512</v>
      </c>
    </row>
    <row r="361" spans="14:27" x14ac:dyDescent="0.3">
      <c r="N361">
        <v>355</v>
      </c>
      <c r="O361">
        <f t="shared" si="45"/>
        <v>6.1959188445798699</v>
      </c>
      <c r="P361">
        <f t="shared" si="46"/>
        <v>1.6738393829179825</v>
      </c>
      <c r="Q361">
        <f t="shared" si="47"/>
        <v>0.27841749846196423</v>
      </c>
      <c r="T361">
        <f t="shared" si="48"/>
        <v>0.28889646244660616</v>
      </c>
      <c r="U361">
        <f t="shared" si="49"/>
        <v>0.26472483460317908</v>
      </c>
      <c r="X361">
        <f t="shared" si="50"/>
        <v>1.4746004432996334</v>
      </c>
      <c r="Y361">
        <f t="shared" si="51"/>
        <v>0.29584864701149588</v>
      </c>
      <c r="Z361">
        <f t="shared" si="53"/>
        <v>0.81487823033893603</v>
      </c>
      <c r="AA361">
        <f t="shared" si="52"/>
        <v>0.39321101623207494</v>
      </c>
    </row>
    <row r="362" spans="14:27" x14ac:dyDescent="0.3">
      <c r="N362">
        <v>356</v>
      </c>
      <c r="O362">
        <f t="shared" si="45"/>
        <v>6.213372137099813</v>
      </c>
      <c r="P362">
        <f t="shared" si="46"/>
        <v>1.6742570353292465</v>
      </c>
      <c r="Q362">
        <f t="shared" si="47"/>
        <v>0.28372427550804169</v>
      </c>
      <c r="T362">
        <f t="shared" si="48"/>
        <v>0.28929357457534899</v>
      </c>
      <c r="U362">
        <f t="shared" si="49"/>
        <v>0.26977062261420354</v>
      </c>
      <c r="X362">
        <f t="shared" si="50"/>
        <v>1.4747442252772816</v>
      </c>
      <c r="Y362">
        <f t="shared" si="51"/>
        <v>0.29767557025686681</v>
      </c>
      <c r="Z362">
        <f t="shared" si="53"/>
        <v>0.81492204960831449</v>
      </c>
      <c r="AA362">
        <f t="shared" si="52"/>
        <v>0.39376779284018798</v>
      </c>
    </row>
    <row r="363" spans="14:27" x14ac:dyDescent="0.3">
      <c r="N363">
        <v>357</v>
      </c>
      <c r="O363">
        <f t="shared" si="45"/>
        <v>6.2308254296197561</v>
      </c>
      <c r="P363">
        <f t="shared" si="46"/>
        <v>1.674582008100145</v>
      </c>
      <c r="Q363">
        <f t="shared" si="47"/>
        <v>0.28903753334590199</v>
      </c>
      <c r="T363">
        <f t="shared" si="48"/>
        <v>0.28960256507882637</v>
      </c>
      <c r="U363">
        <f t="shared" si="49"/>
        <v>0.27482257268954613</v>
      </c>
      <c r="X363">
        <f t="shared" si="50"/>
        <v>1.4748561011492303</v>
      </c>
      <c r="Y363">
        <f t="shared" si="51"/>
        <v>0.29950472459449085</v>
      </c>
      <c r="Z363">
        <f t="shared" si="53"/>
        <v>0.81495614511214653</v>
      </c>
      <c r="AA363">
        <f t="shared" si="52"/>
        <v>0.39432524940022579</v>
      </c>
    </row>
    <row r="364" spans="14:27" x14ac:dyDescent="0.3">
      <c r="N364">
        <v>358</v>
      </c>
      <c r="O364">
        <f t="shared" si="45"/>
        <v>6.2482787221397</v>
      </c>
      <c r="P364">
        <f t="shared" si="46"/>
        <v>1.6748142022408243</v>
      </c>
      <c r="Q364">
        <f t="shared" si="47"/>
        <v>0.29435565350573722</v>
      </c>
      <c r="T364">
        <f t="shared" si="48"/>
        <v>0.28982333983553776</v>
      </c>
      <c r="U364">
        <f t="shared" si="49"/>
        <v>0.27987914595627472</v>
      </c>
      <c r="X364">
        <f t="shared" si="50"/>
        <v>1.4749360368370052</v>
      </c>
      <c r="Y364">
        <f t="shared" si="51"/>
        <v>0.30133555284623742</v>
      </c>
      <c r="Z364">
        <f t="shared" si="53"/>
        <v>0.81498050646461118</v>
      </c>
      <c r="AA364">
        <f t="shared" si="52"/>
        <v>0.39488321610552002</v>
      </c>
    </row>
    <row r="365" spans="14:27" x14ac:dyDescent="0.3">
      <c r="N365">
        <v>359</v>
      </c>
      <c r="O365">
        <f t="shared" si="45"/>
        <v>6.2657320146596431</v>
      </c>
      <c r="P365">
        <f t="shared" si="46"/>
        <v>1.6749535470226995</v>
      </c>
      <c r="Q365">
        <f t="shared" si="47"/>
        <v>0.2996770160366285</v>
      </c>
      <c r="T365">
        <f t="shared" si="48"/>
        <v>0.28995583159535343</v>
      </c>
      <c r="U365">
        <f t="shared" si="49"/>
        <v>0.28493880213318773</v>
      </c>
      <c r="X365">
        <f t="shared" si="50"/>
        <v>1.4749840079914212</v>
      </c>
      <c r="Y365">
        <f t="shared" si="51"/>
        <v>0.30316749732408521</v>
      </c>
      <c r="Z365">
        <f t="shared" si="53"/>
        <v>0.8149951262450047</v>
      </c>
      <c r="AA365">
        <f t="shared" si="52"/>
        <v>0.39544152299400692</v>
      </c>
    </row>
    <row r="366" spans="14:27" x14ac:dyDescent="0.3">
      <c r="N366">
        <v>360</v>
      </c>
      <c r="O366">
        <f t="shared" si="45"/>
        <v>6.2831853071795862</v>
      </c>
      <c r="P366">
        <f t="shared" si="46"/>
        <v>1.675</v>
      </c>
      <c r="Q366">
        <f t="shared" si="47"/>
        <v>0.30499999999999994</v>
      </c>
      <c r="T366">
        <f t="shared" si="48"/>
        <v>0.28999999999999998</v>
      </c>
      <c r="U366">
        <f t="shared" si="49"/>
        <v>0.28999999999999992</v>
      </c>
      <c r="X366">
        <f t="shared" si="50"/>
        <v>1.4750000000000001</v>
      </c>
      <c r="Y366">
        <f t="shared" si="51"/>
        <v>0.30499999999999999</v>
      </c>
      <c r="Z366">
        <f t="shared" si="53"/>
        <v>0.81500000000000017</v>
      </c>
      <c r="AA366">
        <f t="shared" si="52"/>
        <v>0.39600000000000002</v>
      </c>
    </row>
  </sheetData>
  <mergeCells count="112">
    <mergeCell ref="B144:D144"/>
    <mergeCell ref="C133:D133"/>
    <mergeCell ref="E133:G133"/>
    <mergeCell ref="E134:G134"/>
    <mergeCell ref="H133:J133"/>
    <mergeCell ref="H134:J134"/>
    <mergeCell ref="H139:J139"/>
    <mergeCell ref="E140:G140"/>
    <mergeCell ref="H140:J140"/>
    <mergeCell ref="E141:G141"/>
    <mergeCell ref="H141:J141"/>
    <mergeCell ref="B143:K143"/>
    <mergeCell ref="B135:D141"/>
    <mergeCell ref="E135:G135"/>
    <mergeCell ref="H135:J135"/>
    <mergeCell ref="E136:G136"/>
    <mergeCell ref="H136:J136"/>
    <mergeCell ref="E137:G137"/>
    <mergeCell ref="H137:J137"/>
    <mergeCell ref="E138:G138"/>
    <mergeCell ref="H138:J138"/>
    <mergeCell ref="E139:G139"/>
    <mergeCell ref="B131:D131"/>
    <mergeCell ref="E131:G131"/>
    <mergeCell ref="H131:J131"/>
    <mergeCell ref="B132:D132"/>
    <mergeCell ref="E132:G132"/>
    <mergeCell ref="H132:J132"/>
    <mergeCell ref="B129:D129"/>
    <mergeCell ref="E129:G129"/>
    <mergeCell ref="H129:J129"/>
    <mergeCell ref="B130:D130"/>
    <mergeCell ref="E130:G130"/>
    <mergeCell ref="H130:J130"/>
    <mergeCell ref="B127:D127"/>
    <mergeCell ref="E127:G127"/>
    <mergeCell ref="H127:J127"/>
    <mergeCell ref="B128:D128"/>
    <mergeCell ref="E128:G128"/>
    <mergeCell ref="H128:J128"/>
    <mergeCell ref="B125:D125"/>
    <mergeCell ref="E125:G125"/>
    <mergeCell ref="H125:J125"/>
    <mergeCell ref="B126:D126"/>
    <mergeCell ref="E126:G126"/>
    <mergeCell ref="H126:J126"/>
    <mergeCell ref="B123:D123"/>
    <mergeCell ref="E123:G123"/>
    <mergeCell ref="H123:J123"/>
    <mergeCell ref="B124:D124"/>
    <mergeCell ref="E124:G124"/>
    <mergeCell ref="H124:J124"/>
    <mergeCell ref="B54:C54"/>
    <mergeCell ref="F54:G54"/>
    <mergeCell ref="B56:K56"/>
    <mergeCell ref="B63:K63"/>
    <mergeCell ref="B121:K121"/>
    <mergeCell ref="E122:G122"/>
    <mergeCell ref="H122:J122"/>
    <mergeCell ref="B51:C51"/>
    <mergeCell ref="F51:G51"/>
    <mergeCell ref="B52:D52"/>
    <mergeCell ref="F52:H52"/>
    <mergeCell ref="B53:C53"/>
    <mergeCell ref="F53:G53"/>
    <mergeCell ref="E44:F44"/>
    <mergeCell ref="E46:F46"/>
    <mergeCell ref="B49:D49"/>
    <mergeCell ref="F49:H49"/>
    <mergeCell ref="B50:C50"/>
    <mergeCell ref="F50:G50"/>
    <mergeCell ref="E14:F14"/>
    <mergeCell ref="E15:F15"/>
    <mergeCell ref="B40:K40"/>
    <mergeCell ref="B41:K41"/>
    <mergeCell ref="E42:F42"/>
    <mergeCell ref="E43:F43"/>
    <mergeCell ref="E10:F10"/>
    <mergeCell ref="B11:C11"/>
    <mergeCell ref="E11:F11"/>
    <mergeCell ref="E12:F12"/>
    <mergeCell ref="H12:K12"/>
    <mergeCell ref="E13:F13"/>
    <mergeCell ref="AT5:AU5"/>
    <mergeCell ref="AV5:AW5"/>
    <mergeCell ref="E6:F6"/>
    <mergeCell ref="E7:F7"/>
    <mergeCell ref="E8:F8"/>
    <mergeCell ref="E9:F9"/>
    <mergeCell ref="H9:J9"/>
    <mergeCell ref="AH5:AI5"/>
    <mergeCell ref="AJ5:AK5"/>
    <mergeCell ref="AL5:AM5"/>
    <mergeCell ref="AN5:AO5"/>
    <mergeCell ref="AP5:AQ5"/>
    <mergeCell ref="AR5:AS5"/>
    <mergeCell ref="V5:W5"/>
    <mergeCell ref="X5:Y5"/>
    <mergeCell ref="Z5:AA5"/>
    <mergeCell ref="AB5:AC5"/>
    <mergeCell ref="AD5:AE5"/>
    <mergeCell ref="AF5:AG5"/>
    <mergeCell ref="B2:K2"/>
    <mergeCell ref="M2:U2"/>
    <mergeCell ref="B3:K3"/>
    <mergeCell ref="M3:Y3"/>
    <mergeCell ref="I4:J4"/>
    <mergeCell ref="E5:F5"/>
    <mergeCell ref="I5:J5"/>
    <mergeCell ref="P5:Q5"/>
    <mergeCell ref="R5:S5"/>
    <mergeCell ref="T5:U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Title Page</vt:lpstr>
      <vt:lpstr>Kawasaki Gears+Power</vt:lpstr>
      <vt:lpstr>Kawasaki Geometry</vt:lpstr>
      <vt:lpstr>Honda Gears+Power</vt:lpstr>
      <vt:lpstr>Honda Geometry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lewis cox</dc:creator>
  <cp:lastModifiedBy>lewis cox</cp:lastModifiedBy>
  <dcterms:created xsi:type="dcterms:W3CDTF">2020-11-28T15:34:38Z</dcterms:created>
  <dcterms:modified xsi:type="dcterms:W3CDTF">2020-12-05T18:15:59Z</dcterms:modified>
</cp:coreProperties>
</file>