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workbookPr defaultThemeVersion="166925"/>
  <mc:AlternateContent xmlns:mc="http://schemas.openxmlformats.org/markup-compatibility/2006">
    <mc:Choice Requires="x15">
      <x15ac:absPath xmlns:x15ac="http://schemas.microsoft.com/office/spreadsheetml/2010/11/ac" url="D:\UWTSD work\2019_2020\M4X02198 Vehicle Systems\Coursework\Student Excel Files\"/>
    </mc:Choice>
  </mc:AlternateContent>
  <xr:revisionPtr revIDLastSave="0" documentId="13_ncr:1_{A6AA8ECC-1762-414A-B4C6-9BC6A14425B4}" xr6:coauthVersionLast="45" xr6:coauthVersionMax="45" xr10:uidLastSave="{00000000-0000-0000-0000-000000000000}"/>
  <bookViews>
    <workbookView xWindow="-108" yWindow="-108" windowWidth="23256" windowHeight="12576"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P113" i="1" l="1"/>
  <c r="P116" i="1"/>
  <c r="P120" i="1"/>
  <c r="P121" i="1"/>
  <c r="P124" i="1"/>
  <c r="P128" i="1"/>
  <c r="P129" i="1"/>
  <c r="P132" i="1"/>
  <c r="P136" i="1"/>
  <c r="P137" i="1"/>
  <c r="P140" i="1"/>
  <c r="K133" i="1"/>
  <c r="P82" i="1"/>
  <c r="P83" i="1"/>
  <c r="P87" i="1"/>
  <c r="P89" i="1"/>
  <c r="P93" i="1"/>
  <c r="P94" i="1"/>
  <c r="P98" i="1"/>
  <c r="P99" i="1"/>
  <c r="P103" i="1"/>
  <c r="P105" i="1"/>
  <c r="P109" i="1"/>
  <c r="P110" i="1"/>
  <c r="K85" i="1"/>
  <c r="K91" i="1"/>
  <c r="K96" i="1"/>
  <c r="K101" i="1"/>
  <c r="K107" i="1"/>
  <c r="O3" i="1"/>
  <c r="K116" i="1" s="1"/>
  <c r="K4" i="1"/>
  <c r="P65" i="1"/>
  <c r="P67" i="1"/>
  <c r="P72" i="1"/>
  <c r="P76" i="1"/>
  <c r="P77" i="1"/>
  <c r="O4" i="1"/>
  <c r="P29" i="1"/>
  <c r="K3" i="1"/>
  <c r="Q101" i="1" l="1"/>
  <c r="Q99" i="1"/>
  <c r="K52" i="1"/>
  <c r="K15" i="1"/>
  <c r="K81" i="1"/>
  <c r="K105" i="1"/>
  <c r="Q105" i="1" s="1"/>
  <c r="K100" i="1"/>
  <c r="K95" i="1"/>
  <c r="K89" i="1"/>
  <c r="K84" i="1"/>
  <c r="Q84" i="1" s="1"/>
  <c r="P84" i="1"/>
  <c r="P81" i="1"/>
  <c r="K109" i="1"/>
  <c r="Q109" i="1" s="1"/>
  <c r="K104" i="1"/>
  <c r="K99" i="1"/>
  <c r="K93" i="1"/>
  <c r="Q93" i="1" s="1"/>
  <c r="K88" i="1"/>
  <c r="K83" i="1"/>
  <c r="P107" i="1"/>
  <c r="Q107" i="1" s="1"/>
  <c r="P102" i="1"/>
  <c r="P97" i="1"/>
  <c r="P91" i="1"/>
  <c r="Q91" i="1" s="1"/>
  <c r="P86" i="1"/>
  <c r="Q133" i="1"/>
  <c r="P66" i="1"/>
  <c r="P112" i="1"/>
  <c r="P71" i="1"/>
  <c r="K108" i="1"/>
  <c r="K103" i="1"/>
  <c r="Q103" i="1" s="1"/>
  <c r="K97" i="1"/>
  <c r="K92" i="1"/>
  <c r="K87" i="1"/>
  <c r="Q87" i="1" s="1"/>
  <c r="P106" i="1"/>
  <c r="P101" i="1"/>
  <c r="P95" i="1"/>
  <c r="Q95" i="1" s="1"/>
  <c r="P90" i="1"/>
  <c r="P85" i="1"/>
  <c r="Q85" i="1" s="1"/>
  <c r="P141" i="1"/>
  <c r="P133" i="1"/>
  <c r="P125" i="1"/>
  <c r="P117" i="1"/>
  <c r="K139" i="1"/>
  <c r="K135" i="1"/>
  <c r="Q135" i="1" s="1"/>
  <c r="K131" i="1"/>
  <c r="K127" i="1"/>
  <c r="K123" i="1"/>
  <c r="K119" i="1"/>
  <c r="Q119" i="1" s="1"/>
  <c r="K115" i="1"/>
  <c r="K31" i="1"/>
  <c r="K112" i="1"/>
  <c r="K138" i="1"/>
  <c r="K134" i="1"/>
  <c r="K130" i="1"/>
  <c r="K126" i="1"/>
  <c r="Q126" i="1" s="1"/>
  <c r="K122" i="1"/>
  <c r="K118" i="1"/>
  <c r="K114" i="1"/>
  <c r="P75" i="1"/>
  <c r="P69" i="1"/>
  <c r="P78" i="1"/>
  <c r="K141" i="1"/>
  <c r="Q141" i="1" s="1"/>
  <c r="K137" i="1"/>
  <c r="Q137" i="1" s="1"/>
  <c r="K129" i="1"/>
  <c r="Q129" i="1" s="1"/>
  <c r="K125" i="1"/>
  <c r="Q125" i="1" s="1"/>
  <c r="K121" i="1"/>
  <c r="Q121" i="1" s="1"/>
  <c r="K117" i="1"/>
  <c r="K113" i="1"/>
  <c r="Q113" i="1" s="1"/>
  <c r="P139" i="1"/>
  <c r="P135" i="1"/>
  <c r="P131" i="1"/>
  <c r="P127" i="1"/>
  <c r="P123" i="1"/>
  <c r="P119" i="1"/>
  <c r="P115" i="1"/>
  <c r="P64" i="1"/>
  <c r="P73" i="1"/>
  <c r="Q73" i="1" s="1"/>
  <c r="P68" i="1"/>
  <c r="K110" i="1"/>
  <c r="Q110" i="1" s="1"/>
  <c r="K106" i="1"/>
  <c r="K102" i="1"/>
  <c r="Q102" i="1" s="1"/>
  <c r="K98" i="1"/>
  <c r="Q98" i="1" s="1"/>
  <c r="K94" i="1"/>
  <c r="Q94" i="1" s="1"/>
  <c r="K90" i="1"/>
  <c r="Q90" i="1" s="1"/>
  <c r="K86" i="1"/>
  <c r="Q86" i="1" s="1"/>
  <c r="K82" i="1"/>
  <c r="Q82" i="1" s="1"/>
  <c r="P108" i="1"/>
  <c r="P104" i="1"/>
  <c r="Q104" i="1" s="1"/>
  <c r="P100" i="1"/>
  <c r="Q100" i="1" s="1"/>
  <c r="P96" i="1"/>
  <c r="Q96" i="1" s="1"/>
  <c r="P92" i="1"/>
  <c r="Q92" i="1" s="1"/>
  <c r="P88" i="1"/>
  <c r="K140" i="1"/>
  <c r="Q140" i="1" s="1"/>
  <c r="K136" i="1"/>
  <c r="Q136" i="1" s="1"/>
  <c r="K132" i="1"/>
  <c r="Q132" i="1" s="1"/>
  <c r="K128" i="1"/>
  <c r="Q128" i="1" s="1"/>
  <c r="K124" i="1"/>
  <c r="Q124" i="1" s="1"/>
  <c r="K120" i="1"/>
  <c r="P138" i="1"/>
  <c r="P134" i="1"/>
  <c r="P130" i="1"/>
  <c r="P126" i="1"/>
  <c r="P122" i="1"/>
  <c r="P118" i="1"/>
  <c r="P114" i="1"/>
  <c r="Q112" i="1"/>
  <c r="Q116" i="1"/>
  <c r="Q120" i="1"/>
  <c r="Q89" i="1"/>
  <c r="Q83" i="1"/>
  <c r="K55" i="1"/>
  <c r="K51" i="1"/>
  <c r="P62" i="1"/>
  <c r="P58" i="1"/>
  <c r="P54" i="1"/>
  <c r="P50" i="1"/>
  <c r="K75" i="1"/>
  <c r="K71" i="1"/>
  <c r="K67" i="1"/>
  <c r="K48" i="1"/>
  <c r="Q48" i="1" s="1"/>
  <c r="K59" i="1"/>
  <c r="K62" i="1"/>
  <c r="K54" i="1"/>
  <c r="K50" i="1"/>
  <c r="P57" i="1"/>
  <c r="P53" i="1"/>
  <c r="P49" i="1"/>
  <c r="K78" i="1"/>
  <c r="Q78" i="1" s="1"/>
  <c r="K74" i="1"/>
  <c r="K70" i="1"/>
  <c r="K66" i="1"/>
  <c r="K58" i="1"/>
  <c r="P61" i="1"/>
  <c r="K57" i="1"/>
  <c r="P60" i="1"/>
  <c r="K77" i="1"/>
  <c r="K61" i="1"/>
  <c r="Q61" i="1" s="1"/>
  <c r="K53" i="1"/>
  <c r="Q53" i="1" s="1"/>
  <c r="K49" i="1"/>
  <c r="Q49" i="1" s="1"/>
  <c r="P56" i="1"/>
  <c r="Q56" i="1" s="1"/>
  <c r="P52" i="1"/>
  <c r="K73" i="1"/>
  <c r="K69" i="1"/>
  <c r="K65" i="1"/>
  <c r="Q65" i="1" s="1"/>
  <c r="K60" i="1"/>
  <c r="K56" i="1"/>
  <c r="K64" i="1"/>
  <c r="P59" i="1"/>
  <c r="P55" i="1"/>
  <c r="P51" i="1"/>
  <c r="P74" i="1"/>
  <c r="P70" i="1"/>
  <c r="Q70" i="1" s="1"/>
  <c r="K76" i="1"/>
  <c r="K72" i="1"/>
  <c r="K68" i="1"/>
  <c r="Q68" i="1" s="1"/>
  <c r="P48" i="1"/>
  <c r="K28" i="1"/>
  <c r="K24" i="1"/>
  <c r="K20" i="1"/>
  <c r="K16" i="1"/>
  <c r="P27" i="1"/>
  <c r="P23" i="1"/>
  <c r="P19" i="1"/>
  <c r="K45" i="1"/>
  <c r="K41" i="1"/>
  <c r="K37" i="1"/>
  <c r="K33" i="1"/>
  <c r="P43" i="1"/>
  <c r="P39" i="1"/>
  <c r="P35" i="1"/>
  <c r="Q52" i="1"/>
  <c r="K27" i="1"/>
  <c r="K23" i="1"/>
  <c r="Q23" i="1" s="1"/>
  <c r="K19" i="1"/>
  <c r="P31" i="1"/>
  <c r="Q31" i="1" s="1"/>
  <c r="P26" i="1"/>
  <c r="P22" i="1"/>
  <c r="P18" i="1"/>
  <c r="K44" i="1"/>
  <c r="K40" i="1"/>
  <c r="K36" i="1"/>
  <c r="K32" i="1"/>
  <c r="P42" i="1"/>
  <c r="P38" i="1"/>
  <c r="P34" i="1"/>
  <c r="Q72" i="1"/>
  <c r="K26" i="1"/>
  <c r="K22" i="1"/>
  <c r="K18" i="1"/>
  <c r="P15" i="1"/>
  <c r="P25" i="1"/>
  <c r="P21" i="1"/>
  <c r="P17" i="1"/>
  <c r="K43" i="1"/>
  <c r="K39" i="1"/>
  <c r="K35" i="1"/>
  <c r="P45" i="1"/>
  <c r="P41" i="1"/>
  <c r="P37" i="1"/>
  <c r="P33" i="1"/>
  <c r="Q54" i="1"/>
  <c r="Q50" i="1"/>
  <c r="K29" i="1"/>
  <c r="Q29" i="1" s="1"/>
  <c r="K25" i="1"/>
  <c r="K21" i="1"/>
  <c r="K17" i="1"/>
  <c r="Q17" i="1" s="1"/>
  <c r="P28" i="1"/>
  <c r="P24" i="1"/>
  <c r="P20" i="1"/>
  <c r="P16" i="1"/>
  <c r="K42" i="1"/>
  <c r="K38" i="1"/>
  <c r="K34" i="1"/>
  <c r="Q34" i="1" s="1"/>
  <c r="P44" i="1"/>
  <c r="P40" i="1"/>
  <c r="P36" i="1"/>
  <c r="P32" i="1"/>
  <c r="Q66" i="1"/>
  <c r="Q88" i="1" l="1"/>
  <c r="Q106" i="1"/>
  <c r="Q64" i="1"/>
  <c r="Q81" i="1"/>
  <c r="Q108" i="1"/>
  <c r="Q117" i="1"/>
  <c r="Q123" i="1"/>
  <c r="Q139" i="1"/>
  <c r="Q35" i="1"/>
  <c r="Q22" i="1"/>
  <c r="Q57" i="1"/>
  <c r="Q75" i="1"/>
  <c r="Q62" i="1"/>
  <c r="Q97" i="1"/>
  <c r="Q122" i="1"/>
  <c r="Q138" i="1"/>
  <c r="Q39" i="1"/>
  <c r="Q43" i="1"/>
  <c r="Q114" i="1"/>
  <c r="Q130" i="1"/>
  <c r="Q127" i="1"/>
  <c r="Q42" i="1"/>
  <c r="Q18" i="1"/>
  <c r="Q118" i="1"/>
  <c r="Q134" i="1"/>
  <c r="Q115" i="1"/>
  <c r="Q131" i="1"/>
  <c r="Q21" i="1"/>
  <c r="Q27" i="1"/>
  <c r="Q19" i="1"/>
  <c r="Q38" i="1"/>
  <c r="Q26" i="1"/>
  <c r="Q51" i="1"/>
  <c r="Q40" i="1"/>
  <c r="Q37" i="1"/>
  <c r="Q24" i="1"/>
  <c r="Q77" i="1"/>
  <c r="Q55" i="1"/>
  <c r="Q44" i="1"/>
  <c r="Q41" i="1"/>
  <c r="Q28" i="1"/>
  <c r="Q59" i="1"/>
  <c r="Q32" i="1"/>
  <c r="Q71" i="1"/>
  <c r="Q45" i="1"/>
  <c r="Q16" i="1"/>
  <c r="Q74" i="1"/>
  <c r="Q25" i="1"/>
  <c r="Q58" i="1"/>
  <c r="Q69" i="1"/>
  <c r="Q15" i="1"/>
  <c r="Q76" i="1"/>
  <c r="Q36" i="1"/>
  <c r="Q60" i="1"/>
  <c r="Q67" i="1"/>
  <c r="Q33" i="1"/>
  <c r="Q2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Kerry Tudor</author>
  </authors>
  <commentList>
    <comment ref="L6" authorId="0" shapeId="0" xr:uid="{00000000-0006-0000-0000-000001000000}">
      <text>
        <r>
          <rPr>
            <b/>
            <sz val="9"/>
            <color indexed="81"/>
            <rFont val="Tahoma"/>
            <family val="2"/>
          </rPr>
          <t>Kerry Tudor:</t>
        </r>
        <r>
          <rPr>
            <sz val="9"/>
            <color indexed="81"/>
            <rFont val="Tahoma"/>
            <family val="2"/>
          </rPr>
          <t xml:space="preserve">
Static loads and aero lift are calculated correctly. </t>
        </r>
      </text>
    </comment>
    <comment ref="K15" authorId="0" shapeId="0" xr:uid="{00000000-0006-0000-0000-000002000000}">
      <text>
        <r>
          <rPr>
            <b/>
            <sz val="9"/>
            <color indexed="81"/>
            <rFont val="Tahoma"/>
            <family val="2"/>
          </rPr>
          <t>Kerry Tudor:</t>
        </r>
        <r>
          <rPr>
            <sz val="9"/>
            <color indexed="81"/>
            <rFont val="Tahoma"/>
            <family val="2"/>
          </rPr>
          <t xml:space="preserve">
$K$3+(($B$2*H15*$B$4)/$B$11)*0.51*0.47-(($B$7*0.5*(30^2)*$B$8*$B$10)/2)
H15 should have been multiplied by 9.81 for the acceleration
(($B$2*H15*$B$4)/$B$11) only needed to be multplied by 0.51, the 0.47 would be used if you were using Lat G. 
You are missing Air Density Cell B9 from the last part of your equation. </t>
        </r>
      </text>
    </comment>
    <comment ref="C16" authorId="0" shapeId="0" xr:uid="{00000000-0006-0000-0000-000003000000}">
      <text>
        <r>
          <rPr>
            <b/>
            <sz val="9"/>
            <color indexed="81"/>
            <rFont val="Tahoma"/>
            <family val="2"/>
          </rPr>
          <t>Kerry Tudor:</t>
        </r>
        <r>
          <rPr>
            <sz val="9"/>
            <color indexed="81"/>
            <rFont val="Tahoma"/>
            <family val="2"/>
          </rPr>
          <t xml:space="preserve">
You could have put a note to say which scenairo this was that you were investigating. </t>
        </r>
      </text>
    </comment>
    <comment ref="Z19" authorId="0" shapeId="0" xr:uid="{00000000-0006-0000-0000-000004000000}">
      <text>
        <r>
          <rPr>
            <b/>
            <sz val="9"/>
            <color indexed="81"/>
            <rFont val="Tahoma"/>
            <family val="2"/>
          </rPr>
          <t>Kerry Tudor:</t>
        </r>
        <r>
          <rPr>
            <sz val="9"/>
            <color indexed="81"/>
            <rFont val="Tahoma"/>
            <family val="2"/>
          </rPr>
          <t xml:space="preserve">
Values on your graph are incorrect due to calculation errors, however the trends are correct. 
The x-axis should be Load not weight.</t>
        </r>
      </text>
    </comment>
    <comment ref="K81" authorId="0" shapeId="0" xr:uid="{00000000-0006-0000-0000-000005000000}">
      <text>
        <r>
          <rPr>
            <b/>
            <sz val="9"/>
            <color indexed="81"/>
            <rFont val="Tahoma"/>
            <family val="2"/>
          </rPr>
          <t>Kerry Tudor:</t>
        </r>
        <r>
          <rPr>
            <sz val="9"/>
            <color indexed="81"/>
            <rFont val="Tahoma"/>
            <family val="2"/>
          </rPr>
          <t xml:space="preserve">
You didn't need to include the Weight Distribution % in this formula as they are both multiplied by the 0 G forces.
Still missing the Air Density value from this calculation. </t>
        </r>
      </text>
    </comment>
    <comment ref="G144" authorId="0" shapeId="0" xr:uid="{00000000-0006-0000-0000-000006000000}">
      <text>
        <r>
          <rPr>
            <b/>
            <sz val="9"/>
            <color indexed="81"/>
            <rFont val="Tahoma"/>
            <family val="2"/>
          </rPr>
          <t>Kerry Tudor:</t>
        </r>
        <r>
          <rPr>
            <sz val="9"/>
            <color indexed="81"/>
            <rFont val="Tahoma"/>
            <family val="2"/>
          </rPr>
          <t xml:space="preserve">
Steps 4 and 5 from the assignment brief have not been attempted. </t>
        </r>
      </text>
    </comment>
  </commentList>
</comments>
</file>

<file path=xl/sharedStrings.xml><?xml version="1.0" encoding="utf-8"?>
<sst xmlns="http://schemas.openxmlformats.org/spreadsheetml/2006/main" count="112" uniqueCount="43">
  <si>
    <t>Mass</t>
  </si>
  <si>
    <t>kg</t>
  </si>
  <si>
    <t>Wheelbase</t>
  </si>
  <si>
    <t>m</t>
  </si>
  <si>
    <t>Centre of Gravity Height</t>
  </si>
  <si>
    <t>Static Weight Distribution (Front)</t>
  </si>
  <si>
    <t>% Front</t>
  </si>
  <si>
    <t>Static Weight Distribution (Left)</t>
  </si>
  <si>
    <t>% Left</t>
  </si>
  <si>
    <t>Cl</t>
  </si>
  <si>
    <t>A</t>
  </si>
  <si>
    <r>
      <t>m</t>
    </r>
    <r>
      <rPr>
        <vertAlign val="superscript"/>
        <sz val="11"/>
        <color theme="1"/>
        <rFont val="Arial"/>
        <family val="2"/>
      </rPr>
      <t>2</t>
    </r>
  </si>
  <si>
    <t>Air Density</t>
  </si>
  <si>
    <r>
      <t>kg/m</t>
    </r>
    <r>
      <rPr>
        <vertAlign val="superscript"/>
        <sz val="11"/>
        <color theme="1"/>
        <rFont val="Arial"/>
        <family val="2"/>
      </rPr>
      <t>3</t>
    </r>
  </si>
  <si>
    <t>Centre of Pressure</t>
  </si>
  <si>
    <t>Average Track</t>
  </si>
  <si>
    <t>Maximum G</t>
  </si>
  <si>
    <t>G</t>
  </si>
  <si>
    <t>% Right</t>
  </si>
  <si>
    <t>% Rear</t>
  </si>
  <si>
    <t>Unit</t>
  </si>
  <si>
    <t>Value</t>
  </si>
  <si>
    <t>Front Left</t>
  </si>
  <si>
    <t>Front Right</t>
  </si>
  <si>
    <t>Rear Left</t>
  </si>
  <si>
    <t>Rear Right</t>
  </si>
  <si>
    <t>Front Static loads</t>
  </si>
  <si>
    <t>Rear Static loads</t>
  </si>
  <si>
    <t>VALUE</t>
  </si>
  <si>
    <t>UNIT</t>
  </si>
  <si>
    <t>N</t>
  </si>
  <si>
    <t>Aero Load</t>
  </si>
  <si>
    <t>Long G-Force</t>
  </si>
  <si>
    <t>Lat G-Force</t>
  </si>
  <si>
    <t>Weight</t>
  </si>
  <si>
    <t>Velocity m/s^2</t>
  </si>
  <si>
    <t>Weight Transfer</t>
  </si>
  <si>
    <t>Weight tranfer</t>
  </si>
  <si>
    <t>Lateral G Forces</t>
  </si>
  <si>
    <t xml:space="preserve">Longitudinal G force </t>
  </si>
  <si>
    <t>Velocity</t>
  </si>
  <si>
    <t>Weight (N)</t>
  </si>
  <si>
    <t>Mark = 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</si>
</sst>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2"/>
      <color theme="1"/>
      <name val="Calibri"/>
      <family val="2"/>
      <scheme val="minor"/>
    </font>
    <font>
      <sz val="11"/>
      <color theme="1"/>
      <name val="Arial"/>
      <family val="2"/>
    </font>
    <font>
      <vertAlign val="superscript"/>
      <sz val="11"/>
      <color theme="1"/>
      <name val="Arial"/>
      <family val="2"/>
    </font>
    <font>
      <sz val="9"/>
      <color indexed="81"/>
      <name val="Tahoma"/>
      <family val="2"/>
    </font>
    <font>
      <b/>
      <sz val="9"/>
      <color indexed="81"/>
      <name val="Tahoma"/>
      <family val="2"/>
    </font>
    <font>
      <b/>
      <sz val="12"/>
      <color theme="1"/>
      <name val="Calibri"/>
      <family val="2"/>
      <scheme val="minor"/>
    </font>
  </fonts>
  <fills count="9">
    <fill>
      <patternFill patternType="none"/>
    </fill>
    <fill>
      <patternFill patternType="gray125"/>
    </fill>
    <fill>
      <patternFill patternType="solid">
        <fgColor theme="5"/>
        <bgColor indexed="64"/>
      </patternFill>
    </fill>
    <fill>
      <patternFill patternType="solid">
        <fgColor theme="7"/>
        <bgColor indexed="64"/>
      </patternFill>
    </fill>
    <fill>
      <patternFill patternType="solid">
        <fgColor theme="8"/>
        <bgColor indexed="64"/>
      </patternFill>
    </fill>
    <fill>
      <patternFill patternType="solid">
        <fgColor theme="4"/>
        <bgColor indexed="64"/>
      </patternFill>
    </fill>
    <fill>
      <patternFill patternType="solid">
        <fgColor theme="3" tint="0.39997558519241921"/>
        <bgColor indexed="64"/>
      </patternFill>
    </fill>
    <fill>
      <patternFill patternType="solid">
        <fgColor theme="9" tint="-0.249977111117893"/>
        <bgColor indexed="64"/>
      </patternFill>
    </fill>
    <fill>
      <patternFill patternType="solid">
        <fgColor rgb="FFFFFF0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top/>
      <bottom/>
      <diagonal/>
    </border>
    <border>
      <left style="medium">
        <color indexed="64"/>
      </left>
      <right/>
      <top style="thin">
        <color indexed="64"/>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50">
    <xf numFmtId="0" fontId="0" fillId="0" borderId="0" xfId="0"/>
    <xf numFmtId="0" fontId="1" fillId="0" borderId="0" xfId="0" applyFont="1"/>
    <xf numFmtId="0" fontId="1" fillId="3" borderId="1" xfId="0" applyFont="1" applyFill="1" applyBorder="1" applyAlignment="1">
      <alignment horizontal="right" vertical="center" wrapText="1"/>
    </xf>
    <xf numFmtId="0" fontId="1" fillId="4" borderId="1" xfId="0" applyFont="1" applyFill="1" applyBorder="1" applyAlignment="1">
      <alignment vertical="center" wrapText="1"/>
    </xf>
    <xf numFmtId="0" fontId="0" fillId="0" borderId="0" xfId="0" applyAlignment="1">
      <alignment vertical="center"/>
    </xf>
    <xf numFmtId="0" fontId="0" fillId="0" borderId="1" xfId="0" applyBorder="1"/>
    <xf numFmtId="0" fontId="0" fillId="3" borderId="1" xfId="0" applyFill="1" applyBorder="1" applyAlignment="1">
      <alignment vertical="center"/>
    </xf>
    <xf numFmtId="0" fontId="0" fillId="5" borderId="1" xfId="0" applyFill="1" applyBorder="1" applyAlignment="1">
      <alignment vertical="center"/>
    </xf>
    <xf numFmtId="0" fontId="1" fillId="4" borderId="5" xfId="0" applyFont="1" applyFill="1" applyBorder="1" applyAlignment="1">
      <alignment vertical="center" wrapText="1"/>
    </xf>
    <xf numFmtId="0" fontId="0" fillId="3" borderId="6" xfId="0" applyFill="1" applyBorder="1" applyAlignment="1">
      <alignment vertical="center"/>
    </xf>
    <xf numFmtId="0" fontId="0" fillId="2" borderId="1" xfId="0" applyFont="1" applyFill="1" applyBorder="1" applyAlignment="1">
      <alignment vertical="center"/>
    </xf>
    <xf numFmtId="0" fontId="0" fillId="2" borderId="1" xfId="0" applyFill="1" applyBorder="1" applyAlignment="1">
      <alignment vertical="center"/>
    </xf>
    <xf numFmtId="0" fontId="0" fillId="6" borderId="1" xfId="0" applyFont="1" applyFill="1" applyBorder="1" applyAlignment="1">
      <alignment vertical="center"/>
    </xf>
    <xf numFmtId="0" fontId="0" fillId="6" borderId="1" xfId="0" applyFill="1" applyBorder="1" applyAlignment="1">
      <alignment vertical="center"/>
    </xf>
    <xf numFmtId="0" fontId="0" fillId="6" borderId="1" xfId="0" applyFill="1" applyBorder="1"/>
    <xf numFmtId="0" fontId="1" fillId="6" borderId="1" xfId="0" applyFont="1" applyFill="1" applyBorder="1" applyAlignment="1">
      <alignment horizontal="justify" vertical="center" wrapText="1"/>
    </xf>
    <xf numFmtId="0" fontId="0" fillId="6" borderId="2" xfId="0" applyFill="1" applyBorder="1"/>
    <xf numFmtId="0" fontId="0" fillId="6" borderId="4" xfId="0" applyFill="1" applyBorder="1"/>
    <xf numFmtId="0" fontId="0" fillId="6" borderId="3" xfId="0" applyFill="1" applyBorder="1"/>
    <xf numFmtId="0" fontId="0" fillId="3" borderId="6" xfId="0" applyFill="1" applyBorder="1"/>
    <xf numFmtId="0" fontId="0" fillId="3" borderId="1" xfId="0" applyFill="1" applyBorder="1"/>
    <xf numFmtId="0" fontId="0" fillId="5" borderId="8" xfId="0" applyFill="1" applyBorder="1"/>
    <xf numFmtId="0" fontId="0" fillId="7" borderId="2" xfId="0" applyFill="1" applyBorder="1"/>
    <xf numFmtId="0" fontId="0" fillId="7" borderId="4" xfId="0" applyFill="1" applyBorder="1"/>
    <xf numFmtId="0" fontId="0" fillId="7" borderId="3" xfId="0" applyFill="1" applyBorder="1"/>
    <xf numFmtId="0" fontId="0" fillId="3" borderId="9" xfId="0" applyFill="1" applyBorder="1"/>
    <xf numFmtId="0" fontId="0" fillId="3" borderId="2" xfId="0" applyFill="1" applyBorder="1"/>
    <xf numFmtId="0" fontId="0" fillId="7" borderId="0" xfId="0" applyFill="1" applyBorder="1"/>
    <xf numFmtId="0" fontId="0" fillId="7" borderId="7" xfId="0" applyFill="1" applyBorder="1"/>
    <xf numFmtId="0" fontId="0" fillId="7" borderId="0" xfId="0" applyFill="1"/>
    <xf numFmtId="0" fontId="0" fillId="5" borderId="10" xfId="0" applyFill="1" applyBorder="1"/>
    <xf numFmtId="0" fontId="0" fillId="5" borderId="11" xfId="0" applyFill="1" applyBorder="1"/>
    <xf numFmtId="0" fontId="0" fillId="5" borderId="12" xfId="0" applyFill="1" applyBorder="1"/>
    <xf numFmtId="0" fontId="0" fillId="6" borderId="13" xfId="0" applyFill="1" applyBorder="1"/>
    <xf numFmtId="0" fontId="0" fillId="6" borderId="14" xfId="0" applyFill="1" applyBorder="1"/>
    <xf numFmtId="0" fontId="0" fillId="7" borderId="15" xfId="0" applyFill="1" applyBorder="1"/>
    <xf numFmtId="0" fontId="0" fillId="3" borderId="14" xfId="0" applyFill="1" applyBorder="1"/>
    <xf numFmtId="0" fontId="0" fillId="7" borderId="13" xfId="0" applyFill="1" applyBorder="1"/>
    <xf numFmtId="0" fontId="0" fillId="7" borderId="16" xfId="0" applyFill="1" applyBorder="1"/>
    <xf numFmtId="0" fontId="0" fillId="6" borderId="15" xfId="0" applyFill="1" applyBorder="1"/>
    <xf numFmtId="0" fontId="0" fillId="5" borderId="17" xfId="0" applyFill="1" applyBorder="1"/>
    <xf numFmtId="0" fontId="0" fillId="5" borderId="18" xfId="0" applyFill="1" applyBorder="1"/>
    <xf numFmtId="0" fontId="0" fillId="6" borderId="19" xfId="0" applyFill="1" applyBorder="1"/>
    <xf numFmtId="0" fontId="0" fillId="3" borderId="20" xfId="0" applyFill="1" applyBorder="1"/>
    <xf numFmtId="0" fontId="0" fillId="6" borderId="21" xfId="0" applyFill="1" applyBorder="1"/>
    <xf numFmtId="0" fontId="0" fillId="7" borderId="22" xfId="0" applyFill="1" applyBorder="1"/>
    <xf numFmtId="0" fontId="0" fillId="7" borderId="21" xfId="0" applyFill="1" applyBorder="1"/>
    <xf numFmtId="0" fontId="0" fillId="7" borderId="1" xfId="0" applyFill="1" applyBorder="1"/>
    <xf numFmtId="0" fontId="0" fillId="0" borderId="0" xfId="0" applyAlignment="1">
      <alignment horizontal="center" wrapText="1"/>
    </xf>
    <xf numFmtId="0" fontId="5" fillId="8" borderId="23" xfId="0" applyFont="1" applyFill="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Front Longitudanal forces / Weight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Front Left</c:v>
          </c:tx>
          <c:spPr>
            <a:ln w="28575" cap="rnd">
              <a:solidFill>
                <a:schemeClr val="accent1"/>
              </a:solidFill>
              <a:round/>
            </a:ln>
            <a:effectLst/>
          </c:spPr>
          <c:marker>
            <c:symbol val="none"/>
          </c:marker>
          <c:cat>
            <c:numRef>
              <c:f>Sheet1!$H$15:$H$29</c:f>
              <c:numCache>
                <c:formatCode>General</c:formatCode>
                <c:ptCount val="15"/>
                <c:pt idx="0">
                  <c:v>0.1</c:v>
                </c:pt>
                <c:pt idx="1">
                  <c:v>0.2</c:v>
                </c:pt>
                <c:pt idx="2">
                  <c:v>0.3</c:v>
                </c:pt>
                <c:pt idx="3">
                  <c:v>0.4</c:v>
                </c:pt>
                <c:pt idx="4">
                  <c:v>0.5</c:v>
                </c:pt>
                <c:pt idx="5">
                  <c:v>0.6</c:v>
                </c:pt>
                <c:pt idx="6">
                  <c:v>0.7</c:v>
                </c:pt>
                <c:pt idx="7">
                  <c:v>0.8</c:v>
                </c:pt>
                <c:pt idx="8">
                  <c:v>0.9</c:v>
                </c:pt>
                <c:pt idx="9">
                  <c:v>1</c:v>
                </c:pt>
                <c:pt idx="10">
                  <c:v>1.1000000000000001</c:v>
                </c:pt>
                <c:pt idx="11">
                  <c:v>1.2</c:v>
                </c:pt>
                <c:pt idx="12">
                  <c:v>1.3</c:v>
                </c:pt>
                <c:pt idx="13">
                  <c:v>1.4</c:v>
                </c:pt>
                <c:pt idx="14">
                  <c:v>1.5</c:v>
                </c:pt>
              </c:numCache>
            </c:numRef>
          </c:cat>
          <c:val>
            <c:numRef>
              <c:f>Sheet1!$K$15:$K$29</c:f>
              <c:numCache>
                <c:formatCode>General</c:formatCode>
                <c:ptCount val="15"/>
                <c:pt idx="0">
                  <c:v>1550.3681426666669</c:v>
                </c:pt>
                <c:pt idx="1">
                  <c:v>1553.7132893333335</c:v>
                </c:pt>
                <c:pt idx="2">
                  <c:v>1557.0584360000003</c:v>
                </c:pt>
                <c:pt idx="3">
                  <c:v>1560.4035826666668</c:v>
                </c:pt>
                <c:pt idx="4">
                  <c:v>1563.7487293333336</c:v>
                </c:pt>
                <c:pt idx="5">
                  <c:v>1567.0938760000001</c:v>
                </c:pt>
                <c:pt idx="6">
                  <c:v>1570.4390226666669</c:v>
                </c:pt>
                <c:pt idx="7">
                  <c:v>1573.7841693333335</c:v>
                </c:pt>
                <c:pt idx="8">
                  <c:v>1577.1293160000002</c:v>
                </c:pt>
                <c:pt idx="9">
                  <c:v>1580.4744626666668</c:v>
                </c:pt>
                <c:pt idx="10">
                  <c:v>1583.8196093333336</c:v>
                </c:pt>
                <c:pt idx="11">
                  <c:v>1587.1647560000001</c:v>
                </c:pt>
                <c:pt idx="12">
                  <c:v>1590.5099026666669</c:v>
                </c:pt>
                <c:pt idx="13">
                  <c:v>1593.8550493333335</c:v>
                </c:pt>
                <c:pt idx="14">
                  <c:v>1597.2001960000002</c:v>
                </c:pt>
              </c:numCache>
            </c:numRef>
          </c:val>
          <c:smooth val="0"/>
          <c:extLst>
            <c:ext xmlns:c16="http://schemas.microsoft.com/office/drawing/2014/chart" uri="{C3380CC4-5D6E-409C-BE32-E72D297353CC}">
              <c16:uniqueId val="{00000000-FFBC-1B42-A69D-BAD4560F7640}"/>
            </c:ext>
          </c:extLst>
        </c:ser>
        <c:ser>
          <c:idx val="1"/>
          <c:order val="1"/>
          <c:tx>
            <c:v>Front right</c:v>
          </c:tx>
          <c:spPr>
            <a:ln w="28575" cap="rnd">
              <a:solidFill>
                <a:schemeClr val="accent2"/>
              </a:solidFill>
              <a:round/>
            </a:ln>
            <a:effectLst/>
          </c:spPr>
          <c:marker>
            <c:symbol val="none"/>
          </c:marker>
          <c:val>
            <c:numRef>
              <c:f>Sheet1!$P$15:$P$29</c:f>
              <c:numCache>
                <c:formatCode>General</c:formatCode>
                <c:ptCount val="15"/>
                <c:pt idx="0">
                  <c:v>1485.8986395555553</c:v>
                </c:pt>
                <c:pt idx="1">
                  <c:v>1482.6846751111109</c:v>
                </c:pt>
                <c:pt idx="2">
                  <c:v>1479.4707106666663</c:v>
                </c:pt>
                <c:pt idx="3">
                  <c:v>1476.2567462222219</c:v>
                </c:pt>
                <c:pt idx="4">
                  <c:v>1473.0427817777775</c:v>
                </c:pt>
                <c:pt idx="5">
                  <c:v>1469.8288173333331</c:v>
                </c:pt>
                <c:pt idx="6">
                  <c:v>1466.6148528888887</c:v>
                </c:pt>
                <c:pt idx="7">
                  <c:v>1463.400888444444</c:v>
                </c:pt>
                <c:pt idx="8">
                  <c:v>1460.1869239999996</c:v>
                </c:pt>
                <c:pt idx="9">
                  <c:v>1456.9729595555552</c:v>
                </c:pt>
                <c:pt idx="10">
                  <c:v>1453.7589951111108</c:v>
                </c:pt>
                <c:pt idx="11">
                  <c:v>1450.5450306666664</c:v>
                </c:pt>
                <c:pt idx="12">
                  <c:v>1447.331066222222</c:v>
                </c:pt>
                <c:pt idx="13">
                  <c:v>1444.1171017777774</c:v>
                </c:pt>
                <c:pt idx="14">
                  <c:v>1440.903137333333</c:v>
                </c:pt>
              </c:numCache>
            </c:numRef>
          </c:val>
          <c:smooth val="0"/>
          <c:extLst>
            <c:ext xmlns:c16="http://schemas.microsoft.com/office/drawing/2014/chart" uri="{C3380CC4-5D6E-409C-BE32-E72D297353CC}">
              <c16:uniqueId val="{00000002-FFBC-1B42-A69D-BAD4560F7640}"/>
            </c:ext>
          </c:extLst>
        </c:ser>
        <c:dLbls>
          <c:showLegendKey val="0"/>
          <c:showVal val="0"/>
          <c:showCatName val="0"/>
          <c:showSerName val="0"/>
          <c:showPercent val="0"/>
          <c:showBubbleSize val="0"/>
        </c:dLbls>
        <c:smooth val="0"/>
        <c:axId val="275531424"/>
        <c:axId val="274885760"/>
      </c:lineChart>
      <c:catAx>
        <c:axId val="27553142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Longitudinal</a:t>
                </a:r>
                <a:r>
                  <a:rPr lang="en-GB" baseline="0"/>
                  <a:t> G-Force</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4885760"/>
        <c:crosses val="autoZero"/>
        <c:auto val="1"/>
        <c:lblAlgn val="ctr"/>
        <c:lblOffset val="100"/>
        <c:noMultiLvlLbl val="0"/>
      </c:catAx>
      <c:valAx>
        <c:axId val="27488576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Weight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5531424"/>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Rear Longitudinal</a:t>
            </a:r>
            <a:r>
              <a:rPr lang="en-GB" baseline="0"/>
              <a:t> Forces / Weight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Rear Left</c:v>
          </c:tx>
          <c:spPr>
            <a:ln w="28575" cap="rnd">
              <a:solidFill>
                <a:schemeClr val="accent1"/>
              </a:solidFill>
              <a:round/>
            </a:ln>
            <a:effectLst/>
          </c:spPr>
          <c:marker>
            <c:symbol val="none"/>
          </c:marker>
          <c:cat>
            <c:numRef>
              <c:f>Sheet1!$M$31:$M$45</c:f>
              <c:numCache>
                <c:formatCode>General</c:formatCode>
                <c:ptCount val="15"/>
                <c:pt idx="0">
                  <c:v>0.1</c:v>
                </c:pt>
                <c:pt idx="1">
                  <c:v>0.2</c:v>
                </c:pt>
                <c:pt idx="2">
                  <c:v>0.3</c:v>
                </c:pt>
                <c:pt idx="3">
                  <c:v>0.4</c:v>
                </c:pt>
                <c:pt idx="4">
                  <c:v>0.5</c:v>
                </c:pt>
                <c:pt idx="5">
                  <c:v>0.6</c:v>
                </c:pt>
                <c:pt idx="6">
                  <c:v>0.7</c:v>
                </c:pt>
                <c:pt idx="7">
                  <c:v>0.8</c:v>
                </c:pt>
                <c:pt idx="8">
                  <c:v>0.9</c:v>
                </c:pt>
                <c:pt idx="9">
                  <c:v>1</c:v>
                </c:pt>
                <c:pt idx="10">
                  <c:v>1.1000000000000001</c:v>
                </c:pt>
                <c:pt idx="11">
                  <c:v>1.2</c:v>
                </c:pt>
                <c:pt idx="12">
                  <c:v>1.3</c:v>
                </c:pt>
                <c:pt idx="13">
                  <c:v>1.4</c:v>
                </c:pt>
                <c:pt idx="14">
                  <c:v>1.5</c:v>
                </c:pt>
              </c:numCache>
            </c:numRef>
          </c:cat>
          <c:val>
            <c:numRef>
              <c:f>Sheet1!$K$31:$K$45</c:f>
              <c:numCache>
                <c:formatCode>General</c:formatCode>
                <c:ptCount val="15"/>
                <c:pt idx="0">
                  <c:v>1739.311990666667</c:v>
                </c:pt>
                <c:pt idx="1">
                  <c:v>1743.0841773333339</c:v>
                </c:pt>
                <c:pt idx="2">
                  <c:v>1746.8563640000004</c:v>
                </c:pt>
                <c:pt idx="3">
                  <c:v>1750.628550666667</c:v>
                </c:pt>
                <c:pt idx="4">
                  <c:v>1754.4007373333338</c:v>
                </c:pt>
                <c:pt idx="5">
                  <c:v>1758.1729240000004</c:v>
                </c:pt>
                <c:pt idx="6">
                  <c:v>1761.945110666667</c:v>
                </c:pt>
                <c:pt idx="7">
                  <c:v>1765.7172973333338</c:v>
                </c:pt>
                <c:pt idx="8">
                  <c:v>1769.4894840000004</c:v>
                </c:pt>
                <c:pt idx="9">
                  <c:v>1773.2616706666672</c:v>
                </c:pt>
                <c:pt idx="10">
                  <c:v>1777.0338573333338</c:v>
                </c:pt>
                <c:pt idx="11">
                  <c:v>1780.8060440000004</c:v>
                </c:pt>
                <c:pt idx="12">
                  <c:v>1784.5782306666672</c:v>
                </c:pt>
                <c:pt idx="13">
                  <c:v>1788.3504173333338</c:v>
                </c:pt>
                <c:pt idx="14">
                  <c:v>1792.1226040000004</c:v>
                </c:pt>
              </c:numCache>
            </c:numRef>
          </c:val>
          <c:smooth val="0"/>
          <c:extLst>
            <c:ext xmlns:c16="http://schemas.microsoft.com/office/drawing/2014/chart" uri="{C3380CC4-5D6E-409C-BE32-E72D297353CC}">
              <c16:uniqueId val="{00000000-962F-184D-BF39-9832F9878E3C}"/>
            </c:ext>
          </c:extLst>
        </c:ser>
        <c:ser>
          <c:idx val="1"/>
          <c:order val="1"/>
          <c:tx>
            <c:v>Rear Right</c:v>
          </c:tx>
          <c:spPr>
            <a:ln w="28575" cap="rnd">
              <a:solidFill>
                <a:schemeClr val="accent2"/>
              </a:solidFill>
              <a:round/>
            </a:ln>
            <a:effectLst/>
          </c:spPr>
          <c:marker>
            <c:symbol val="none"/>
          </c:marker>
          <c:cat>
            <c:numRef>
              <c:f>Sheet1!$M$31:$M$45</c:f>
              <c:numCache>
                <c:formatCode>General</c:formatCode>
                <c:ptCount val="15"/>
                <c:pt idx="0">
                  <c:v>0.1</c:v>
                </c:pt>
                <c:pt idx="1">
                  <c:v>0.2</c:v>
                </c:pt>
                <c:pt idx="2">
                  <c:v>0.3</c:v>
                </c:pt>
                <c:pt idx="3">
                  <c:v>0.4</c:v>
                </c:pt>
                <c:pt idx="4">
                  <c:v>0.5</c:v>
                </c:pt>
                <c:pt idx="5">
                  <c:v>0.6</c:v>
                </c:pt>
                <c:pt idx="6">
                  <c:v>0.7</c:v>
                </c:pt>
                <c:pt idx="7">
                  <c:v>0.8</c:v>
                </c:pt>
                <c:pt idx="8">
                  <c:v>0.9</c:v>
                </c:pt>
                <c:pt idx="9">
                  <c:v>1</c:v>
                </c:pt>
                <c:pt idx="10">
                  <c:v>1.1000000000000001</c:v>
                </c:pt>
                <c:pt idx="11">
                  <c:v>1.2</c:v>
                </c:pt>
                <c:pt idx="12">
                  <c:v>1.3</c:v>
                </c:pt>
                <c:pt idx="13">
                  <c:v>1.4</c:v>
                </c:pt>
                <c:pt idx="14">
                  <c:v>1.5</c:v>
                </c:pt>
              </c:numCache>
            </c:numRef>
          </c:cat>
          <c:val>
            <c:numRef>
              <c:f>Sheet1!$P$31:$P$45</c:f>
              <c:numCache>
                <c:formatCode>General</c:formatCode>
                <c:ptCount val="15"/>
                <c:pt idx="0">
                  <c:v>1666.6123382222222</c:v>
                </c:pt>
                <c:pt idx="1">
                  <c:v>1662.9880804444444</c:v>
                </c:pt>
                <c:pt idx="2">
                  <c:v>1659.3638226666667</c:v>
                </c:pt>
                <c:pt idx="3">
                  <c:v>1655.7395648888889</c:v>
                </c:pt>
                <c:pt idx="4">
                  <c:v>1652.1153071111112</c:v>
                </c:pt>
                <c:pt idx="5">
                  <c:v>1648.4910493333332</c:v>
                </c:pt>
                <c:pt idx="6">
                  <c:v>1644.8667915555554</c:v>
                </c:pt>
                <c:pt idx="7">
                  <c:v>1641.2425337777777</c:v>
                </c:pt>
                <c:pt idx="8">
                  <c:v>1637.6182759999999</c:v>
                </c:pt>
                <c:pt idx="9">
                  <c:v>1633.9940182222222</c:v>
                </c:pt>
                <c:pt idx="10">
                  <c:v>1630.3697604444444</c:v>
                </c:pt>
                <c:pt idx="11">
                  <c:v>1626.7455026666667</c:v>
                </c:pt>
                <c:pt idx="12">
                  <c:v>1623.1212448888889</c:v>
                </c:pt>
                <c:pt idx="13">
                  <c:v>1619.4969871111111</c:v>
                </c:pt>
                <c:pt idx="14">
                  <c:v>1615.8727293333334</c:v>
                </c:pt>
              </c:numCache>
            </c:numRef>
          </c:val>
          <c:smooth val="0"/>
          <c:extLst>
            <c:ext xmlns:c16="http://schemas.microsoft.com/office/drawing/2014/chart" uri="{C3380CC4-5D6E-409C-BE32-E72D297353CC}">
              <c16:uniqueId val="{00000002-962F-184D-BF39-9832F9878E3C}"/>
            </c:ext>
          </c:extLst>
        </c:ser>
        <c:dLbls>
          <c:showLegendKey val="0"/>
          <c:showVal val="0"/>
          <c:showCatName val="0"/>
          <c:showSerName val="0"/>
          <c:showPercent val="0"/>
          <c:showBubbleSize val="0"/>
        </c:dLbls>
        <c:smooth val="0"/>
        <c:axId val="312304304"/>
        <c:axId val="313841264"/>
      </c:lineChart>
      <c:catAx>
        <c:axId val="31230430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Longitudinal G-Force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3841264"/>
        <c:crosses val="autoZero"/>
        <c:auto val="1"/>
        <c:lblAlgn val="ctr"/>
        <c:lblOffset val="100"/>
        <c:noMultiLvlLbl val="0"/>
      </c:catAx>
      <c:valAx>
        <c:axId val="31384126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Weight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2304304"/>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Front Lateral / Weight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Front Left</c:v>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Sheet1!$I$48:$I$62</c:f>
              <c:numCache>
                <c:formatCode>General</c:formatCode>
                <c:ptCount val="15"/>
                <c:pt idx="0">
                  <c:v>0.1</c:v>
                </c:pt>
                <c:pt idx="1">
                  <c:v>0.2</c:v>
                </c:pt>
                <c:pt idx="2">
                  <c:v>0.3</c:v>
                </c:pt>
                <c:pt idx="3">
                  <c:v>0.4</c:v>
                </c:pt>
                <c:pt idx="4">
                  <c:v>0.5</c:v>
                </c:pt>
                <c:pt idx="5">
                  <c:v>0.6</c:v>
                </c:pt>
                <c:pt idx="6">
                  <c:v>0.7</c:v>
                </c:pt>
                <c:pt idx="7">
                  <c:v>0.8</c:v>
                </c:pt>
                <c:pt idx="8">
                  <c:v>0.9</c:v>
                </c:pt>
                <c:pt idx="9">
                  <c:v>1</c:v>
                </c:pt>
                <c:pt idx="10">
                  <c:v>1.1000000000000001</c:v>
                </c:pt>
                <c:pt idx="11">
                  <c:v>1.2</c:v>
                </c:pt>
                <c:pt idx="12">
                  <c:v>1.3</c:v>
                </c:pt>
                <c:pt idx="13">
                  <c:v>1.4</c:v>
                </c:pt>
                <c:pt idx="14">
                  <c:v>1.5</c:v>
                </c:pt>
              </c:numCache>
            </c:numRef>
          </c:xVal>
          <c:yVal>
            <c:numRef>
              <c:f>Sheet1!$K$48:$K$62</c:f>
              <c:numCache>
                <c:formatCode>General</c:formatCode>
                <c:ptCount val="15"/>
                <c:pt idx="0">
                  <c:v>1548.9584022857143</c:v>
                </c:pt>
                <c:pt idx="1">
                  <c:v>1550.8938085714287</c:v>
                </c:pt>
                <c:pt idx="2">
                  <c:v>1552.8292148571429</c:v>
                </c:pt>
                <c:pt idx="3">
                  <c:v>1554.7646211428573</c:v>
                </c:pt>
                <c:pt idx="4">
                  <c:v>1556.7000274285715</c:v>
                </c:pt>
                <c:pt idx="5">
                  <c:v>1558.6354337142859</c:v>
                </c:pt>
                <c:pt idx="6">
                  <c:v>1560.5708400000001</c:v>
                </c:pt>
                <c:pt idx="7">
                  <c:v>1562.5062462857145</c:v>
                </c:pt>
                <c:pt idx="8">
                  <c:v>1564.4416525714287</c:v>
                </c:pt>
                <c:pt idx="9">
                  <c:v>1566.3770588571431</c:v>
                </c:pt>
                <c:pt idx="10">
                  <c:v>1568.3124651428573</c:v>
                </c:pt>
                <c:pt idx="11">
                  <c:v>1570.2478714285717</c:v>
                </c:pt>
                <c:pt idx="12">
                  <c:v>1572.1832777142859</c:v>
                </c:pt>
                <c:pt idx="13">
                  <c:v>1574.1186840000003</c:v>
                </c:pt>
                <c:pt idx="14">
                  <c:v>1576.0540902857144</c:v>
                </c:pt>
              </c:numCache>
            </c:numRef>
          </c:yVal>
          <c:smooth val="0"/>
          <c:extLst>
            <c:ext xmlns:c16="http://schemas.microsoft.com/office/drawing/2014/chart" uri="{C3380CC4-5D6E-409C-BE32-E72D297353CC}">
              <c16:uniqueId val="{00000000-E810-4D4B-AE60-BAB0E70EA5E7}"/>
            </c:ext>
          </c:extLst>
        </c:ser>
        <c:ser>
          <c:idx val="1"/>
          <c:order val="1"/>
          <c:tx>
            <c:v>Front Right</c:v>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Sheet1!$N$48:$N$62</c:f>
              <c:numCache>
                <c:formatCode>General</c:formatCode>
                <c:ptCount val="15"/>
                <c:pt idx="0">
                  <c:v>0.1</c:v>
                </c:pt>
                <c:pt idx="1">
                  <c:v>0.2</c:v>
                </c:pt>
                <c:pt idx="2">
                  <c:v>0.3</c:v>
                </c:pt>
                <c:pt idx="3">
                  <c:v>0.4</c:v>
                </c:pt>
                <c:pt idx="4">
                  <c:v>0.5</c:v>
                </c:pt>
                <c:pt idx="5">
                  <c:v>0.6</c:v>
                </c:pt>
                <c:pt idx="6">
                  <c:v>0.7</c:v>
                </c:pt>
                <c:pt idx="7">
                  <c:v>0.8</c:v>
                </c:pt>
                <c:pt idx="8">
                  <c:v>0.9</c:v>
                </c:pt>
                <c:pt idx="9">
                  <c:v>1</c:v>
                </c:pt>
                <c:pt idx="10">
                  <c:v>1.1000000000000001</c:v>
                </c:pt>
                <c:pt idx="11">
                  <c:v>1.2</c:v>
                </c:pt>
                <c:pt idx="12">
                  <c:v>1.3</c:v>
                </c:pt>
                <c:pt idx="13">
                  <c:v>1.4</c:v>
                </c:pt>
                <c:pt idx="14">
                  <c:v>1.5</c:v>
                </c:pt>
              </c:numCache>
            </c:numRef>
          </c:xVal>
          <c:yVal>
            <c:numRef>
              <c:f>Sheet1!$P$48:$P$62</c:f>
              <c:numCache>
                <c:formatCode>General</c:formatCode>
                <c:ptCount val="15"/>
                <c:pt idx="0">
                  <c:v>1487.2530959999997</c:v>
                </c:pt>
                <c:pt idx="1">
                  <c:v>1485.3935879999997</c:v>
                </c:pt>
                <c:pt idx="2">
                  <c:v>1483.5340799999997</c:v>
                </c:pt>
                <c:pt idx="3">
                  <c:v>1481.6745719999997</c:v>
                </c:pt>
                <c:pt idx="4">
                  <c:v>1479.8150639999997</c:v>
                </c:pt>
                <c:pt idx="5">
                  <c:v>1477.9555559999997</c:v>
                </c:pt>
                <c:pt idx="6">
                  <c:v>1476.0960479999997</c:v>
                </c:pt>
                <c:pt idx="7">
                  <c:v>1474.2365399999996</c:v>
                </c:pt>
                <c:pt idx="8">
                  <c:v>1472.3770319999996</c:v>
                </c:pt>
                <c:pt idx="9">
                  <c:v>1470.5175239999996</c:v>
                </c:pt>
                <c:pt idx="10">
                  <c:v>1468.6580159999996</c:v>
                </c:pt>
                <c:pt idx="11">
                  <c:v>1466.7985079999996</c:v>
                </c:pt>
                <c:pt idx="12">
                  <c:v>1464.9389999999996</c:v>
                </c:pt>
                <c:pt idx="13">
                  <c:v>1463.0794919999996</c:v>
                </c:pt>
                <c:pt idx="14">
                  <c:v>1461.2199839999996</c:v>
                </c:pt>
              </c:numCache>
            </c:numRef>
          </c:yVal>
          <c:smooth val="0"/>
          <c:extLst>
            <c:ext xmlns:c16="http://schemas.microsoft.com/office/drawing/2014/chart" uri="{C3380CC4-5D6E-409C-BE32-E72D297353CC}">
              <c16:uniqueId val="{00000001-E810-4D4B-AE60-BAB0E70EA5E7}"/>
            </c:ext>
          </c:extLst>
        </c:ser>
        <c:dLbls>
          <c:showLegendKey val="0"/>
          <c:showVal val="0"/>
          <c:showCatName val="0"/>
          <c:showSerName val="0"/>
          <c:showPercent val="0"/>
          <c:showBubbleSize val="0"/>
        </c:dLbls>
        <c:axId val="313443760"/>
        <c:axId val="313457072"/>
      </c:scatterChart>
      <c:valAx>
        <c:axId val="31344376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3457072"/>
        <c:crosses val="autoZero"/>
        <c:crossBetween val="midCat"/>
      </c:valAx>
      <c:valAx>
        <c:axId val="31345707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3443760"/>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Rear Lateral</a:t>
            </a:r>
            <a:r>
              <a:rPr lang="en-GB" baseline="0"/>
              <a:t> / Weight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Front Left</c:v>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Sheet1!$I$64:$I$78</c:f>
              <c:numCache>
                <c:formatCode>General</c:formatCode>
                <c:ptCount val="15"/>
                <c:pt idx="0">
                  <c:v>0.1</c:v>
                </c:pt>
                <c:pt idx="1">
                  <c:v>0.2</c:v>
                </c:pt>
                <c:pt idx="2">
                  <c:v>0.3</c:v>
                </c:pt>
                <c:pt idx="3">
                  <c:v>0.4</c:v>
                </c:pt>
                <c:pt idx="4">
                  <c:v>0.5</c:v>
                </c:pt>
                <c:pt idx="5">
                  <c:v>0.6</c:v>
                </c:pt>
                <c:pt idx="6">
                  <c:v>0.7</c:v>
                </c:pt>
                <c:pt idx="7">
                  <c:v>0.8</c:v>
                </c:pt>
                <c:pt idx="8">
                  <c:v>0.9</c:v>
                </c:pt>
                <c:pt idx="9">
                  <c:v>1</c:v>
                </c:pt>
                <c:pt idx="10">
                  <c:v>1.1000000000000001</c:v>
                </c:pt>
                <c:pt idx="11">
                  <c:v>1.2</c:v>
                </c:pt>
                <c:pt idx="12">
                  <c:v>1.3</c:v>
                </c:pt>
                <c:pt idx="13">
                  <c:v>1.4</c:v>
                </c:pt>
                <c:pt idx="14">
                  <c:v>1.5</c:v>
                </c:pt>
              </c:numCache>
            </c:numRef>
          </c:xVal>
          <c:yVal>
            <c:numRef>
              <c:f>Sheet1!$K$64:$K$78</c:f>
              <c:numCache>
                <c:formatCode>General</c:formatCode>
                <c:ptCount val="15"/>
                <c:pt idx="0">
                  <c:v>1737.7222834285719</c:v>
                </c:pt>
                <c:pt idx="1">
                  <c:v>1739.9047628571434</c:v>
                </c:pt>
                <c:pt idx="2">
                  <c:v>1742.0872422857146</c:v>
                </c:pt>
                <c:pt idx="3">
                  <c:v>1744.2697217142861</c:v>
                </c:pt>
                <c:pt idx="4">
                  <c:v>1746.4522011428576</c:v>
                </c:pt>
                <c:pt idx="5">
                  <c:v>1748.634680571429</c:v>
                </c:pt>
                <c:pt idx="6">
                  <c:v>1750.8171600000005</c:v>
                </c:pt>
                <c:pt idx="7">
                  <c:v>1752.999639428572</c:v>
                </c:pt>
                <c:pt idx="8">
                  <c:v>1755.1821188571432</c:v>
                </c:pt>
                <c:pt idx="9">
                  <c:v>1757.3645982857147</c:v>
                </c:pt>
                <c:pt idx="10">
                  <c:v>1759.5470777142862</c:v>
                </c:pt>
                <c:pt idx="11">
                  <c:v>1761.7295571428576</c:v>
                </c:pt>
                <c:pt idx="12">
                  <c:v>1763.9120365714291</c:v>
                </c:pt>
                <c:pt idx="13">
                  <c:v>1766.0945160000006</c:v>
                </c:pt>
                <c:pt idx="14">
                  <c:v>1768.2769954285718</c:v>
                </c:pt>
              </c:numCache>
            </c:numRef>
          </c:yVal>
          <c:smooth val="0"/>
          <c:extLst>
            <c:ext xmlns:c16="http://schemas.microsoft.com/office/drawing/2014/chart" uri="{C3380CC4-5D6E-409C-BE32-E72D297353CC}">
              <c16:uniqueId val="{00000000-3D15-594F-918E-C5DF2336E3F4}"/>
            </c:ext>
          </c:extLst>
        </c:ser>
        <c:ser>
          <c:idx val="1"/>
          <c:order val="1"/>
          <c:tx>
            <c:v>Front Right</c:v>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Sheet1!$N$64:$N$78</c:f>
              <c:numCache>
                <c:formatCode>General</c:formatCode>
                <c:ptCount val="15"/>
                <c:pt idx="0">
                  <c:v>0.1</c:v>
                </c:pt>
                <c:pt idx="1">
                  <c:v>0.2</c:v>
                </c:pt>
                <c:pt idx="2">
                  <c:v>0.3</c:v>
                </c:pt>
                <c:pt idx="3">
                  <c:v>0.4</c:v>
                </c:pt>
                <c:pt idx="4">
                  <c:v>0.5</c:v>
                </c:pt>
                <c:pt idx="5">
                  <c:v>0.6</c:v>
                </c:pt>
                <c:pt idx="6">
                  <c:v>0.7</c:v>
                </c:pt>
                <c:pt idx="7">
                  <c:v>0.8</c:v>
                </c:pt>
                <c:pt idx="8">
                  <c:v>0.9</c:v>
                </c:pt>
                <c:pt idx="9">
                  <c:v>1</c:v>
                </c:pt>
                <c:pt idx="10">
                  <c:v>1.1000000000000001</c:v>
                </c:pt>
                <c:pt idx="11">
                  <c:v>1.2</c:v>
                </c:pt>
                <c:pt idx="12">
                  <c:v>1.3</c:v>
                </c:pt>
                <c:pt idx="13">
                  <c:v>1.4</c:v>
                </c:pt>
                <c:pt idx="14">
                  <c:v>1.5</c:v>
                </c:pt>
              </c:numCache>
            </c:numRef>
          </c:xVal>
          <c:yVal>
            <c:numRef>
              <c:f>Sheet1!$P$64:$P$78</c:f>
              <c:numCache>
                <c:formatCode>General</c:formatCode>
                <c:ptCount val="15"/>
                <c:pt idx="0">
                  <c:v>1668.1397039999999</c:v>
                </c:pt>
                <c:pt idx="1">
                  <c:v>1666.0428119999999</c:v>
                </c:pt>
                <c:pt idx="2">
                  <c:v>1663.9459199999999</c:v>
                </c:pt>
                <c:pt idx="3">
                  <c:v>1661.8490279999999</c:v>
                </c:pt>
                <c:pt idx="4">
                  <c:v>1659.7521360000001</c:v>
                </c:pt>
                <c:pt idx="5">
                  <c:v>1657.655244</c:v>
                </c:pt>
                <c:pt idx="6">
                  <c:v>1655.558352</c:v>
                </c:pt>
                <c:pt idx="7">
                  <c:v>1653.46146</c:v>
                </c:pt>
                <c:pt idx="8">
                  <c:v>1651.364568</c:v>
                </c:pt>
                <c:pt idx="9">
                  <c:v>1649.2676759999999</c:v>
                </c:pt>
                <c:pt idx="10">
                  <c:v>1647.1707839999999</c:v>
                </c:pt>
                <c:pt idx="11">
                  <c:v>1645.0738919999999</c:v>
                </c:pt>
                <c:pt idx="12">
                  <c:v>1642.9769999999999</c:v>
                </c:pt>
                <c:pt idx="13">
                  <c:v>1640.8801080000001</c:v>
                </c:pt>
                <c:pt idx="14">
                  <c:v>1638.783216</c:v>
                </c:pt>
              </c:numCache>
            </c:numRef>
          </c:yVal>
          <c:smooth val="0"/>
          <c:extLst>
            <c:ext xmlns:c16="http://schemas.microsoft.com/office/drawing/2014/chart" uri="{C3380CC4-5D6E-409C-BE32-E72D297353CC}">
              <c16:uniqueId val="{00000001-3D15-594F-918E-C5DF2336E3F4}"/>
            </c:ext>
          </c:extLst>
        </c:ser>
        <c:dLbls>
          <c:showLegendKey val="0"/>
          <c:showVal val="0"/>
          <c:showCatName val="0"/>
          <c:showSerName val="0"/>
          <c:showPercent val="0"/>
          <c:showBubbleSize val="0"/>
        </c:dLbls>
        <c:axId val="312724832"/>
        <c:axId val="269633968"/>
      </c:scatterChart>
      <c:valAx>
        <c:axId val="312724832"/>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69633968"/>
        <c:crosses val="autoZero"/>
        <c:crossBetween val="midCat"/>
      </c:valAx>
      <c:valAx>
        <c:axId val="26963396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2724832"/>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Front Velocity / Weight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Front Left</c:v>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Sheet1!$J$81:$J$110</c:f>
              <c:numCache>
                <c:formatCode>General</c:formatCode>
                <c:ptCount val="3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numCache>
            </c:numRef>
          </c:xVal>
          <c:yVal>
            <c:numRef>
              <c:f>Sheet1!$K$81:$K$110</c:f>
              <c:numCache>
                <c:formatCode>General</c:formatCode>
                <c:ptCount val="30"/>
                <c:pt idx="0">
                  <c:v>1477.0328160000001</c:v>
                </c:pt>
                <c:pt idx="1">
                  <c:v>1477.2671760000003</c:v>
                </c:pt>
                <c:pt idx="2">
                  <c:v>1477.6577760000002</c:v>
                </c:pt>
                <c:pt idx="3">
                  <c:v>1478.2046160000002</c:v>
                </c:pt>
                <c:pt idx="4">
                  <c:v>1478.9076960000002</c:v>
                </c:pt>
                <c:pt idx="5">
                  <c:v>1479.7670160000002</c:v>
                </c:pt>
                <c:pt idx="6">
                  <c:v>1480.7825760000003</c:v>
                </c:pt>
                <c:pt idx="7">
                  <c:v>1481.9543760000001</c:v>
                </c:pt>
                <c:pt idx="8">
                  <c:v>1483.2824160000002</c:v>
                </c:pt>
                <c:pt idx="9">
                  <c:v>1484.7666960000001</c:v>
                </c:pt>
                <c:pt idx="10">
                  <c:v>1486.4072160000003</c:v>
                </c:pt>
                <c:pt idx="11">
                  <c:v>1488.2039760000002</c:v>
                </c:pt>
                <c:pt idx="12">
                  <c:v>1490.1569760000002</c:v>
                </c:pt>
                <c:pt idx="13">
                  <c:v>1492.2662160000002</c:v>
                </c:pt>
                <c:pt idx="14">
                  <c:v>1494.5316960000002</c:v>
                </c:pt>
                <c:pt idx="15">
                  <c:v>1496.9534160000003</c:v>
                </c:pt>
                <c:pt idx="16">
                  <c:v>1499.5313760000001</c:v>
                </c:pt>
                <c:pt idx="17">
                  <c:v>1502.2655760000002</c:v>
                </c:pt>
                <c:pt idx="18">
                  <c:v>1505.1560160000001</c:v>
                </c:pt>
                <c:pt idx="19">
                  <c:v>1508.2026960000003</c:v>
                </c:pt>
                <c:pt idx="20">
                  <c:v>1511.4056160000002</c:v>
                </c:pt>
                <c:pt idx="21">
                  <c:v>1514.7647760000002</c:v>
                </c:pt>
                <c:pt idx="22">
                  <c:v>1518.2801760000002</c:v>
                </c:pt>
                <c:pt idx="23">
                  <c:v>1521.9518160000002</c:v>
                </c:pt>
                <c:pt idx="24">
                  <c:v>1525.7796960000003</c:v>
                </c:pt>
                <c:pt idx="25">
                  <c:v>1529.7638160000001</c:v>
                </c:pt>
                <c:pt idx="26">
                  <c:v>1533.9041760000002</c:v>
                </c:pt>
                <c:pt idx="27">
                  <c:v>1538.2007760000001</c:v>
                </c:pt>
                <c:pt idx="28">
                  <c:v>1542.6536160000003</c:v>
                </c:pt>
                <c:pt idx="29">
                  <c:v>1547.2626960000002</c:v>
                </c:pt>
              </c:numCache>
            </c:numRef>
          </c:yVal>
          <c:smooth val="0"/>
          <c:extLst>
            <c:ext xmlns:c16="http://schemas.microsoft.com/office/drawing/2014/chart" uri="{C3380CC4-5D6E-409C-BE32-E72D297353CC}">
              <c16:uniqueId val="{00000000-9759-154B-AB8F-A8F03A040F2C}"/>
            </c:ext>
          </c:extLst>
        </c:ser>
        <c:ser>
          <c:idx val="1"/>
          <c:order val="1"/>
          <c:tx>
            <c:v>Front Right</c:v>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Sheet1!$O$81:$O$110</c:f>
              <c:numCache>
                <c:formatCode>General</c:formatCode>
                <c:ptCount val="3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numCache>
            </c:numRef>
          </c:xVal>
          <c:yVal>
            <c:numRef>
              <c:f>Sheet1!$P$81:$P$110</c:f>
              <c:numCache>
                <c:formatCode>General</c:formatCode>
                <c:ptCount val="30"/>
                <c:pt idx="0">
                  <c:v>1418.6524239999997</c:v>
                </c:pt>
                <c:pt idx="1">
                  <c:v>1418.8867839999998</c:v>
                </c:pt>
                <c:pt idx="2">
                  <c:v>1419.2773839999998</c:v>
                </c:pt>
                <c:pt idx="3">
                  <c:v>1419.8242239999997</c:v>
                </c:pt>
                <c:pt idx="4">
                  <c:v>1420.5273039999997</c:v>
                </c:pt>
                <c:pt idx="5">
                  <c:v>1421.3866239999998</c:v>
                </c:pt>
                <c:pt idx="6">
                  <c:v>1422.4021839999998</c:v>
                </c:pt>
                <c:pt idx="7">
                  <c:v>1423.5739839999997</c:v>
                </c:pt>
                <c:pt idx="8">
                  <c:v>1424.9020239999998</c:v>
                </c:pt>
                <c:pt idx="9">
                  <c:v>1426.3863039999997</c:v>
                </c:pt>
                <c:pt idx="10">
                  <c:v>1428.0268239999998</c:v>
                </c:pt>
                <c:pt idx="11">
                  <c:v>1429.8235839999998</c:v>
                </c:pt>
                <c:pt idx="12">
                  <c:v>1431.7765839999997</c:v>
                </c:pt>
                <c:pt idx="13">
                  <c:v>1433.8858239999997</c:v>
                </c:pt>
                <c:pt idx="14">
                  <c:v>1436.1513039999998</c:v>
                </c:pt>
                <c:pt idx="15">
                  <c:v>1438.5730239999998</c:v>
                </c:pt>
                <c:pt idx="16">
                  <c:v>1441.1509839999997</c:v>
                </c:pt>
                <c:pt idx="17">
                  <c:v>1443.8851839999998</c:v>
                </c:pt>
                <c:pt idx="18">
                  <c:v>1446.7756239999997</c:v>
                </c:pt>
                <c:pt idx="19">
                  <c:v>1449.8223039999998</c:v>
                </c:pt>
                <c:pt idx="20">
                  <c:v>1453.0252239999998</c:v>
                </c:pt>
                <c:pt idx="21">
                  <c:v>1456.3843839999997</c:v>
                </c:pt>
                <c:pt idx="22">
                  <c:v>1459.8997839999997</c:v>
                </c:pt>
                <c:pt idx="23">
                  <c:v>1463.5714239999998</c:v>
                </c:pt>
                <c:pt idx="24">
                  <c:v>1467.3993039999998</c:v>
                </c:pt>
                <c:pt idx="25">
                  <c:v>1471.3834239999996</c:v>
                </c:pt>
                <c:pt idx="26">
                  <c:v>1475.5237839999998</c:v>
                </c:pt>
                <c:pt idx="27">
                  <c:v>1479.8203839999996</c:v>
                </c:pt>
                <c:pt idx="28">
                  <c:v>1484.2732239999998</c:v>
                </c:pt>
                <c:pt idx="29">
                  <c:v>1488.8823039999997</c:v>
                </c:pt>
              </c:numCache>
            </c:numRef>
          </c:yVal>
          <c:smooth val="0"/>
          <c:extLst>
            <c:ext xmlns:c16="http://schemas.microsoft.com/office/drawing/2014/chart" uri="{C3380CC4-5D6E-409C-BE32-E72D297353CC}">
              <c16:uniqueId val="{00000001-9759-154B-AB8F-A8F03A040F2C}"/>
            </c:ext>
          </c:extLst>
        </c:ser>
        <c:dLbls>
          <c:showLegendKey val="0"/>
          <c:showVal val="0"/>
          <c:showCatName val="0"/>
          <c:showSerName val="0"/>
          <c:showPercent val="0"/>
          <c:showBubbleSize val="0"/>
        </c:dLbls>
        <c:axId val="310818768"/>
        <c:axId val="310550000"/>
      </c:scatterChart>
      <c:valAx>
        <c:axId val="31081876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0550000"/>
        <c:crosses val="autoZero"/>
        <c:crossBetween val="midCat"/>
      </c:valAx>
      <c:valAx>
        <c:axId val="3105500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0818768"/>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Rear Velocity </a:t>
            </a:r>
            <a:r>
              <a:rPr lang="en-GB" baseline="0"/>
              <a:t>/ Weight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Rear Left</c:v>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Sheet1!$J$112:$J$141</c:f>
              <c:numCache>
                <c:formatCode>General</c:formatCode>
                <c:ptCount val="3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numCache>
            </c:numRef>
          </c:xVal>
          <c:yVal>
            <c:numRef>
              <c:f>Sheet1!$K$112:$K$141</c:f>
              <c:numCache>
                <c:formatCode>General</c:formatCode>
                <c:ptCount val="30"/>
                <c:pt idx="0">
                  <c:v>1665.5802240000003</c:v>
                </c:pt>
                <c:pt idx="1">
                  <c:v>1665.8145840000004</c:v>
                </c:pt>
                <c:pt idx="2">
                  <c:v>1666.2051840000004</c:v>
                </c:pt>
                <c:pt idx="3">
                  <c:v>1666.7520240000003</c:v>
                </c:pt>
                <c:pt idx="4">
                  <c:v>1667.4551040000003</c:v>
                </c:pt>
                <c:pt idx="5">
                  <c:v>1668.3144240000004</c:v>
                </c:pt>
                <c:pt idx="6">
                  <c:v>1669.3299840000004</c:v>
                </c:pt>
                <c:pt idx="7">
                  <c:v>1670.5017840000003</c:v>
                </c:pt>
                <c:pt idx="8">
                  <c:v>1671.8298240000004</c:v>
                </c:pt>
                <c:pt idx="9">
                  <c:v>1673.3141040000003</c:v>
                </c:pt>
                <c:pt idx="10">
                  <c:v>1674.9546240000004</c:v>
                </c:pt>
                <c:pt idx="11">
                  <c:v>1676.7513840000004</c:v>
                </c:pt>
                <c:pt idx="12">
                  <c:v>1678.7043840000003</c:v>
                </c:pt>
                <c:pt idx="13">
                  <c:v>1680.8136240000003</c:v>
                </c:pt>
                <c:pt idx="14">
                  <c:v>1683.0791040000004</c:v>
                </c:pt>
                <c:pt idx="15">
                  <c:v>1685.5008240000004</c:v>
                </c:pt>
                <c:pt idx="16">
                  <c:v>1688.0787840000003</c:v>
                </c:pt>
                <c:pt idx="17">
                  <c:v>1690.8129840000004</c:v>
                </c:pt>
                <c:pt idx="18">
                  <c:v>1693.7034240000003</c:v>
                </c:pt>
                <c:pt idx="19">
                  <c:v>1696.7501040000004</c:v>
                </c:pt>
                <c:pt idx="20">
                  <c:v>1699.9530240000004</c:v>
                </c:pt>
                <c:pt idx="21">
                  <c:v>1703.3121840000003</c:v>
                </c:pt>
                <c:pt idx="22">
                  <c:v>1706.8275840000003</c:v>
                </c:pt>
                <c:pt idx="23">
                  <c:v>1710.4992240000004</c:v>
                </c:pt>
                <c:pt idx="24">
                  <c:v>1714.3271040000004</c:v>
                </c:pt>
                <c:pt idx="25">
                  <c:v>1718.3112240000003</c:v>
                </c:pt>
                <c:pt idx="26">
                  <c:v>1722.4515840000004</c:v>
                </c:pt>
                <c:pt idx="27">
                  <c:v>1726.7481840000003</c:v>
                </c:pt>
                <c:pt idx="28">
                  <c:v>1731.2010240000004</c:v>
                </c:pt>
                <c:pt idx="29">
                  <c:v>1735.8101040000004</c:v>
                </c:pt>
              </c:numCache>
            </c:numRef>
          </c:yVal>
          <c:smooth val="0"/>
          <c:extLst>
            <c:ext xmlns:c16="http://schemas.microsoft.com/office/drawing/2014/chart" uri="{C3380CC4-5D6E-409C-BE32-E72D297353CC}">
              <c16:uniqueId val="{00000000-5592-7448-A9F2-E3B272213E05}"/>
            </c:ext>
          </c:extLst>
        </c:ser>
        <c:ser>
          <c:idx val="1"/>
          <c:order val="1"/>
          <c:tx>
            <c:v>Rear Right</c:v>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Sheet1!$O$112:$O$141</c:f>
              <c:numCache>
                <c:formatCode>General</c:formatCode>
                <c:ptCount val="3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numCache>
            </c:numRef>
          </c:xVal>
          <c:yVal>
            <c:numRef>
              <c:f>Sheet1!$P$112:$P$141</c:f>
              <c:numCache>
                <c:formatCode>General</c:formatCode>
                <c:ptCount val="30"/>
                <c:pt idx="0">
                  <c:v>1599.7470159999998</c:v>
                </c:pt>
                <c:pt idx="1">
                  <c:v>1599.981376</c:v>
                </c:pt>
                <c:pt idx="2">
                  <c:v>1600.3719759999999</c:v>
                </c:pt>
                <c:pt idx="3">
                  <c:v>1600.9188159999999</c:v>
                </c:pt>
                <c:pt idx="4">
                  <c:v>1601.6218959999999</c:v>
                </c:pt>
                <c:pt idx="5">
                  <c:v>1602.4812159999999</c:v>
                </c:pt>
                <c:pt idx="6">
                  <c:v>1603.496776</c:v>
                </c:pt>
                <c:pt idx="7">
                  <c:v>1604.6685759999998</c:v>
                </c:pt>
                <c:pt idx="8">
                  <c:v>1605.9966159999999</c:v>
                </c:pt>
                <c:pt idx="9">
                  <c:v>1607.4808959999998</c:v>
                </c:pt>
                <c:pt idx="10">
                  <c:v>1609.121416</c:v>
                </c:pt>
                <c:pt idx="11">
                  <c:v>1610.9181759999999</c:v>
                </c:pt>
                <c:pt idx="12">
                  <c:v>1612.8711759999999</c:v>
                </c:pt>
                <c:pt idx="13">
                  <c:v>1614.9804159999999</c:v>
                </c:pt>
                <c:pt idx="14">
                  <c:v>1617.2458959999999</c:v>
                </c:pt>
                <c:pt idx="15">
                  <c:v>1619.667616</c:v>
                </c:pt>
                <c:pt idx="16">
                  <c:v>1622.2455759999998</c:v>
                </c:pt>
                <c:pt idx="17">
                  <c:v>1624.9797759999999</c:v>
                </c:pt>
                <c:pt idx="18">
                  <c:v>1627.8702159999998</c:v>
                </c:pt>
                <c:pt idx="19">
                  <c:v>1630.916896</c:v>
                </c:pt>
                <c:pt idx="20">
                  <c:v>1634.1198159999999</c:v>
                </c:pt>
                <c:pt idx="21">
                  <c:v>1637.4789759999999</c:v>
                </c:pt>
                <c:pt idx="22">
                  <c:v>1640.9943759999999</c:v>
                </c:pt>
                <c:pt idx="23">
                  <c:v>1644.6660159999999</c:v>
                </c:pt>
                <c:pt idx="24">
                  <c:v>1648.4938959999999</c:v>
                </c:pt>
                <c:pt idx="25">
                  <c:v>1652.4780159999998</c:v>
                </c:pt>
                <c:pt idx="26">
                  <c:v>1656.6183759999999</c:v>
                </c:pt>
                <c:pt idx="27">
                  <c:v>1660.9149759999998</c:v>
                </c:pt>
                <c:pt idx="28">
                  <c:v>1665.3678159999999</c:v>
                </c:pt>
                <c:pt idx="29">
                  <c:v>1669.9768959999999</c:v>
                </c:pt>
              </c:numCache>
            </c:numRef>
          </c:yVal>
          <c:smooth val="0"/>
          <c:extLst>
            <c:ext xmlns:c16="http://schemas.microsoft.com/office/drawing/2014/chart" uri="{C3380CC4-5D6E-409C-BE32-E72D297353CC}">
              <c16:uniqueId val="{00000001-5592-7448-A9F2-E3B272213E05}"/>
            </c:ext>
          </c:extLst>
        </c:ser>
        <c:dLbls>
          <c:showLegendKey val="0"/>
          <c:showVal val="0"/>
          <c:showCatName val="0"/>
          <c:showSerName val="0"/>
          <c:showPercent val="0"/>
          <c:showBubbleSize val="0"/>
        </c:dLbls>
        <c:axId val="338241408"/>
        <c:axId val="338243040"/>
      </c:scatterChart>
      <c:valAx>
        <c:axId val="33824140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38243040"/>
        <c:crosses val="autoZero"/>
        <c:crossBetween val="midCat"/>
      </c:valAx>
      <c:valAx>
        <c:axId val="33824304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38241408"/>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17</xdr:col>
      <xdr:colOff>405187</xdr:colOff>
      <xdr:row>14</xdr:row>
      <xdr:rowOff>94946</xdr:rowOff>
    </xdr:from>
    <xdr:to>
      <xdr:col>24</xdr:col>
      <xdr:colOff>498926</xdr:colOff>
      <xdr:row>27</xdr:row>
      <xdr:rowOff>120951</xdr:rowOff>
    </xdr:to>
    <xdr:graphicFrame macro="">
      <xdr:nvGraphicFramePr>
        <xdr:cNvPr id="3" name="Chart 2">
          <a:extLst>
            <a:ext uri="{FF2B5EF4-FFF2-40B4-BE49-F238E27FC236}">
              <a16:creationId xmlns:a16="http://schemas.microsoft.com/office/drawing/2014/main" id="{B14C58C2-487A-4841-9FB1-F091E5CCB94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17</xdr:col>
      <xdr:colOff>344713</xdr:colOff>
      <xdr:row>30</xdr:row>
      <xdr:rowOff>34472</xdr:rowOff>
    </xdr:from>
    <xdr:to>
      <xdr:col>24</xdr:col>
      <xdr:colOff>453570</xdr:colOff>
      <xdr:row>44</xdr:row>
      <xdr:rowOff>0</xdr:rowOff>
    </xdr:to>
    <xdr:graphicFrame macro="">
      <xdr:nvGraphicFramePr>
        <xdr:cNvPr id="4" name="Chart 3">
          <a:extLst>
            <a:ext uri="{FF2B5EF4-FFF2-40B4-BE49-F238E27FC236}">
              <a16:creationId xmlns:a16="http://schemas.microsoft.com/office/drawing/2014/main" id="{44B537D7-FDA5-BB4C-A08D-6A6038BA3A7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17</xdr:col>
      <xdr:colOff>412750</xdr:colOff>
      <xdr:row>47</xdr:row>
      <xdr:rowOff>4233</xdr:rowOff>
    </xdr:from>
    <xdr:to>
      <xdr:col>22</xdr:col>
      <xdr:colOff>554870</xdr:colOff>
      <xdr:row>60</xdr:row>
      <xdr:rowOff>192314</xdr:rowOff>
    </xdr:to>
    <xdr:graphicFrame macro="">
      <xdr:nvGraphicFramePr>
        <xdr:cNvPr id="5" name="Chart 4">
          <a:extLst>
            <a:ext uri="{FF2B5EF4-FFF2-40B4-BE49-F238E27FC236}">
              <a16:creationId xmlns:a16="http://schemas.microsoft.com/office/drawing/2014/main" id="{D91D43D6-04DA-794F-BCB1-BA41F702BA1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17</xdr:col>
      <xdr:colOff>473225</xdr:colOff>
      <xdr:row>63</xdr:row>
      <xdr:rowOff>140305</xdr:rowOff>
    </xdr:from>
    <xdr:to>
      <xdr:col>22</xdr:col>
      <xdr:colOff>615345</xdr:colOff>
      <xdr:row>77</xdr:row>
      <xdr:rowOff>131838</xdr:rowOff>
    </xdr:to>
    <xdr:graphicFrame macro="">
      <xdr:nvGraphicFramePr>
        <xdr:cNvPr id="7" name="Chart 6">
          <a:extLst>
            <a:ext uri="{FF2B5EF4-FFF2-40B4-BE49-F238E27FC236}">
              <a16:creationId xmlns:a16="http://schemas.microsoft.com/office/drawing/2014/main" id="{A5C17AE6-BC31-DC42-AE7C-291064CC9A4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17</xdr:col>
      <xdr:colOff>523394</xdr:colOff>
      <xdr:row>83</xdr:row>
      <xdr:rowOff>23475</xdr:rowOff>
    </xdr:from>
    <xdr:to>
      <xdr:col>22</xdr:col>
      <xdr:colOff>688879</xdr:colOff>
      <xdr:row>96</xdr:row>
      <xdr:rowOff>15009</xdr:rowOff>
    </xdr:to>
    <xdr:graphicFrame macro="">
      <xdr:nvGraphicFramePr>
        <xdr:cNvPr id="8" name="Chart 7">
          <a:extLst>
            <a:ext uri="{FF2B5EF4-FFF2-40B4-BE49-F238E27FC236}">
              <a16:creationId xmlns:a16="http://schemas.microsoft.com/office/drawing/2014/main" id="{7D5BB341-40B7-794A-83EF-91D732DD208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17</xdr:col>
      <xdr:colOff>559741</xdr:colOff>
      <xdr:row>112</xdr:row>
      <xdr:rowOff>23833</xdr:rowOff>
    </xdr:from>
    <xdr:to>
      <xdr:col>22</xdr:col>
      <xdr:colOff>710260</xdr:colOff>
      <xdr:row>125</xdr:row>
      <xdr:rowOff>117279</xdr:rowOff>
    </xdr:to>
    <xdr:graphicFrame macro="">
      <xdr:nvGraphicFramePr>
        <xdr:cNvPr id="9" name="Chart 8">
          <a:extLst>
            <a:ext uri="{FF2B5EF4-FFF2-40B4-BE49-F238E27FC236}">
              <a16:creationId xmlns:a16="http://schemas.microsoft.com/office/drawing/2014/main" id="{1C738635-5AF3-DA4C-967A-D2DF84D95D2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Z144"/>
  <sheetViews>
    <sheetView tabSelected="1" zoomScale="115" zoomScaleNormal="58" zoomScaleSheetLayoutView="75" zoomScalePageLayoutView="31" workbookViewId="0">
      <selection activeCell="H5" sqref="H5"/>
    </sheetView>
  </sheetViews>
  <sheetFormatPr defaultColWidth="11" defaultRowHeight="15.6" x14ac:dyDescent="0.3"/>
  <cols>
    <col min="1" max="1" width="11" bestFit="1" customWidth="1"/>
    <col min="2" max="2" width="5.59765625" customWidth="1"/>
    <col min="3" max="3" width="7.59765625" bestFit="1" customWidth="1"/>
    <col min="4" max="4" width="4.3984375" customWidth="1"/>
    <col min="5" max="5" width="5.8984375" customWidth="1"/>
    <col min="6" max="6" width="7.5" bestFit="1" customWidth="1"/>
    <col min="7" max="7" width="9.09765625" bestFit="1" customWidth="1"/>
    <col min="8" max="8" width="12" bestFit="1" customWidth="1"/>
    <col min="9" max="9" width="10.59765625" bestFit="1" customWidth="1"/>
    <col min="10" max="10" width="15.5" bestFit="1" customWidth="1"/>
    <col min="11" max="11" width="12.8984375" customWidth="1"/>
    <col min="12" max="12" width="11.5" customWidth="1"/>
    <col min="13" max="13" width="12.59765625" customWidth="1"/>
    <col min="14" max="14" width="15" bestFit="1" customWidth="1"/>
    <col min="15" max="15" width="12.3984375" customWidth="1"/>
    <col min="16" max="16" width="13.59765625" bestFit="1" customWidth="1"/>
    <col min="17" max="17" width="13.8984375" customWidth="1"/>
    <col min="19" max="19" width="14.5" bestFit="1" customWidth="1"/>
  </cols>
  <sheetData>
    <row r="2" spans="1:20" x14ac:dyDescent="0.3">
      <c r="A2" s="15" t="s">
        <v>0</v>
      </c>
      <c r="B2" s="2">
        <v>628</v>
      </c>
      <c r="C2" s="3" t="s">
        <v>1</v>
      </c>
      <c r="J2" s="12" t="s">
        <v>26</v>
      </c>
      <c r="K2" s="13" t="s">
        <v>28</v>
      </c>
      <c r="L2" s="13" t="s">
        <v>29</v>
      </c>
      <c r="M2" s="4"/>
      <c r="N2" s="13" t="s">
        <v>27</v>
      </c>
      <c r="O2" s="13" t="s">
        <v>21</v>
      </c>
      <c r="P2" s="13" t="s">
        <v>20</v>
      </c>
      <c r="R2" s="14" t="s">
        <v>31</v>
      </c>
      <c r="S2" s="14" t="s">
        <v>28</v>
      </c>
      <c r="T2" s="14" t="s">
        <v>29</v>
      </c>
    </row>
    <row r="3" spans="1:20" x14ac:dyDescent="0.3">
      <c r="A3" s="15" t="s">
        <v>2</v>
      </c>
      <c r="B3" s="2">
        <v>2.8</v>
      </c>
      <c r="C3" s="3" t="s">
        <v>3</v>
      </c>
      <c r="J3" s="10" t="s">
        <v>22</v>
      </c>
      <c r="K3" s="6">
        <f>(B2*B5*B6)*9.81</f>
        <v>1476.7149960000002</v>
      </c>
      <c r="L3" s="7" t="s">
        <v>30</v>
      </c>
      <c r="M3" s="4"/>
      <c r="N3" s="11" t="s">
        <v>24</v>
      </c>
      <c r="O3" s="6">
        <f>(E5*B2*B6)*9.81</f>
        <v>1665.2318040000005</v>
      </c>
      <c r="P3" s="7" t="s">
        <v>30</v>
      </c>
      <c r="R3" s="5">
        <v>-409.46</v>
      </c>
      <c r="S3" s="5"/>
      <c r="T3" s="5" t="s">
        <v>30</v>
      </c>
    </row>
    <row r="4" spans="1:20" ht="41.4" x14ac:dyDescent="0.3">
      <c r="A4" s="15" t="s">
        <v>4</v>
      </c>
      <c r="B4" s="2">
        <v>0.36</v>
      </c>
      <c r="C4" s="3" t="s">
        <v>3</v>
      </c>
      <c r="J4" s="10" t="s">
        <v>23</v>
      </c>
      <c r="K4" s="6">
        <f>(B2*B5*E6)*9.81</f>
        <v>1418.8046039999997</v>
      </c>
      <c r="L4" s="7" t="s">
        <v>30</v>
      </c>
      <c r="M4" s="4"/>
      <c r="N4" s="11" t="s">
        <v>25</v>
      </c>
      <c r="O4" s="6">
        <f>(B2*E5*E6)*9.81</f>
        <v>1599.928596</v>
      </c>
      <c r="P4" s="7" t="s">
        <v>30</v>
      </c>
    </row>
    <row r="5" spans="1:20" ht="55.8" thickBot="1" x14ac:dyDescent="0.35">
      <c r="A5" s="15" t="s">
        <v>5</v>
      </c>
      <c r="B5" s="2">
        <v>0.47</v>
      </c>
      <c r="C5" s="8" t="s">
        <v>6</v>
      </c>
      <c r="D5" s="5"/>
      <c r="E5" s="9">
        <v>0.53</v>
      </c>
      <c r="F5" s="7" t="s">
        <v>19</v>
      </c>
    </row>
    <row r="6" spans="1:20" ht="55.8" thickBot="1" x14ac:dyDescent="0.35">
      <c r="A6" s="15" t="s">
        <v>7</v>
      </c>
      <c r="B6" s="2">
        <v>0.51</v>
      </c>
      <c r="C6" s="8" t="s">
        <v>8</v>
      </c>
      <c r="D6" s="5"/>
      <c r="E6" s="9">
        <v>0.49</v>
      </c>
      <c r="F6" s="7" t="s">
        <v>18</v>
      </c>
      <c r="J6" s="49" t="s">
        <v>42</v>
      </c>
      <c r="K6" s="1"/>
      <c r="L6" s="48"/>
    </row>
    <row r="7" spans="1:20" x14ac:dyDescent="0.3">
      <c r="A7" s="15" t="s">
        <v>9</v>
      </c>
      <c r="B7" s="2">
        <v>-0.62</v>
      </c>
      <c r="C7" s="3"/>
    </row>
    <row r="8" spans="1:20" ht="16.2" x14ac:dyDescent="0.3">
      <c r="A8" s="15" t="s">
        <v>10</v>
      </c>
      <c r="B8" s="2">
        <v>1.2</v>
      </c>
      <c r="C8" s="3" t="s">
        <v>11</v>
      </c>
    </row>
    <row r="9" spans="1:20" ht="16.2" x14ac:dyDescent="0.3">
      <c r="A9" s="15" t="s">
        <v>12</v>
      </c>
      <c r="B9" s="2">
        <v>1.2230000000000001</v>
      </c>
      <c r="C9" s="3" t="s">
        <v>13</v>
      </c>
    </row>
    <row r="10" spans="1:20" ht="27.6" x14ac:dyDescent="0.3">
      <c r="A10" s="15" t="s">
        <v>14</v>
      </c>
      <c r="B10" s="2">
        <v>0.42</v>
      </c>
      <c r="C10" s="3" t="s">
        <v>6</v>
      </c>
      <c r="K10" t="s">
        <v>41</v>
      </c>
    </row>
    <row r="11" spans="1:20" ht="27.6" x14ac:dyDescent="0.3">
      <c r="A11" s="15" t="s">
        <v>15</v>
      </c>
      <c r="B11" s="2">
        <v>1.62</v>
      </c>
      <c r="C11" s="3" t="s">
        <v>3</v>
      </c>
    </row>
    <row r="12" spans="1:20" ht="16.2" thickBot="1" x14ac:dyDescent="0.35">
      <c r="A12" s="15" t="s">
        <v>16</v>
      </c>
      <c r="B12" s="2">
        <v>1.5</v>
      </c>
      <c r="C12" s="3" t="s">
        <v>17</v>
      </c>
    </row>
    <row r="13" spans="1:20" x14ac:dyDescent="0.3">
      <c r="G13" s="30"/>
      <c r="H13" s="31"/>
      <c r="I13" s="31"/>
      <c r="J13" s="31"/>
      <c r="K13" s="31" t="s">
        <v>39</v>
      </c>
      <c r="L13" s="31"/>
      <c r="M13" s="31"/>
      <c r="N13" s="31"/>
      <c r="O13" s="31"/>
      <c r="P13" s="31"/>
      <c r="Q13" s="32"/>
    </row>
    <row r="14" spans="1:20" x14ac:dyDescent="0.3">
      <c r="G14" s="33" t="s">
        <v>22</v>
      </c>
      <c r="H14" s="18" t="s">
        <v>32</v>
      </c>
      <c r="I14" s="18" t="s">
        <v>33</v>
      </c>
      <c r="J14" s="18" t="s">
        <v>35</v>
      </c>
      <c r="K14" s="18" t="s">
        <v>34</v>
      </c>
      <c r="L14" s="17" t="s">
        <v>23</v>
      </c>
      <c r="M14" s="18" t="s">
        <v>32</v>
      </c>
      <c r="N14" s="18" t="s">
        <v>33</v>
      </c>
      <c r="O14" s="18" t="s">
        <v>35</v>
      </c>
      <c r="P14" s="18" t="s">
        <v>34</v>
      </c>
      <c r="Q14" s="34" t="s">
        <v>36</v>
      </c>
    </row>
    <row r="15" spans="1:20" x14ac:dyDescent="0.3">
      <c r="G15" s="35"/>
      <c r="H15" s="19">
        <v>0.1</v>
      </c>
      <c r="I15" s="20">
        <v>0</v>
      </c>
      <c r="J15" s="20">
        <v>30</v>
      </c>
      <c r="K15" s="20">
        <f>$K$3+(($B$2*H15*$B$4)/$B$11)*0.51*0.47-(($B$7*0.5*(30^2)*$B$8*$B$10)/2)</f>
        <v>1550.3681426666669</v>
      </c>
      <c r="L15" s="22"/>
      <c r="M15" s="19">
        <v>0.1</v>
      </c>
      <c r="N15" s="20">
        <v>0</v>
      </c>
      <c r="O15" s="20">
        <v>30</v>
      </c>
      <c r="P15" s="20">
        <f t="shared" ref="P15:P29" si="0">$K$4-(($B$2*H15*$B$4)/$B$11)*0.49*0.47-(($B$7*0.5*(30^2)*$B$8*$B$10)/2)</f>
        <v>1485.8986395555553</v>
      </c>
      <c r="Q15" s="36">
        <f t="shared" ref="Q15:Q29" si="1">K15-P15</f>
        <v>64.469503111111635</v>
      </c>
    </row>
    <row r="16" spans="1:20" x14ac:dyDescent="0.3">
      <c r="G16" s="37"/>
      <c r="H16" s="19">
        <v>0.2</v>
      </c>
      <c r="I16" s="20">
        <v>0</v>
      </c>
      <c r="J16" s="20">
        <v>30</v>
      </c>
      <c r="K16" s="20">
        <f t="shared" ref="K16:K29" si="2">$K$3+(($B$2*H16*$B$4)/$B$11)*0.51*0.47-(($B$7*0.5*(30^2)*$B$8*$B$10)/2)</f>
        <v>1553.7132893333335</v>
      </c>
      <c r="L16" s="23"/>
      <c r="M16" s="19">
        <v>0.2</v>
      </c>
      <c r="N16" s="20">
        <v>0</v>
      </c>
      <c r="O16" s="20">
        <v>30</v>
      </c>
      <c r="P16" s="20">
        <f t="shared" si="0"/>
        <v>1482.6846751111109</v>
      </c>
      <c r="Q16" s="36">
        <f t="shared" si="1"/>
        <v>71.028614222222586</v>
      </c>
    </row>
    <row r="17" spans="7:26" x14ac:dyDescent="0.3">
      <c r="G17" s="37"/>
      <c r="H17" s="19">
        <v>0.3</v>
      </c>
      <c r="I17" s="20">
        <v>0</v>
      </c>
      <c r="J17" s="20">
        <v>30</v>
      </c>
      <c r="K17" s="20">
        <f t="shared" si="2"/>
        <v>1557.0584360000003</v>
      </c>
      <c r="L17" s="23"/>
      <c r="M17" s="19">
        <v>0.3</v>
      </c>
      <c r="N17" s="20">
        <v>0</v>
      </c>
      <c r="O17" s="20">
        <v>30</v>
      </c>
      <c r="P17" s="20">
        <f t="shared" si="0"/>
        <v>1479.4707106666663</v>
      </c>
      <c r="Q17" s="36">
        <f t="shared" si="1"/>
        <v>77.587725333333992</v>
      </c>
    </row>
    <row r="18" spans="7:26" x14ac:dyDescent="0.3">
      <c r="G18" s="37"/>
      <c r="H18" s="19">
        <v>0.4</v>
      </c>
      <c r="I18" s="20">
        <v>0</v>
      </c>
      <c r="J18" s="20">
        <v>30</v>
      </c>
      <c r="K18" s="20">
        <f t="shared" si="2"/>
        <v>1560.4035826666668</v>
      </c>
      <c r="L18" s="23"/>
      <c r="M18" s="19">
        <v>0.4</v>
      </c>
      <c r="N18" s="20">
        <v>0</v>
      </c>
      <c r="O18" s="20">
        <v>30</v>
      </c>
      <c r="P18" s="20">
        <f t="shared" si="0"/>
        <v>1476.2567462222219</v>
      </c>
      <c r="Q18" s="36">
        <f t="shared" si="1"/>
        <v>84.146836444444943</v>
      </c>
    </row>
    <row r="19" spans="7:26" x14ac:dyDescent="0.3">
      <c r="G19" s="37"/>
      <c r="H19" s="19">
        <v>0.5</v>
      </c>
      <c r="I19" s="20">
        <v>0</v>
      </c>
      <c r="J19" s="20">
        <v>30</v>
      </c>
      <c r="K19" s="20">
        <f t="shared" si="2"/>
        <v>1563.7487293333336</v>
      </c>
      <c r="L19" s="23"/>
      <c r="M19" s="19">
        <v>0.5</v>
      </c>
      <c r="N19" s="20">
        <v>0</v>
      </c>
      <c r="O19" s="20">
        <v>30</v>
      </c>
      <c r="P19" s="20">
        <f t="shared" si="0"/>
        <v>1473.0427817777775</v>
      </c>
      <c r="Q19" s="36">
        <f t="shared" si="1"/>
        <v>90.705947555556122</v>
      </c>
    </row>
    <row r="20" spans="7:26" x14ac:dyDescent="0.3">
      <c r="G20" s="37"/>
      <c r="H20" s="19">
        <v>0.6</v>
      </c>
      <c r="I20" s="20">
        <v>0</v>
      </c>
      <c r="J20" s="20">
        <v>30</v>
      </c>
      <c r="K20" s="20">
        <f t="shared" si="2"/>
        <v>1567.0938760000001</v>
      </c>
      <c r="L20" s="23"/>
      <c r="M20" s="19">
        <v>0.6</v>
      </c>
      <c r="N20" s="20">
        <v>0</v>
      </c>
      <c r="O20" s="20">
        <v>30</v>
      </c>
      <c r="P20" s="20">
        <f t="shared" si="0"/>
        <v>1469.8288173333331</v>
      </c>
      <c r="Q20" s="36">
        <f t="shared" si="1"/>
        <v>97.265058666667073</v>
      </c>
    </row>
    <row r="21" spans="7:26" x14ac:dyDescent="0.3">
      <c r="G21" s="37"/>
      <c r="H21" s="19">
        <v>0.7</v>
      </c>
      <c r="I21" s="20">
        <v>0</v>
      </c>
      <c r="J21" s="20">
        <v>30</v>
      </c>
      <c r="K21" s="20">
        <f t="shared" si="2"/>
        <v>1570.4390226666669</v>
      </c>
      <c r="L21" s="23"/>
      <c r="M21" s="19">
        <v>0.7</v>
      </c>
      <c r="N21" s="20">
        <v>0</v>
      </c>
      <c r="O21" s="20">
        <v>30</v>
      </c>
      <c r="P21" s="20">
        <f t="shared" si="0"/>
        <v>1466.6148528888887</v>
      </c>
      <c r="Q21" s="36">
        <f t="shared" si="1"/>
        <v>103.82416977777825</v>
      </c>
    </row>
    <row r="22" spans="7:26" x14ac:dyDescent="0.3">
      <c r="G22" s="37"/>
      <c r="H22" s="19">
        <v>0.8</v>
      </c>
      <c r="I22" s="20">
        <v>0</v>
      </c>
      <c r="J22" s="20">
        <v>30</v>
      </c>
      <c r="K22" s="20">
        <f t="shared" si="2"/>
        <v>1573.7841693333335</v>
      </c>
      <c r="L22" s="23"/>
      <c r="M22" s="19">
        <v>0.8</v>
      </c>
      <c r="N22" s="20">
        <v>0</v>
      </c>
      <c r="O22" s="20">
        <v>30</v>
      </c>
      <c r="P22" s="20">
        <f t="shared" si="0"/>
        <v>1463.400888444444</v>
      </c>
      <c r="Q22" s="36">
        <f t="shared" si="1"/>
        <v>110.38328088888943</v>
      </c>
    </row>
    <row r="23" spans="7:26" x14ac:dyDescent="0.3">
      <c r="G23" s="37"/>
      <c r="H23" s="19">
        <v>0.9</v>
      </c>
      <c r="I23" s="20">
        <v>0</v>
      </c>
      <c r="J23" s="20">
        <v>30</v>
      </c>
      <c r="K23" s="20">
        <f t="shared" si="2"/>
        <v>1577.1293160000002</v>
      </c>
      <c r="L23" s="23"/>
      <c r="M23" s="19">
        <v>0.9</v>
      </c>
      <c r="N23" s="20">
        <v>0</v>
      </c>
      <c r="O23" s="20">
        <v>30</v>
      </c>
      <c r="P23" s="20">
        <f t="shared" si="0"/>
        <v>1460.1869239999996</v>
      </c>
      <c r="Q23" s="36">
        <f t="shared" si="1"/>
        <v>116.94239200000061</v>
      </c>
    </row>
    <row r="24" spans="7:26" x14ac:dyDescent="0.3">
      <c r="G24" s="37"/>
      <c r="H24" s="19">
        <v>1</v>
      </c>
      <c r="I24" s="20">
        <v>0</v>
      </c>
      <c r="J24" s="20">
        <v>30</v>
      </c>
      <c r="K24" s="20">
        <f t="shared" si="2"/>
        <v>1580.4744626666668</v>
      </c>
      <c r="L24" s="23"/>
      <c r="M24" s="19">
        <v>1</v>
      </c>
      <c r="N24" s="20">
        <v>0</v>
      </c>
      <c r="O24" s="20">
        <v>30</v>
      </c>
      <c r="P24" s="20">
        <f t="shared" si="0"/>
        <v>1456.9729595555552</v>
      </c>
      <c r="Q24" s="36">
        <f t="shared" si="1"/>
        <v>123.50150311111156</v>
      </c>
    </row>
    <row r="25" spans="7:26" x14ac:dyDescent="0.3">
      <c r="G25" s="37"/>
      <c r="H25" s="19">
        <v>1.1000000000000001</v>
      </c>
      <c r="I25" s="20">
        <v>0</v>
      </c>
      <c r="J25" s="20">
        <v>30</v>
      </c>
      <c r="K25" s="20">
        <f t="shared" si="2"/>
        <v>1583.8196093333336</v>
      </c>
      <c r="L25" s="23"/>
      <c r="M25" s="19">
        <v>1.1000000000000001</v>
      </c>
      <c r="N25" s="20">
        <v>0</v>
      </c>
      <c r="O25" s="20">
        <v>30</v>
      </c>
      <c r="P25" s="20">
        <f t="shared" si="0"/>
        <v>1453.7589951111108</v>
      </c>
      <c r="Q25" s="36">
        <f t="shared" si="1"/>
        <v>130.06061422222274</v>
      </c>
    </row>
    <row r="26" spans="7:26" x14ac:dyDescent="0.3">
      <c r="G26" s="37"/>
      <c r="H26" s="19">
        <v>1.2</v>
      </c>
      <c r="I26" s="20">
        <v>0</v>
      </c>
      <c r="J26" s="20">
        <v>30</v>
      </c>
      <c r="K26" s="20">
        <f t="shared" si="2"/>
        <v>1587.1647560000001</v>
      </c>
      <c r="L26" s="23"/>
      <c r="M26" s="19">
        <v>1.2</v>
      </c>
      <c r="N26" s="20">
        <v>0</v>
      </c>
      <c r="O26" s="20">
        <v>30</v>
      </c>
      <c r="P26" s="20">
        <f t="shared" si="0"/>
        <v>1450.5450306666664</v>
      </c>
      <c r="Q26" s="36">
        <f t="shared" si="1"/>
        <v>136.61972533333369</v>
      </c>
    </row>
    <row r="27" spans="7:26" x14ac:dyDescent="0.3">
      <c r="G27" s="37"/>
      <c r="H27" s="19">
        <v>1.3</v>
      </c>
      <c r="I27" s="20">
        <v>0</v>
      </c>
      <c r="J27" s="20">
        <v>30</v>
      </c>
      <c r="K27" s="20">
        <f t="shared" si="2"/>
        <v>1590.5099026666669</v>
      </c>
      <c r="L27" s="23"/>
      <c r="M27" s="19">
        <v>1.3</v>
      </c>
      <c r="N27" s="20">
        <v>0</v>
      </c>
      <c r="O27" s="20">
        <v>30</v>
      </c>
      <c r="P27" s="20">
        <f t="shared" si="0"/>
        <v>1447.331066222222</v>
      </c>
      <c r="Q27" s="36">
        <f t="shared" si="1"/>
        <v>143.17883644444487</v>
      </c>
    </row>
    <row r="28" spans="7:26" x14ac:dyDescent="0.3">
      <c r="G28" s="37"/>
      <c r="H28" s="19">
        <v>1.4</v>
      </c>
      <c r="I28" s="20">
        <v>0</v>
      </c>
      <c r="J28" s="20">
        <v>30</v>
      </c>
      <c r="K28" s="20">
        <f t="shared" si="2"/>
        <v>1593.8550493333335</v>
      </c>
      <c r="L28" s="23"/>
      <c r="M28" s="19">
        <v>1.4</v>
      </c>
      <c r="N28" s="20">
        <v>0</v>
      </c>
      <c r="O28" s="20">
        <v>30</v>
      </c>
      <c r="P28" s="20">
        <f t="shared" si="0"/>
        <v>1444.1171017777774</v>
      </c>
      <c r="Q28" s="36">
        <f t="shared" si="1"/>
        <v>149.73794755555605</v>
      </c>
    </row>
    <row r="29" spans="7:26" x14ac:dyDescent="0.3">
      <c r="G29" s="38"/>
      <c r="H29" s="19">
        <v>1.5</v>
      </c>
      <c r="I29" s="20">
        <v>0</v>
      </c>
      <c r="J29" s="20">
        <v>30</v>
      </c>
      <c r="K29" s="20">
        <f t="shared" si="2"/>
        <v>1597.2001960000002</v>
      </c>
      <c r="L29" s="24"/>
      <c r="M29" s="19">
        <v>1.5</v>
      </c>
      <c r="N29" s="20">
        <v>0</v>
      </c>
      <c r="O29" s="20">
        <v>30</v>
      </c>
      <c r="P29" s="20">
        <f t="shared" si="0"/>
        <v>1440.903137333333</v>
      </c>
      <c r="Q29" s="36">
        <f t="shared" si="1"/>
        <v>156.29705866666723</v>
      </c>
    </row>
    <row r="30" spans="7:26" x14ac:dyDescent="0.3">
      <c r="G30" s="39" t="s">
        <v>24</v>
      </c>
      <c r="H30" s="14" t="s">
        <v>32</v>
      </c>
      <c r="I30" s="14" t="s">
        <v>33</v>
      </c>
      <c r="J30" s="14" t="s">
        <v>35</v>
      </c>
      <c r="K30" s="14" t="s">
        <v>34</v>
      </c>
      <c r="L30" s="16" t="s">
        <v>25</v>
      </c>
      <c r="M30" s="14" t="s">
        <v>32</v>
      </c>
      <c r="N30" s="14" t="s">
        <v>33</v>
      </c>
      <c r="O30" s="14" t="s">
        <v>35</v>
      </c>
      <c r="P30" s="14" t="s">
        <v>34</v>
      </c>
      <c r="Q30" s="34" t="s">
        <v>37</v>
      </c>
    </row>
    <row r="31" spans="7:26" x14ac:dyDescent="0.3">
      <c r="G31" s="35"/>
      <c r="H31" s="19">
        <v>0.1</v>
      </c>
      <c r="I31" s="20">
        <v>0</v>
      </c>
      <c r="J31" s="20">
        <v>30</v>
      </c>
      <c r="K31" s="20">
        <f>$O$3+(($B$2*H31*$B$4)/$B$11)*0.51*0.53-(($B$7*0.5*(30^2)*$B$8*$B$10)/2)</f>
        <v>1739.311990666667</v>
      </c>
      <c r="L31" s="22"/>
      <c r="M31" s="19">
        <v>0.1</v>
      </c>
      <c r="N31" s="20">
        <v>0</v>
      </c>
      <c r="O31" s="20">
        <v>30</v>
      </c>
      <c r="P31" s="20">
        <f t="shared" ref="P31:P45" si="3">$O$4-(($B$2*H31*$B$4)/$B$11)*0.49*0.53-(($B$7*0.5*(30^2)*$B$8*$B$10)/2)</f>
        <v>1666.6123382222222</v>
      </c>
      <c r="Q31" s="36">
        <f t="shared" ref="Q31:Q45" si="4">K31-P31</f>
        <v>72.699652444444837</v>
      </c>
    </row>
    <row r="32" spans="7:26" x14ac:dyDescent="0.3">
      <c r="G32" s="37"/>
      <c r="H32" s="19">
        <v>0.2</v>
      </c>
      <c r="I32" s="20">
        <v>0</v>
      </c>
      <c r="J32" s="20">
        <v>30</v>
      </c>
      <c r="K32" s="20">
        <f t="shared" ref="K32:K45" si="5">$O$3+(($B$2*H32*$B$4)/$B$11)*0.51*0.53-(($B$7*0.5*(30^2)*$B$8*$B$10)/2)</f>
        <v>1743.0841773333339</v>
      </c>
      <c r="L32" s="23"/>
      <c r="M32" s="19">
        <v>0.2</v>
      </c>
      <c r="N32" s="20">
        <v>0</v>
      </c>
      <c r="O32" s="20">
        <v>30</v>
      </c>
      <c r="P32" s="20">
        <f t="shared" si="3"/>
        <v>1662.9880804444444</v>
      </c>
      <c r="Q32" s="36">
        <f t="shared" si="4"/>
        <v>80.096096888889406</v>
      </c>
    </row>
    <row r="33" spans="7:17" x14ac:dyDescent="0.3">
      <c r="G33" s="37"/>
      <c r="H33" s="19">
        <v>0.3</v>
      </c>
      <c r="I33" s="20">
        <v>0</v>
      </c>
      <c r="J33" s="20">
        <v>30</v>
      </c>
      <c r="K33" s="20">
        <f t="shared" si="5"/>
        <v>1746.8563640000004</v>
      </c>
      <c r="L33" s="23"/>
      <c r="M33" s="19">
        <v>0.3</v>
      </c>
      <c r="N33" s="20">
        <v>0</v>
      </c>
      <c r="O33" s="20">
        <v>30</v>
      </c>
      <c r="P33" s="20">
        <f t="shared" si="3"/>
        <v>1659.3638226666667</v>
      </c>
      <c r="Q33" s="36">
        <f t="shared" si="4"/>
        <v>87.492541333333747</v>
      </c>
    </row>
    <row r="34" spans="7:17" x14ac:dyDescent="0.3">
      <c r="G34" s="37"/>
      <c r="H34" s="19">
        <v>0.4</v>
      </c>
      <c r="I34" s="20">
        <v>0</v>
      </c>
      <c r="J34" s="20">
        <v>30</v>
      </c>
      <c r="K34" s="20">
        <f t="shared" si="5"/>
        <v>1750.628550666667</v>
      </c>
      <c r="L34" s="23"/>
      <c r="M34" s="19">
        <v>0.4</v>
      </c>
      <c r="N34" s="20">
        <v>0</v>
      </c>
      <c r="O34" s="20">
        <v>30</v>
      </c>
      <c r="P34" s="20">
        <f t="shared" si="3"/>
        <v>1655.7395648888889</v>
      </c>
      <c r="Q34" s="36">
        <f t="shared" si="4"/>
        <v>94.888985777778089</v>
      </c>
    </row>
    <row r="35" spans="7:17" x14ac:dyDescent="0.3">
      <c r="G35" s="37"/>
      <c r="H35" s="19">
        <v>0.5</v>
      </c>
      <c r="I35" s="20">
        <v>0</v>
      </c>
      <c r="J35" s="20">
        <v>30</v>
      </c>
      <c r="K35" s="20">
        <f t="shared" si="5"/>
        <v>1754.4007373333338</v>
      </c>
      <c r="L35" s="23"/>
      <c r="M35" s="19">
        <v>0.5</v>
      </c>
      <c r="N35" s="20">
        <v>0</v>
      </c>
      <c r="O35" s="20">
        <v>30</v>
      </c>
      <c r="P35" s="20">
        <f t="shared" si="3"/>
        <v>1652.1153071111112</v>
      </c>
      <c r="Q35" s="36">
        <f t="shared" si="4"/>
        <v>102.28543022222266</v>
      </c>
    </row>
    <row r="36" spans="7:17" x14ac:dyDescent="0.3">
      <c r="G36" s="37"/>
      <c r="H36" s="19">
        <v>0.6</v>
      </c>
      <c r="I36" s="20">
        <v>0</v>
      </c>
      <c r="J36" s="20">
        <v>30</v>
      </c>
      <c r="K36" s="20">
        <f t="shared" si="5"/>
        <v>1758.1729240000004</v>
      </c>
      <c r="L36" s="23"/>
      <c r="M36" s="19">
        <v>0.6</v>
      </c>
      <c r="N36" s="20">
        <v>0</v>
      </c>
      <c r="O36" s="20">
        <v>30</v>
      </c>
      <c r="P36" s="20">
        <f t="shared" si="3"/>
        <v>1648.4910493333332</v>
      </c>
      <c r="Q36" s="36">
        <f t="shared" si="4"/>
        <v>109.68187466666723</v>
      </c>
    </row>
    <row r="37" spans="7:17" x14ac:dyDescent="0.3">
      <c r="G37" s="37"/>
      <c r="H37" s="19">
        <v>0.7</v>
      </c>
      <c r="I37" s="20">
        <v>0</v>
      </c>
      <c r="J37" s="20">
        <v>30</v>
      </c>
      <c r="K37" s="20">
        <f t="shared" si="5"/>
        <v>1761.945110666667</v>
      </c>
      <c r="L37" s="23"/>
      <c r="M37" s="19">
        <v>0.7</v>
      </c>
      <c r="N37" s="20">
        <v>0</v>
      </c>
      <c r="O37" s="20">
        <v>30</v>
      </c>
      <c r="P37" s="20">
        <f t="shared" si="3"/>
        <v>1644.8667915555554</v>
      </c>
      <c r="Q37" s="36">
        <f t="shared" si="4"/>
        <v>117.07831911111157</v>
      </c>
    </row>
    <row r="38" spans="7:17" x14ac:dyDescent="0.3">
      <c r="G38" s="37"/>
      <c r="H38" s="19">
        <v>0.8</v>
      </c>
      <c r="I38" s="20">
        <v>0</v>
      </c>
      <c r="J38" s="20">
        <v>30</v>
      </c>
      <c r="K38" s="20">
        <f t="shared" si="5"/>
        <v>1765.7172973333338</v>
      </c>
      <c r="L38" s="23"/>
      <c r="M38" s="19">
        <v>0.8</v>
      </c>
      <c r="N38" s="20">
        <v>0</v>
      </c>
      <c r="O38" s="20">
        <v>30</v>
      </c>
      <c r="P38" s="20">
        <f t="shared" si="3"/>
        <v>1641.2425337777777</v>
      </c>
      <c r="Q38" s="36">
        <f t="shared" si="4"/>
        <v>124.47476355555614</v>
      </c>
    </row>
    <row r="39" spans="7:17" x14ac:dyDescent="0.3">
      <c r="G39" s="37"/>
      <c r="H39" s="19">
        <v>0.9</v>
      </c>
      <c r="I39" s="20">
        <v>0</v>
      </c>
      <c r="J39" s="20">
        <v>30</v>
      </c>
      <c r="K39" s="20">
        <f t="shared" si="5"/>
        <v>1769.4894840000004</v>
      </c>
      <c r="L39" s="23"/>
      <c r="M39" s="19">
        <v>0.9</v>
      </c>
      <c r="N39" s="20">
        <v>0</v>
      </c>
      <c r="O39" s="20">
        <v>30</v>
      </c>
      <c r="P39" s="20">
        <f t="shared" si="3"/>
        <v>1637.6182759999999</v>
      </c>
      <c r="Q39" s="36">
        <f t="shared" si="4"/>
        <v>131.87120800000048</v>
      </c>
    </row>
    <row r="40" spans="7:17" x14ac:dyDescent="0.3">
      <c r="G40" s="37"/>
      <c r="H40" s="19">
        <v>1</v>
      </c>
      <c r="I40" s="20">
        <v>0</v>
      </c>
      <c r="J40" s="20">
        <v>30</v>
      </c>
      <c r="K40" s="20">
        <f t="shared" si="5"/>
        <v>1773.2616706666672</v>
      </c>
      <c r="L40" s="23"/>
      <c r="M40" s="19">
        <v>1</v>
      </c>
      <c r="N40" s="20">
        <v>0</v>
      </c>
      <c r="O40" s="20">
        <v>30</v>
      </c>
      <c r="P40" s="20">
        <f t="shared" si="3"/>
        <v>1633.9940182222222</v>
      </c>
      <c r="Q40" s="36">
        <f t="shared" si="4"/>
        <v>139.26765244444505</v>
      </c>
    </row>
    <row r="41" spans="7:17" x14ac:dyDescent="0.3">
      <c r="G41" s="37"/>
      <c r="H41" s="19">
        <v>1.1000000000000001</v>
      </c>
      <c r="I41" s="20">
        <v>0</v>
      </c>
      <c r="J41" s="20">
        <v>30</v>
      </c>
      <c r="K41" s="20">
        <f t="shared" si="5"/>
        <v>1777.0338573333338</v>
      </c>
      <c r="L41" s="23"/>
      <c r="M41" s="19">
        <v>1.1000000000000001</v>
      </c>
      <c r="N41" s="20">
        <v>0</v>
      </c>
      <c r="O41" s="20">
        <v>30</v>
      </c>
      <c r="P41" s="20">
        <f t="shared" si="3"/>
        <v>1630.3697604444444</v>
      </c>
      <c r="Q41" s="36">
        <f t="shared" si="4"/>
        <v>146.66409688888939</v>
      </c>
    </row>
    <row r="42" spans="7:17" x14ac:dyDescent="0.3">
      <c r="G42" s="37"/>
      <c r="H42" s="19">
        <v>1.2</v>
      </c>
      <c r="I42" s="20">
        <v>0</v>
      </c>
      <c r="J42" s="20">
        <v>30</v>
      </c>
      <c r="K42" s="20">
        <f t="shared" si="5"/>
        <v>1780.8060440000004</v>
      </c>
      <c r="L42" s="23"/>
      <c r="M42" s="19">
        <v>1.2</v>
      </c>
      <c r="N42" s="20">
        <v>0</v>
      </c>
      <c r="O42" s="20">
        <v>30</v>
      </c>
      <c r="P42" s="20">
        <f t="shared" si="3"/>
        <v>1626.7455026666667</v>
      </c>
      <c r="Q42" s="36">
        <f t="shared" si="4"/>
        <v>154.06054133333373</v>
      </c>
    </row>
    <row r="43" spans="7:17" x14ac:dyDescent="0.3">
      <c r="G43" s="37"/>
      <c r="H43" s="19">
        <v>1.3</v>
      </c>
      <c r="I43" s="20">
        <v>0</v>
      </c>
      <c r="J43" s="20">
        <v>30</v>
      </c>
      <c r="K43" s="20">
        <f t="shared" si="5"/>
        <v>1784.5782306666672</v>
      </c>
      <c r="L43" s="23"/>
      <c r="M43" s="19">
        <v>1.3</v>
      </c>
      <c r="N43" s="20">
        <v>0</v>
      </c>
      <c r="O43" s="20">
        <v>30</v>
      </c>
      <c r="P43" s="20">
        <f t="shared" si="3"/>
        <v>1623.1212448888889</v>
      </c>
      <c r="Q43" s="36">
        <f t="shared" si="4"/>
        <v>161.4569857777783</v>
      </c>
    </row>
    <row r="44" spans="7:17" x14ac:dyDescent="0.3">
      <c r="G44" s="37"/>
      <c r="H44" s="19">
        <v>1.4</v>
      </c>
      <c r="I44" s="20">
        <v>0</v>
      </c>
      <c r="J44" s="20">
        <v>30</v>
      </c>
      <c r="K44" s="20">
        <f t="shared" si="5"/>
        <v>1788.3504173333338</v>
      </c>
      <c r="L44" s="23"/>
      <c r="M44" s="19">
        <v>1.4</v>
      </c>
      <c r="N44" s="20">
        <v>0</v>
      </c>
      <c r="O44" s="20">
        <v>30</v>
      </c>
      <c r="P44" s="20">
        <f t="shared" si="3"/>
        <v>1619.4969871111111</v>
      </c>
      <c r="Q44" s="36">
        <f t="shared" si="4"/>
        <v>168.85343022222264</v>
      </c>
    </row>
    <row r="45" spans="7:17" x14ac:dyDescent="0.3">
      <c r="G45" s="38"/>
      <c r="H45" s="19">
        <v>1.5</v>
      </c>
      <c r="I45" s="20">
        <v>0</v>
      </c>
      <c r="J45" s="20">
        <v>30</v>
      </c>
      <c r="K45" s="20">
        <f t="shared" si="5"/>
        <v>1792.1226040000004</v>
      </c>
      <c r="L45" s="24"/>
      <c r="M45" s="19">
        <v>1.5</v>
      </c>
      <c r="N45" s="20">
        <v>0</v>
      </c>
      <c r="O45" s="20">
        <v>30</v>
      </c>
      <c r="P45" s="20">
        <f t="shared" si="3"/>
        <v>1615.8727293333334</v>
      </c>
      <c r="Q45" s="36">
        <f t="shared" si="4"/>
        <v>176.24987466666698</v>
      </c>
    </row>
    <row r="46" spans="7:17" x14ac:dyDescent="0.3">
      <c r="G46" s="40"/>
      <c r="H46" s="21"/>
      <c r="I46" s="21"/>
      <c r="J46" s="21"/>
      <c r="K46" s="21" t="s">
        <v>38</v>
      </c>
      <c r="L46" s="21"/>
      <c r="M46" s="21"/>
      <c r="N46" s="21"/>
      <c r="O46" s="21"/>
      <c r="P46" s="21"/>
      <c r="Q46" s="41"/>
    </row>
    <row r="47" spans="7:17" x14ac:dyDescent="0.3">
      <c r="G47" s="33" t="s">
        <v>22</v>
      </c>
      <c r="H47" s="18" t="s">
        <v>32</v>
      </c>
      <c r="I47" s="18" t="s">
        <v>33</v>
      </c>
      <c r="J47" s="18" t="s">
        <v>35</v>
      </c>
      <c r="K47" s="18" t="s">
        <v>34</v>
      </c>
      <c r="L47" s="17" t="s">
        <v>23</v>
      </c>
      <c r="M47" s="18" t="s">
        <v>32</v>
      </c>
      <c r="N47" s="18" t="s">
        <v>33</v>
      </c>
      <c r="O47" s="18" t="s">
        <v>35</v>
      </c>
      <c r="P47" s="18" t="s">
        <v>34</v>
      </c>
      <c r="Q47" s="42" t="s">
        <v>37</v>
      </c>
    </row>
    <row r="48" spans="7:17" x14ac:dyDescent="0.3">
      <c r="G48" s="35"/>
      <c r="H48" s="19">
        <v>0</v>
      </c>
      <c r="I48" s="19">
        <v>0.1</v>
      </c>
      <c r="J48" s="20">
        <v>30</v>
      </c>
      <c r="K48" s="20">
        <f>$K$3+(($B$2*I48*$B$4)/$B$3)*0.51*0.47-(($B$7*0.5*(30^2)*$B$8*$B$10)/2)</f>
        <v>1548.9584022857143</v>
      </c>
      <c r="L48" s="22"/>
      <c r="M48" s="19">
        <v>0</v>
      </c>
      <c r="N48" s="19">
        <v>0.1</v>
      </c>
      <c r="O48" s="20">
        <v>30</v>
      </c>
      <c r="P48" s="20">
        <f>$K$4-(($B$2*N48*$B$4)/$B$3)*0.49*0.47-(($B$7*0.5*(30^2)*$B$8*$B$10)/2)</f>
        <v>1487.2530959999997</v>
      </c>
      <c r="Q48" s="36">
        <f t="shared" ref="Q48:Q62" si="6">K48-P48</f>
        <v>61.705306285714641</v>
      </c>
    </row>
    <row r="49" spans="7:17" x14ac:dyDescent="0.3">
      <c r="G49" s="37"/>
      <c r="H49" s="19">
        <v>0</v>
      </c>
      <c r="I49" s="19">
        <v>0.2</v>
      </c>
      <c r="J49" s="20">
        <v>30</v>
      </c>
      <c r="K49" s="20">
        <f t="shared" ref="K49:K62" si="7">$K$3+(($B$2*I49*$B$4)/$B$3)*0.51*0.47-(($B$7*0.5*(30^2)*$B$8*$B$10)/2)</f>
        <v>1550.8938085714287</v>
      </c>
      <c r="L49" s="23"/>
      <c r="M49" s="19">
        <v>0</v>
      </c>
      <c r="N49" s="19">
        <v>0.2</v>
      </c>
      <c r="O49" s="20">
        <v>30</v>
      </c>
      <c r="P49" s="20">
        <f>$K$4-(($B$2*N49*$B$4)/$B$3)*0.49*0.47-(($B$7*0.5*(30^2)*$B$8*$B$10)/2)</f>
        <v>1485.3935879999997</v>
      </c>
      <c r="Q49" s="36">
        <f t="shared" si="6"/>
        <v>65.500220571429054</v>
      </c>
    </row>
    <row r="50" spans="7:17" x14ac:dyDescent="0.3">
      <c r="G50" s="37"/>
      <c r="H50" s="19">
        <v>0</v>
      </c>
      <c r="I50" s="19">
        <v>0.3</v>
      </c>
      <c r="J50" s="20">
        <v>30</v>
      </c>
      <c r="K50" s="20">
        <f t="shared" si="7"/>
        <v>1552.8292148571429</v>
      </c>
      <c r="L50" s="23"/>
      <c r="M50" s="19">
        <v>0</v>
      </c>
      <c r="N50" s="19">
        <v>0.3</v>
      </c>
      <c r="O50" s="20">
        <v>30</v>
      </c>
      <c r="P50" s="20">
        <f t="shared" ref="P50:P62" si="8">$K$4-(($B$2*N50*$B$4)/$B$3)*0.49*0.47-(($B$7*0.5*(30^2)*$B$8*$B$10)/2)</f>
        <v>1483.5340799999997</v>
      </c>
      <c r="Q50" s="36">
        <f t="shared" si="6"/>
        <v>69.295134857143239</v>
      </c>
    </row>
    <row r="51" spans="7:17" x14ac:dyDescent="0.3">
      <c r="G51" s="37"/>
      <c r="H51" s="19">
        <v>0</v>
      </c>
      <c r="I51" s="19">
        <v>0.4</v>
      </c>
      <c r="J51" s="20">
        <v>30</v>
      </c>
      <c r="K51" s="20">
        <f t="shared" si="7"/>
        <v>1554.7646211428573</v>
      </c>
      <c r="L51" s="23"/>
      <c r="M51" s="19">
        <v>0</v>
      </c>
      <c r="N51" s="19">
        <v>0.4</v>
      </c>
      <c r="O51" s="20">
        <v>30</v>
      </c>
      <c r="P51" s="20">
        <f t="shared" si="8"/>
        <v>1481.6745719999997</v>
      </c>
      <c r="Q51" s="36">
        <f t="shared" si="6"/>
        <v>73.090049142857652</v>
      </c>
    </row>
    <row r="52" spans="7:17" x14ac:dyDescent="0.3">
      <c r="G52" s="37"/>
      <c r="H52" s="19">
        <v>0</v>
      </c>
      <c r="I52" s="19">
        <v>0.5</v>
      </c>
      <c r="J52" s="20">
        <v>30</v>
      </c>
      <c r="K52" s="20">
        <f t="shared" si="7"/>
        <v>1556.7000274285715</v>
      </c>
      <c r="L52" s="23"/>
      <c r="M52" s="19">
        <v>0</v>
      </c>
      <c r="N52" s="19">
        <v>0.5</v>
      </c>
      <c r="O52" s="20">
        <v>30</v>
      </c>
      <c r="P52" s="20">
        <f t="shared" si="8"/>
        <v>1479.8150639999997</v>
      </c>
      <c r="Q52" s="36">
        <f t="shared" si="6"/>
        <v>76.884963428571837</v>
      </c>
    </row>
    <row r="53" spans="7:17" x14ac:dyDescent="0.3">
      <c r="G53" s="37"/>
      <c r="H53" s="19">
        <v>0</v>
      </c>
      <c r="I53" s="19">
        <v>0.6</v>
      </c>
      <c r="J53" s="20">
        <v>30</v>
      </c>
      <c r="K53" s="20">
        <f t="shared" si="7"/>
        <v>1558.6354337142859</v>
      </c>
      <c r="L53" s="23"/>
      <c r="M53" s="19">
        <v>0</v>
      </c>
      <c r="N53" s="19">
        <v>0.6</v>
      </c>
      <c r="O53" s="20">
        <v>30</v>
      </c>
      <c r="P53" s="20">
        <f t="shared" si="8"/>
        <v>1477.9555559999997</v>
      </c>
      <c r="Q53" s="36">
        <f t="shared" si="6"/>
        <v>80.679877714286249</v>
      </c>
    </row>
    <row r="54" spans="7:17" x14ac:dyDescent="0.3">
      <c r="G54" s="37"/>
      <c r="H54" s="19">
        <v>0</v>
      </c>
      <c r="I54" s="19">
        <v>0.7</v>
      </c>
      <c r="J54" s="20">
        <v>30</v>
      </c>
      <c r="K54" s="20">
        <f t="shared" si="7"/>
        <v>1560.5708400000001</v>
      </c>
      <c r="L54" s="23"/>
      <c r="M54" s="19">
        <v>0</v>
      </c>
      <c r="N54" s="19">
        <v>0.7</v>
      </c>
      <c r="O54" s="20">
        <v>30</v>
      </c>
      <c r="P54" s="20">
        <f t="shared" si="8"/>
        <v>1476.0960479999997</v>
      </c>
      <c r="Q54" s="36">
        <f t="shared" si="6"/>
        <v>84.474792000000434</v>
      </c>
    </row>
    <row r="55" spans="7:17" x14ac:dyDescent="0.3">
      <c r="G55" s="37"/>
      <c r="H55" s="19">
        <v>0</v>
      </c>
      <c r="I55" s="19">
        <v>0.8</v>
      </c>
      <c r="J55" s="20">
        <v>30</v>
      </c>
      <c r="K55" s="20">
        <f t="shared" si="7"/>
        <v>1562.5062462857145</v>
      </c>
      <c r="L55" s="23"/>
      <c r="M55" s="19">
        <v>0</v>
      </c>
      <c r="N55" s="19">
        <v>0.8</v>
      </c>
      <c r="O55" s="20">
        <v>30</v>
      </c>
      <c r="P55" s="20">
        <f t="shared" si="8"/>
        <v>1474.2365399999996</v>
      </c>
      <c r="Q55" s="36">
        <f t="shared" si="6"/>
        <v>88.269706285714847</v>
      </c>
    </row>
    <row r="56" spans="7:17" x14ac:dyDescent="0.3">
      <c r="G56" s="37"/>
      <c r="H56" s="19">
        <v>0</v>
      </c>
      <c r="I56" s="19">
        <v>0.9</v>
      </c>
      <c r="J56" s="20">
        <v>30</v>
      </c>
      <c r="K56" s="20">
        <f t="shared" si="7"/>
        <v>1564.4416525714287</v>
      </c>
      <c r="L56" s="23"/>
      <c r="M56" s="19">
        <v>0</v>
      </c>
      <c r="N56" s="19">
        <v>0.9</v>
      </c>
      <c r="O56" s="20">
        <v>30</v>
      </c>
      <c r="P56" s="20">
        <f t="shared" si="8"/>
        <v>1472.3770319999996</v>
      </c>
      <c r="Q56" s="36">
        <f t="shared" si="6"/>
        <v>92.064620571429032</v>
      </c>
    </row>
    <row r="57" spans="7:17" x14ac:dyDescent="0.3">
      <c r="G57" s="37"/>
      <c r="H57" s="19">
        <v>0</v>
      </c>
      <c r="I57" s="19">
        <v>1</v>
      </c>
      <c r="J57" s="20">
        <v>30</v>
      </c>
      <c r="K57" s="20">
        <f t="shared" si="7"/>
        <v>1566.3770588571431</v>
      </c>
      <c r="L57" s="23"/>
      <c r="M57" s="19">
        <v>0</v>
      </c>
      <c r="N57" s="19">
        <v>1</v>
      </c>
      <c r="O57" s="20">
        <v>30</v>
      </c>
      <c r="P57" s="20">
        <f t="shared" si="8"/>
        <v>1470.5175239999996</v>
      </c>
      <c r="Q57" s="36">
        <f t="shared" si="6"/>
        <v>95.859534857143444</v>
      </c>
    </row>
    <row r="58" spans="7:17" x14ac:dyDescent="0.3">
      <c r="G58" s="37"/>
      <c r="H58" s="19">
        <v>0</v>
      </c>
      <c r="I58" s="19">
        <v>1.1000000000000001</v>
      </c>
      <c r="J58" s="20">
        <v>30</v>
      </c>
      <c r="K58" s="20">
        <f t="shared" si="7"/>
        <v>1568.3124651428573</v>
      </c>
      <c r="L58" s="23"/>
      <c r="M58" s="19">
        <v>0</v>
      </c>
      <c r="N58" s="19">
        <v>1.1000000000000001</v>
      </c>
      <c r="O58" s="20">
        <v>30</v>
      </c>
      <c r="P58" s="20">
        <f t="shared" si="8"/>
        <v>1468.6580159999996</v>
      </c>
      <c r="Q58" s="36">
        <f t="shared" si="6"/>
        <v>99.654449142857629</v>
      </c>
    </row>
    <row r="59" spans="7:17" x14ac:dyDescent="0.3">
      <c r="G59" s="37"/>
      <c r="H59" s="19">
        <v>0</v>
      </c>
      <c r="I59" s="19">
        <v>1.2</v>
      </c>
      <c r="J59" s="20">
        <v>30</v>
      </c>
      <c r="K59" s="20">
        <f t="shared" si="7"/>
        <v>1570.2478714285717</v>
      </c>
      <c r="L59" s="23"/>
      <c r="M59" s="19">
        <v>0</v>
      </c>
      <c r="N59" s="19">
        <v>1.2</v>
      </c>
      <c r="O59" s="20">
        <v>30</v>
      </c>
      <c r="P59" s="20">
        <f t="shared" si="8"/>
        <v>1466.7985079999996</v>
      </c>
      <c r="Q59" s="36">
        <f t="shared" si="6"/>
        <v>103.44936342857204</v>
      </c>
    </row>
    <row r="60" spans="7:17" x14ac:dyDescent="0.3">
      <c r="G60" s="37"/>
      <c r="H60" s="19">
        <v>0</v>
      </c>
      <c r="I60" s="19">
        <v>1.3</v>
      </c>
      <c r="J60" s="20">
        <v>30</v>
      </c>
      <c r="K60" s="20">
        <f t="shared" si="7"/>
        <v>1572.1832777142859</v>
      </c>
      <c r="L60" s="23"/>
      <c r="M60" s="19">
        <v>0</v>
      </c>
      <c r="N60" s="19">
        <v>1.3</v>
      </c>
      <c r="O60" s="20">
        <v>30</v>
      </c>
      <c r="P60" s="20">
        <f t="shared" si="8"/>
        <v>1464.9389999999996</v>
      </c>
      <c r="Q60" s="36">
        <f t="shared" si="6"/>
        <v>107.24427771428623</v>
      </c>
    </row>
    <row r="61" spans="7:17" x14ac:dyDescent="0.3">
      <c r="G61" s="37"/>
      <c r="H61" s="19">
        <v>0</v>
      </c>
      <c r="I61" s="19">
        <v>1.4</v>
      </c>
      <c r="J61" s="20">
        <v>30</v>
      </c>
      <c r="K61" s="20">
        <f t="shared" si="7"/>
        <v>1574.1186840000003</v>
      </c>
      <c r="L61" s="23"/>
      <c r="M61" s="19">
        <v>0</v>
      </c>
      <c r="N61" s="19">
        <v>1.4</v>
      </c>
      <c r="O61" s="20">
        <v>30</v>
      </c>
      <c r="P61" s="20">
        <f t="shared" si="8"/>
        <v>1463.0794919999996</v>
      </c>
      <c r="Q61" s="36">
        <f t="shared" si="6"/>
        <v>111.03919200000064</v>
      </c>
    </row>
    <row r="62" spans="7:17" x14ac:dyDescent="0.3">
      <c r="G62" s="38"/>
      <c r="H62" s="19">
        <v>0</v>
      </c>
      <c r="I62" s="19">
        <v>1.5</v>
      </c>
      <c r="J62" s="20">
        <v>30</v>
      </c>
      <c r="K62" s="20">
        <f t="shared" si="7"/>
        <v>1576.0540902857144</v>
      </c>
      <c r="L62" s="24"/>
      <c r="M62" s="19">
        <v>0</v>
      </c>
      <c r="N62" s="19">
        <v>1.5</v>
      </c>
      <c r="O62" s="20">
        <v>30</v>
      </c>
      <c r="P62" s="20">
        <f t="shared" si="8"/>
        <v>1461.2199839999996</v>
      </c>
      <c r="Q62" s="36">
        <f t="shared" si="6"/>
        <v>114.83410628571482</v>
      </c>
    </row>
    <row r="63" spans="7:17" x14ac:dyDescent="0.3">
      <c r="G63" s="39" t="s">
        <v>24</v>
      </c>
      <c r="H63" s="14" t="s">
        <v>32</v>
      </c>
      <c r="I63" s="14" t="s">
        <v>33</v>
      </c>
      <c r="J63" s="14" t="s">
        <v>35</v>
      </c>
      <c r="K63" s="14" t="s">
        <v>34</v>
      </c>
      <c r="L63" s="16" t="s">
        <v>25</v>
      </c>
      <c r="M63" s="14" t="s">
        <v>32</v>
      </c>
      <c r="N63" s="14" t="s">
        <v>33</v>
      </c>
      <c r="O63" s="14" t="s">
        <v>35</v>
      </c>
      <c r="P63" s="14" t="s">
        <v>34</v>
      </c>
      <c r="Q63" s="34" t="s">
        <v>37</v>
      </c>
    </row>
    <row r="64" spans="7:17" x14ac:dyDescent="0.3">
      <c r="G64" s="35"/>
      <c r="H64" s="19">
        <v>0</v>
      </c>
      <c r="I64" s="19">
        <v>0.1</v>
      </c>
      <c r="J64" s="20">
        <v>30</v>
      </c>
      <c r="K64" s="20">
        <f>$O$3+(($B$2*I64*$B$4)/$B$3)*0.51*0.53-(($B$7*0.5*(30^2)*$B$8*$B$10)/2)</f>
        <v>1737.7222834285719</v>
      </c>
      <c r="L64" s="22"/>
      <c r="M64" s="19">
        <v>0</v>
      </c>
      <c r="N64" s="19">
        <v>0.1</v>
      </c>
      <c r="O64" s="20">
        <v>30</v>
      </c>
      <c r="P64" s="20">
        <f>$O$4-(($B$2*N64*$B$4)/$B$3)*0.49*0.53-(($B$7*0.5*(30^2)*$B$8*$B$10)/2)</f>
        <v>1668.1397039999999</v>
      </c>
      <c r="Q64" s="36">
        <f t="shared" ref="Q64:Q78" si="9">K64-P64</f>
        <v>69.582579428571989</v>
      </c>
    </row>
    <row r="65" spans="7:17" x14ac:dyDescent="0.3">
      <c r="G65" s="37"/>
      <c r="H65" s="19">
        <v>0</v>
      </c>
      <c r="I65" s="19">
        <v>0.2</v>
      </c>
      <c r="J65" s="20">
        <v>30</v>
      </c>
      <c r="K65" s="20">
        <f t="shared" ref="K65:K78" si="10">$O$3+(($B$2*I65*$B$4)/$B$3)*0.51*0.53-(($B$7*0.5*(30^2)*$B$8*$B$10)/2)</f>
        <v>1739.9047628571434</v>
      </c>
      <c r="L65" s="23"/>
      <c r="M65" s="19">
        <v>0</v>
      </c>
      <c r="N65" s="19">
        <v>0.2</v>
      </c>
      <c r="O65" s="20">
        <v>30</v>
      </c>
      <c r="P65" s="20">
        <f t="shared" ref="P65:P77" si="11">$O$4-(($B$2*N65*$B$4)/$B$3)*0.49*0.53-(($B$7*0.5*(30^2)*$B$8*$B$10)/2)</f>
        <v>1666.0428119999999</v>
      </c>
      <c r="Q65" s="36">
        <f t="shared" si="9"/>
        <v>73.861950857143484</v>
      </c>
    </row>
    <row r="66" spans="7:17" x14ac:dyDescent="0.3">
      <c r="G66" s="37"/>
      <c r="H66" s="19">
        <v>0</v>
      </c>
      <c r="I66" s="19">
        <v>0.3</v>
      </c>
      <c r="J66" s="20">
        <v>30</v>
      </c>
      <c r="K66" s="20">
        <f t="shared" si="10"/>
        <v>1742.0872422857146</v>
      </c>
      <c r="L66" s="23"/>
      <c r="M66" s="19">
        <v>0</v>
      </c>
      <c r="N66" s="19">
        <v>0.3</v>
      </c>
      <c r="O66" s="20">
        <v>30</v>
      </c>
      <c r="P66" s="20">
        <f t="shared" si="11"/>
        <v>1663.9459199999999</v>
      </c>
      <c r="Q66" s="36">
        <f t="shared" si="9"/>
        <v>78.14132228571475</v>
      </c>
    </row>
    <row r="67" spans="7:17" x14ac:dyDescent="0.3">
      <c r="G67" s="37"/>
      <c r="H67" s="19">
        <v>0</v>
      </c>
      <c r="I67" s="19">
        <v>0.4</v>
      </c>
      <c r="J67" s="20">
        <v>30</v>
      </c>
      <c r="K67" s="20">
        <f t="shared" si="10"/>
        <v>1744.2697217142861</v>
      </c>
      <c r="L67" s="23"/>
      <c r="M67" s="19">
        <v>0</v>
      </c>
      <c r="N67" s="19">
        <v>0.4</v>
      </c>
      <c r="O67" s="20">
        <v>30</v>
      </c>
      <c r="P67" s="20">
        <f t="shared" si="11"/>
        <v>1661.8490279999999</v>
      </c>
      <c r="Q67" s="36">
        <f t="shared" si="9"/>
        <v>82.420693714286244</v>
      </c>
    </row>
    <row r="68" spans="7:17" x14ac:dyDescent="0.3">
      <c r="G68" s="37"/>
      <c r="H68" s="19">
        <v>0</v>
      </c>
      <c r="I68" s="19">
        <v>0.5</v>
      </c>
      <c r="J68" s="20">
        <v>30</v>
      </c>
      <c r="K68" s="20">
        <f t="shared" si="10"/>
        <v>1746.4522011428576</v>
      </c>
      <c r="L68" s="23"/>
      <c r="M68" s="19">
        <v>0</v>
      </c>
      <c r="N68" s="19">
        <v>0.5</v>
      </c>
      <c r="O68" s="20">
        <v>30</v>
      </c>
      <c r="P68" s="20">
        <f t="shared" si="11"/>
        <v>1659.7521360000001</v>
      </c>
      <c r="Q68" s="36">
        <f t="shared" si="9"/>
        <v>86.700065142857511</v>
      </c>
    </row>
    <row r="69" spans="7:17" x14ac:dyDescent="0.3">
      <c r="G69" s="37"/>
      <c r="H69" s="19">
        <v>0</v>
      </c>
      <c r="I69" s="19">
        <v>0.6</v>
      </c>
      <c r="J69" s="20">
        <v>30</v>
      </c>
      <c r="K69" s="20">
        <f t="shared" si="10"/>
        <v>1748.634680571429</v>
      </c>
      <c r="L69" s="23"/>
      <c r="M69" s="19">
        <v>0</v>
      </c>
      <c r="N69" s="19">
        <v>0.6</v>
      </c>
      <c r="O69" s="20">
        <v>30</v>
      </c>
      <c r="P69" s="20">
        <f t="shared" si="11"/>
        <v>1657.655244</v>
      </c>
      <c r="Q69" s="36">
        <f t="shared" si="9"/>
        <v>90.979436571429005</v>
      </c>
    </row>
    <row r="70" spans="7:17" x14ac:dyDescent="0.3">
      <c r="G70" s="37"/>
      <c r="H70" s="19">
        <v>0</v>
      </c>
      <c r="I70" s="19">
        <v>0.7</v>
      </c>
      <c r="J70" s="20">
        <v>30</v>
      </c>
      <c r="K70" s="20">
        <f t="shared" si="10"/>
        <v>1750.8171600000005</v>
      </c>
      <c r="L70" s="23"/>
      <c r="M70" s="19">
        <v>0</v>
      </c>
      <c r="N70" s="19">
        <v>0.7</v>
      </c>
      <c r="O70" s="20">
        <v>30</v>
      </c>
      <c r="P70" s="20">
        <f t="shared" si="11"/>
        <v>1655.558352</v>
      </c>
      <c r="Q70" s="36">
        <f t="shared" si="9"/>
        <v>95.258808000000499</v>
      </c>
    </row>
    <row r="71" spans="7:17" x14ac:dyDescent="0.3">
      <c r="G71" s="37"/>
      <c r="H71" s="19">
        <v>0</v>
      </c>
      <c r="I71" s="19">
        <v>0.8</v>
      </c>
      <c r="J71" s="20">
        <v>30</v>
      </c>
      <c r="K71" s="20">
        <f t="shared" si="10"/>
        <v>1752.999639428572</v>
      </c>
      <c r="L71" s="23"/>
      <c r="M71" s="19">
        <v>0</v>
      </c>
      <c r="N71" s="19">
        <v>0.8</v>
      </c>
      <c r="O71" s="20">
        <v>30</v>
      </c>
      <c r="P71" s="20">
        <f t="shared" si="11"/>
        <v>1653.46146</v>
      </c>
      <c r="Q71" s="36">
        <f t="shared" si="9"/>
        <v>99.538179428571993</v>
      </c>
    </row>
    <row r="72" spans="7:17" x14ac:dyDescent="0.3">
      <c r="G72" s="37"/>
      <c r="H72" s="19">
        <v>0</v>
      </c>
      <c r="I72" s="19">
        <v>0.9</v>
      </c>
      <c r="J72" s="20">
        <v>30</v>
      </c>
      <c r="K72" s="20">
        <f t="shared" si="10"/>
        <v>1755.1821188571432</v>
      </c>
      <c r="L72" s="23"/>
      <c r="M72" s="19">
        <v>0</v>
      </c>
      <c r="N72" s="19">
        <v>0.9</v>
      </c>
      <c r="O72" s="20">
        <v>30</v>
      </c>
      <c r="P72" s="20">
        <f t="shared" si="11"/>
        <v>1651.364568</v>
      </c>
      <c r="Q72" s="36">
        <f t="shared" si="9"/>
        <v>103.81755085714326</v>
      </c>
    </row>
    <row r="73" spans="7:17" x14ac:dyDescent="0.3">
      <c r="G73" s="37"/>
      <c r="H73" s="19">
        <v>0</v>
      </c>
      <c r="I73" s="19">
        <v>1</v>
      </c>
      <c r="J73" s="20">
        <v>30</v>
      </c>
      <c r="K73" s="20">
        <f t="shared" si="10"/>
        <v>1757.3645982857147</v>
      </c>
      <c r="L73" s="23"/>
      <c r="M73" s="19">
        <v>0</v>
      </c>
      <c r="N73" s="19">
        <v>1</v>
      </c>
      <c r="O73" s="20">
        <v>30</v>
      </c>
      <c r="P73" s="20">
        <f t="shared" si="11"/>
        <v>1649.2676759999999</v>
      </c>
      <c r="Q73" s="36">
        <f t="shared" si="9"/>
        <v>108.09692228571475</v>
      </c>
    </row>
    <row r="74" spans="7:17" x14ac:dyDescent="0.3">
      <c r="G74" s="37"/>
      <c r="H74" s="19">
        <v>0</v>
      </c>
      <c r="I74" s="19">
        <v>1.1000000000000001</v>
      </c>
      <c r="J74" s="20">
        <v>30</v>
      </c>
      <c r="K74" s="20">
        <f t="shared" si="10"/>
        <v>1759.5470777142862</v>
      </c>
      <c r="L74" s="23"/>
      <c r="M74" s="19">
        <v>0</v>
      </c>
      <c r="N74" s="19">
        <v>1.1000000000000001</v>
      </c>
      <c r="O74" s="20">
        <v>30</v>
      </c>
      <c r="P74" s="20">
        <f t="shared" si="11"/>
        <v>1647.1707839999999</v>
      </c>
      <c r="Q74" s="36">
        <f t="shared" si="9"/>
        <v>112.37629371428625</v>
      </c>
    </row>
    <row r="75" spans="7:17" x14ac:dyDescent="0.3">
      <c r="G75" s="37"/>
      <c r="H75" s="19">
        <v>0</v>
      </c>
      <c r="I75" s="19">
        <v>1.2</v>
      </c>
      <c r="J75" s="20">
        <v>30</v>
      </c>
      <c r="K75" s="20">
        <f t="shared" si="10"/>
        <v>1761.7295571428576</v>
      </c>
      <c r="L75" s="23"/>
      <c r="M75" s="19">
        <v>0</v>
      </c>
      <c r="N75" s="19">
        <v>1.2</v>
      </c>
      <c r="O75" s="20">
        <v>30</v>
      </c>
      <c r="P75" s="20">
        <f t="shared" si="11"/>
        <v>1645.0738919999999</v>
      </c>
      <c r="Q75" s="36">
        <f t="shared" si="9"/>
        <v>116.65566514285774</v>
      </c>
    </row>
    <row r="76" spans="7:17" x14ac:dyDescent="0.3">
      <c r="G76" s="37"/>
      <c r="H76" s="19">
        <v>0</v>
      </c>
      <c r="I76" s="19">
        <v>1.3</v>
      </c>
      <c r="J76" s="20">
        <v>30</v>
      </c>
      <c r="K76" s="20">
        <f t="shared" si="10"/>
        <v>1763.9120365714291</v>
      </c>
      <c r="L76" s="23"/>
      <c r="M76" s="19">
        <v>0</v>
      </c>
      <c r="N76" s="19">
        <v>1.3</v>
      </c>
      <c r="O76" s="20">
        <v>30</v>
      </c>
      <c r="P76" s="20">
        <f t="shared" si="11"/>
        <v>1642.9769999999999</v>
      </c>
      <c r="Q76" s="36">
        <f t="shared" si="9"/>
        <v>120.93503657142924</v>
      </c>
    </row>
    <row r="77" spans="7:17" x14ac:dyDescent="0.3">
      <c r="G77" s="37"/>
      <c r="H77" s="19">
        <v>0</v>
      </c>
      <c r="I77" s="19">
        <v>1.4</v>
      </c>
      <c r="J77" s="20">
        <v>30</v>
      </c>
      <c r="K77" s="20">
        <f t="shared" si="10"/>
        <v>1766.0945160000006</v>
      </c>
      <c r="L77" s="23"/>
      <c r="M77" s="19">
        <v>0</v>
      </c>
      <c r="N77" s="19">
        <v>1.4</v>
      </c>
      <c r="O77" s="20">
        <v>30</v>
      </c>
      <c r="P77" s="20">
        <f t="shared" si="11"/>
        <v>1640.8801080000001</v>
      </c>
      <c r="Q77" s="36">
        <f t="shared" si="9"/>
        <v>125.2144080000005</v>
      </c>
    </row>
    <row r="78" spans="7:17" x14ac:dyDescent="0.3">
      <c r="G78" s="37"/>
      <c r="H78" s="25">
        <v>0</v>
      </c>
      <c r="I78" s="25">
        <v>1.5</v>
      </c>
      <c r="J78" s="26">
        <v>30</v>
      </c>
      <c r="K78" s="26">
        <f t="shared" si="10"/>
        <v>1768.2769954285718</v>
      </c>
      <c r="L78" s="23"/>
      <c r="M78" s="25">
        <v>0</v>
      </c>
      <c r="N78" s="25">
        <v>1.5</v>
      </c>
      <c r="O78" s="26">
        <v>30</v>
      </c>
      <c r="P78" s="26">
        <f>$O$4-(($B$2*N78*$B$4)/$B$3)*0.49*0.53-(($B$7*0.5*(30^2)*$B$8*$B$10)/2)</f>
        <v>1638.783216</v>
      </c>
      <c r="Q78" s="43">
        <f t="shared" si="9"/>
        <v>129.49377942857177</v>
      </c>
    </row>
    <row r="79" spans="7:17" x14ac:dyDescent="0.3">
      <c r="G79" s="40"/>
      <c r="H79" s="21"/>
      <c r="I79" s="21"/>
      <c r="J79" s="21"/>
      <c r="K79" s="21"/>
      <c r="L79" s="21" t="s">
        <v>40</v>
      </c>
      <c r="M79" s="21"/>
      <c r="N79" s="21"/>
      <c r="O79" s="21"/>
      <c r="P79" s="21"/>
      <c r="Q79" s="41"/>
    </row>
    <row r="80" spans="7:17" x14ac:dyDescent="0.3">
      <c r="G80" s="44" t="s">
        <v>22</v>
      </c>
      <c r="H80" s="14" t="s">
        <v>32</v>
      </c>
      <c r="I80" s="14" t="s">
        <v>33</v>
      </c>
      <c r="J80" s="14" t="s">
        <v>35</v>
      </c>
      <c r="K80" s="14" t="s">
        <v>34</v>
      </c>
      <c r="L80" s="17" t="s">
        <v>23</v>
      </c>
      <c r="M80" s="18" t="s">
        <v>32</v>
      </c>
      <c r="N80" s="18" t="s">
        <v>33</v>
      </c>
      <c r="O80" s="18" t="s">
        <v>35</v>
      </c>
      <c r="P80" s="18" t="s">
        <v>34</v>
      </c>
      <c r="Q80" s="34" t="s">
        <v>36</v>
      </c>
    </row>
    <row r="81" spans="7:17" x14ac:dyDescent="0.3">
      <c r="G81" s="45"/>
      <c r="H81" s="20">
        <v>0</v>
      </c>
      <c r="I81" s="20">
        <v>0</v>
      </c>
      <c r="J81" s="20">
        <v>1</v>
      </c>
      <c r="K81" s="20">
        <f>$K$3+0.51*0.47-(($B$7*0.5*(J81^2)*$B$8*$B$10)/2)</f>
        <v>1477.0328160000001</v>
      </c>
      <c r="L81" s="28"/>
      <c r="M81" s="20">
        <v>0</v>
      </c>
      <c r="N81" s="20">
        <v>0</v>
      </c>
      <c r="O81" s="20">
        <v>1</v>
      </c>
      <c r="P81" s="20">
        <f>$K$4-0.49*0.47-(($B$7*0.5*(O81^2)*$B$8*$B$10)/2)</f>
        <v>1418.6524239999997</v>
      </c>
      <c r="Q81" s="36">
        <f t="shared" ref="Q81:Q95" si="12">K81-P81</f>
        <v>58.380392000000484</v>
      </c>
    </row>
    <row r="82" spans="7:17" x14ac:dyDescent="0.3">
      <c r="G82" s="46"/>
      <c r="H82" s="20">
        <v>0</v>
      </c>
      <c r="I82" s="20">
        <v>0</v>
      </c>
      <c r="J82" s="20">
        <v>2</v>
      </c>
      <c r="K82" s="20">
        <f t="shared" ref="K82:K110" si="13">$K$3+0.51*0.47-(($B$7*0.5*(J82^2)*$B$8*$B$10)/2)</f>
        <v>1477.2671760000003</v>
      </c>
      <c r="L82" s="27"/>
      <c r="M82" s="20">
        <v>0</v>
      </c>
      <c r="N82" s="20">
        <v>0</v>
      </c>
      <c r="O82" s="20">
        <v>2</v>
      </c>
      <c r="P82" s="20">
        <f t="shared" ref="P82:P110" si="14">$K$4-0.49*0.47-(($B$7*0.5*(O82^2)*$B$8*$B$10)/2)</f>
        <v>1418.8867839999998</v>
      </c>
      <c r="Q82" s="36">
        <f t="shared" si="12"/>
        <v>58.380392000000484</v>
      </c>
    </row>
    <row r="83" spans="7:17" x14ac:dyDescent="0.3">
      <c r="G83" s="46"/>
      <c r="H83" s="20">
        <v>0</v>
      </c>
      <c r="I83" s="20">
        <v>0</v>
      </c>
      <c r="J83" s="20">
        <v>3</v>
      </c>
      <c r="K83" s="20">
        <f t="shared" si="13"/>
        <v>1477.6577760000002</v>
      </c>
      <c r="L83" s="27"/>
      <c r="M83" s="20">
        <v>0</v>
      </c>
      <c r="N83" s="20">
        <v>0</v>
      </c>
      <c r="O83" s="20">
        <v>3</v>
      </c>
      <c r="P83" s="20">
        <f t="shared" si="14"/>
        <v>1419.2773839999998</v>
      </c>
      <c r="Q83" s="36">
        <f t="shared" si="12"/>
        <v>58.380392000000484</v>
      </c>
    </row>
    <row r="84" spans="7:17" x14ac:dyDescent="0.3">
      <c r="G84" s="46"/>
      <c r="H84" s="20">
        <v>0</v>
      </c>
      <c r="I84" s="20">
        <v>0</v>
      </c>
      <c r="J84" s="20">
        <v>4</v>
      </c>
      <c r="K84" s="20">
        <f t="shared" si="13"/>
        <v>1478.2046160000002</v>
      </c>
      <c r="L84" s="27"/>
      <c r="M84" s="20">
        <v>0</v>
      </c>
      <c r="N84" s="20">
        <v>0</v>
      </c>
      <c r="O84" s="20">
        <v>4</v>
      </c>
      <c r="P84" s="20">
        <f t="shared" si="14"/>
        <v>1419.8242239999997</v>
      </c>
      <c r="Q84" s="36">
        <f t="shared" si="12"/>
        <v>58.380392000000484</v>
      </c>
    </row>
    <row r="85" spans="7:17" x14ac:dyDescent="0.3">
      <c r="G85" s="46"/>
      <c r="H85" s="20">
        <v>0</v>
      </c>
      <c r="I85" s="20">
        <v>0</v>
      </c>
      <c r="J85" s="20">
        <v>5</v>
      </c>
      <c r="K85" s="20">
        <f t="shared" si="13"/>
        <v>1478.9076960000002</v>
      </c>
      <c r="L85" s="27"/>
      <c r="M85" s="20">
        <v>0</v>
      </c>
      <c r="N85" s="20">
        <v>0</v>
      </c>
      <c r="O85" s="20">
        <v>5</v>
      </c>
      <c r="P85" s="20">
        <f t="shared" si="14"/>
        <v>1420.5273039999997</v>
      </c>
      <c r="Q85" s="36">
        <f t="shared" si="12"/>
        <v>58.380392000000484</v>
      </c>
    </row>
    <row r="86" spans="7:17" x14ac:dyDescent="0.3">
      <c r="G86" s="46"/>
      <c r="H86" s="20">
        <v>0</v>
      </c>
      <c r="I86" s="20">
        <v>0</v>
      </c>
      <c r="J86" s="20">
        <v>6</v>
      </c>
      <c r="K86" s="20">
        <f t="shared" si="13"/>
        <v>1479.7670160000002</v>
      </c>
      <c r="L86" s="27"/>
      <c r="M86" s="20">
        <v>0</v>
      </c>
      <c r="N86" s="20">
        <v>0</v>
      </c>
      <c r="O86" s="20">
        <v>6</v>
      </c>
      <c r="P86" s="20">
        <f t="shared" si="14"/>
        <v>1421.3866239999998</v>
      </c>
      <c r="Q86" s="36">
        <f t="shared" si="12"/>
        <v>58.380392000000484</v>
      </c>
    </row>
    <row r="87" spans="7:17" x14ac:dyDescent="0.3">
      <c r="G87" s="46"/>
      <c r="H87" s="20">
        <v>0</v>
      </c>
      <c r="I87" s="20">
        <v>0</v>
      </c>
      <c r="J87" s="20">
        <v>7</v>
      </c>
      <c r="K87" s="20">
        <f t="shared" si="13"/>
        <v>1480.7825760000003</v>
      </c>
      <c r="L87" s="27"/>
      <c r="M87" s="20">
        <v>0</v>
      </c>
      <c r="N87" s="20">
        <v>0</v>
      </c>
      <c r="O87" s="20">
        <v>7</v>
      </c>
      <c r="P87" s="20">
        <f t="shared" si="14"/>
        <v>1422.4021839999998</v>
      </c>
      <c r="Q87" s="36">
        <f t="shared" si="12"/>
        <v>58.380392000000484</v>
      </c>
    </row>
    <row r="88" spans="7:17" x14ac:dyDescent="0.3">
      <c r="G88" s="46"/>
      <c r="H88" s="20">
        <v>0</v>
      </c>
      <c r="I88" s="20">
        <v>0</v>
      </c>
      <c r="J88" s="20">
        <v>8</v>
      </c>
      <c r="K88" s="20">
        <f t="shared" si="13"/>
        <v>1481.9543760000001</v>
      </c>
      <c r="L88" s="27"/>
      <c r="M88" s="20">
        <v>0</v>
      </c>
      <c r="N88" s="20">
        <v>0</v>
      </c>
      <c r="O88" s="20">
        <v>8</v>
      </c>
      <c r="P88" s="20">
        <f t="shared" si="14"/>
        <v>1423.5739839999997</v>
      </c>
      <c r="Q88" s="36">
        <f t="shared" si="12"/>
        <v>58.380392000000484</v>
      </c>
    </row>
    <row r="89" spans="7:17" x14ac:dyDescent="0.3">
      <c r="G89" s="46"/>
      <c r="H89" s="20">
        <v>0</v>
      </c>
      <c r="I89" s="20">
        <v>0</v>
      </c>
      <c r="J89" s="20">
        <v>9</v>
      </c>
      <c r="K89" s="20">
        <f t="shared" si="13"/>
        <v>1483.2824160000002</v>
      </c>
      <c r="L89" s="27"/>
      <c r="M89" s="20">
        <v>0</v>
      </c>
      <c r="N89" s="20">
        <v>0</v>
      </c>
      <c r="O89" s="20">
        <v>9</v>
      </c>
      <c r="P89" s="20">
        <f t="shared" si="14"/>
        <v>1424.9020239999998</v>
      </c>
      <c r="Q89" s="36">
        <f t="shared" si="12"/>
        <v>58.380392000000484</v>
      </c>
    </row>
    <row r="90" spans="7:17" x14ac:dyDescent="0.3">
      <c r="G90" s="46"/>
      <c r="H90" s="20">
        <v>0</v>
      </c>
      <c r="I90" s="20">
        <v>0</v>
      </c>
      <c r="J90" s="20">
        <v>10</v>
      </c>
      <c r="K90" s="20">
        <f t="shared" si="13"/>
        <v>1484.7666960000001</v>
      </c>
      <c r="L90" s="27"/>
      <c r="M90" s="20">
        <v>0</v>
      </c>
      <c r="N90" s="20">
        <v>0</v>
      </c>
      <c r="O90" s="20">
        <v>10</v>
      </c>
      <c r="P90" s="20">
        <f t="shared" si="14"/>
        <v>1426.3863039999997</v>
      </c>
      <c r="Q90" s="36">
        <f t="shared" si="12"/>
        <v>58.380392000000484</v>
      </c>
    </row>
    <row r="91" spans="7:17" x14ac:dyDescent="0.3">
      <c r="G91" s="46"/>
      <c r="H91" s="20">
        <v>0</v>
      </c>
      <c r="I91" s="20">
        <v>0</v>
      </c>
      <c r="J91" s="20">
        <v>11</v>
      </c>
      <c r="K91" s="20">
        <f t="shared" si="13"/>
        <v>1486.4072160000003</v>
      </c>
      <c r="L91" s="27"/>
      <c r="M91" s="20">
        <v>0</v>
      </c>
      <c r="N91" s="20">
        <v>0</v>
      </c>
      <c r="O91" s="20">
        <v>11</v>
      </c>
      <c r="P91" s="20">
        <f t="shared" si="14"/>
        <v>1428.0268239999998</v>
      </c>
      <c r="Q91" s="36">
        <f t="shared" si="12"/>
        <v>58.380392000000484</v>
      </c>
    </row>
    <row r="92" spans="7:17" x14ac:dyDescent="0.3">
      <c r="G92" s="46"/>
      <c r="H92" s="20">
        <v>0</v>
      </c>
      <c r="I92" s="20">
        <v>0</v>
      </c>
      <c r="J92" s="20">
        <v>12</v>
      </c>
      <c r="K92" s="20">
        <f t="shared" si="13"/>
        <v>1488.2039760000002</v>
      </c>
      <c r="L92" s="27"/>
      <c r="M92" s="20">
        <v>0</v>
      </c>
      <c r="N92" s="20">
        <v>0</v>
      </c>
      <c r="O92" s="20">
        <v>12</v>
      </c>
      <c r="P92" s="20">
        <f t="shared" si="14"/>
        <v>1429.8235839999998</v>
      </c>
      <c r="Q92" s="36">
        <f t="shared" si="12"/>
        <v>58.380392000000484</v>
      </c>
    </row>
    <row r="93" spans="7:17" x14ac:dyDescent="0.3">
      <c r="G93" s="46"/>
      <c r="H93" s="20">
        <v>0</v>
      </c>
      <c r="I93" s="20">
        <v>0</v>
      </c>
      <c r="J93" s="20">
        <v>13</v>
      </c>
      <c r="K93" s="20">
        <f t="shared" si="13"/>
        <v>1490.1569760000002</v>
      </c>
      <c r="L93" s="27"/>
      <c r="M93" s="20">
        <v>0</v>
      </c>
      <c r="N93" s="20">
        <v>0</v>
      </c>
      <c r="O93" s="20">
        <v>13</v>
      </c>
      <c r="P93" s="20">
        <f t="shared" si="14"/>
        <v>1431.7765839999997</v>
      </c>
      <c r="Q93" s="36">
        <f t="shared" si="12"/>
        <v>58.380392000000484</v>
      </c>
    </row>
    <row r="94" spans="7:17" x14ac:dyDescent="0.3">
      <c r="G94" s="46"/>
      <c r="H94" s="20">
        <v>0</v>
      </c>
      <c r="I94" s="20">
        <v>0</v>
      </c>
      <c r="J94" s="20">
        <v>14</v>
      </c>
      <c r="K94" s="20">
        <f t="shared" si="13"/>
        <v>1492.2662160000002</v>
      </c>
      <c r="L94" s="27"/>
      <c r="M94" s="20">
        <v>0</v>
      </c>
      <c r="N94" s="20">
        <v>0</v>
      </c>
      <c r="O94" s="20">
        <v>14</v>
      </c>
      <c r="P94" s="20">
        <f t="shared" si="14"/>
        <v>1433.8858239999997</v>
      </c>
      <c r="Q94" s="36">
        <f t="shared" si="12"/>
        <v>58.380392000000484</v>
      </c>
    </row>
    <row r="95" spans="7:17" x14ac:dyDescent="0.3">
      <c r="G95" s="46"/>
      <c r="H95" s="20">
        <v>0</v>
      </c>
      <c r="I95" s="20">
        <v>0</v>
      </c>
      <c r="J95" s="20">
        <v>15</v>
      </c>
      <c r="K95" s="20">
        <f t="shared" si="13"/>
        <v>1494.5316960000002</v>
      </c>
      <c r="L95" s="27"/>
      <c r="M95" s="20">
        <v>0</v>
      </c>
      <c r="N95" s="20">
        <v>0</v>
      </c>
      <c r="O95" s="20">
        <v>15</v>
      </c>
      <c r="P95" s="20">
        <f t="shared" si="14"/>
        <v>1436.1513039999998</v>
      </c>
      <c r="Q95" s="36">
        <f t="shared" si="12"/>
        <v>58.380392000000484</v>
      </c>
    </row>
    <row r="96" spans="7:17" x14ac:dyDescent="0.3">
      <c r="G96" s="46"/>
      <c r="H96" s="20">
        <v>0</v>
      </c>
      <c r="I96" s="20">
        <v>0</v>
      </c>
      <c r="J96" s="20">
        <v>16</v>
      </c>
      <c r="K96" s="20">
        <f t="shared" si="13"/>
        <v>1496.9534160000003</v>
      </c>
      <c r="L96" s="27"/>
      <c r="M96" s="20">
        <v>0</v>
      </c>
      <c r="N96" s="20">
        <v>0</v>
      </c>
      <c r="O96" s="20">
        <v>16</v>
      </c>
      <c r="P96" s="20">
        <f t="shared" si="14"/>
        <v>1438.5730239999998</v>
      </c>
      <c r="Q96" s="36">
        <f t="shared" ref="Q96:Q110" si="15">K96-P96</f>
        <v>58.380392000000484</v>
      </c>
    </row>
    <row r="97" spans="7:17" x14ac:dyDescent="0.3">
      <c r="G97" s="46"/>
      <c r="H97" s="20">
        <v>0</v>
      </c>
      <c r="I97" s="20">
        <v>0</v>
      </c>
      <c r="J97" s="20">
        <v>17</v>
      </c>
      <c r="K97" s="20">
        <f t="shared" si="13"/>
        <v>1499.5313760000001</v>
      </c>
      <c r="L97" s="27"/>
      <c r="M97" s="20">
        <v>0</v>
      </c>
      <c r="N97" s="20">
        <v>0</v>
      </c>
      <c r="O97" s="20">
        <v>17</v>
      </c>
      <c r="P97" s="20">
        <f t="shared" si="14"/>
        <v>1441.1509839999997</v>
      </c>
      <c r="Q97" s="36">
        <f t="shared" si="15"/>
        <v>58.380392000000484</v>
      </c>
    </row>
    <row r="98" spans="7:17" x14ac:dyDescent="0.3">
      <c r="G98" s="46"/>
      <c r="H98" s="20">
        <v>0</v>
      </c>
      <c r="I98" s="20">
        <v>0</v>
      </c>
      <c r="J98" s="20">
        <v>18</v>
      </c>
      <c r="K98" s="20">
        <f t="shared" si="13"/>
        <v>1502.2655760000002</v>
      </c>
      <c r="L98" s="27"/>
      <c r="M98" s="20">
        <v>0</v>
      </c>
      <c r="N98" s="20">
        <v>0</v>
      </c>
      <c r="O98" s="20">
        <v>18</v>
      </c>
      <c r="P98" s="20">
        <f t="shared" si="14"/>
        <v>1443.8851839999998</v>
      </c>
      <c r="Q98" s="36">
        <f t="shared" si="15"/>
        <v>58.380392000000484</v>
      </c>
    </row>
    <row r="99" spans="7:17" x14ac:dyDescent="0.3">
      <c r="G99" s="46"/>
      <c r="H99" s="20">
        <v>0</v>
      </c>
      <c r="I99" s="20">
        <v>0</v>
      </c>
      <c r="J99" s="20">
        <v>19</v>
      </c>
      <c r="K99" s="20">
        <f t="shared" si="13"/>
        <v>1505.1560160000001</v>
      </c>
      <c r="L99" s="27"/>
      <c r="M99" s="20">
        <v>0</v>
      </c>
      <c r="N99" s="20">
        <v>0</v>
      </c>
      <c r="O99" s="20">
        <v>19</v>
      </c>
      <c r="P99" s="20">
        <f t="shared" si="14"/>
        <v>1446.7756239999997</v>
      </c>
      <c r="Q99" s="36">
        <f t="shared" si="15"/>
        <v>58.380392000000484</v>
      </c>
    </row>
    <row r="100" spans="7:17" x14ac:dyDescent="0.3">
      <c r="G100" s="46"/>
      <c r="H100" s="20">
        <v>0</v>
      </c>
      <c r="I100" s="20">
        <v>0</v>
      </c>
      <c r="J100" s="20">
        <v>20</v>
      </c>
      <c r="K100" s="20">
        <f t="shared" si="13"/>
        <v>1508.2026960000003</v>
      </c>
      <c r="L100" s="27"/>
      <c r="M100" s="20">
        <v>0</v>
      </c>
      <c r="N100" s="20">
        <v>0</v>
      </c>
      <c r="O100" s="20">
        <v>20</v>
      </c>
      <c r="P100" s="20">
        <f t="shared" si="14"/>
        <v>1449.8223039999998</v>
      </c>
      <c r="Q100" s="36">
        <f t="shared" si="15"/>
        <v>58.380392000000484</v>
      </c>
    </row>
    <row r="101" spans="7:17" x14ac:dyDescent="0.3">
      <c r="G101" s="46"/>
      <c r="H101" s="20">
        <v>0</v>
      </c>
      <c r="I101" s="20">
        <v>0</v>
      </c>
      <c r="J101" s="20">
        <v>21</v>
      </c>
      <c r="K101" s="20">
        <f t="shared" si="13"/>
        <v>1511.4056160000002</v>
      </c>
      <c r="L101" s="27"/>
      <c r="M101" s="20">
        <v>0</v>
      </c>
      <c r="N101" s="20">
        <v>0</v>
      </c>
      <c r="O101" s="20">
        <v>21</v>
      </c>
      <c r="P101" s="20">
        <f t="shared" si="14"/>
        <v>1453.0252239999998</v>
      </c>
      <c r="Q101" s="36">
        <f t="shared" si="15"/>
        <v>58.380392000000484</v>
      </c>
    </row>
    <row r="102" spans="7:17" x14ac:dyDescent="0.3">
      <c r="G102" s="46"/>
      <c r="H102" s="20">
        <v>0</v>
      </c>
      <c r="I102" s="20">
        <v>0</v>
      </c>
      <c r="J102" s="20">
        <v>22</v>
      </c>
      <c r="K102" s="20">
        <f t="shared" si="13"/>
        <v>1514.7647760000002</v>
      </c>
      <c r="L102" s="27"/>
      <c r="M102" s="20">
        <v>0</v>
      </c>
      <c r="N102" s="20">
        <v>0</v>
      </c>
      <c r="O102" s="20">
        <v>22</v>
      </c>
      <c r="P102" s="20">
        <f t="shared" si="14"/>
        <v>1456.3843839999997</v>
      </c>
      <c r="Q102" s="36">
        <f t="shared" si="15"/>
        <v>58.380392000000484</v>
      </c>
    </row>
    <row r="103" spans="7:17" x14ac:dyDescent="0.3">
      <c r="G103" s="46"/>
      <c r="H103" s="20">
        <v>0</v>
      </c>
      <c r="I103" s="20">
        <v>0</v>
      </c>
      <c r="J103" s="20">
        <v>23</v>
      </c>
      <c r="K103" s="20">
        <f t="shared" si="13"/>
        <v>1518.2801760000002</v>
      </c>
      <c r="L103" s="27"/>
      <c r="M103" s="20">
        <v>0</v>
      </c>
      <c r="N103" s="20">
        <v>0</v>
      </c>
      <c r="O103" s="20">
        <v>23</v>
      </c>
      <c r="P103" s="20">
        <f t="shared" si="14"/>
        <v>1459.8997839999997</v>
      </c>
      <c r="Q103" s="36">
        <f t="shared" si="15"/>
        <v>58.380392000000484</v>
      </c>
    </row>
    <row r="104" spans="7:17" x14ac:dyDescent="0.3">
      <c r="G104" s="46"/>
      <c r="H104" s="20">
        <v>0</v>
      </c>
      <c r="I104" s="20">
        <v>0</v>
      </c>
      <c r="J104" s="20">
        <v>24</v>
      </c>
      <c r="K104" s="20">
        <f t="shared" si="13"/>
        <v>1521.9518160000002</v>
      </c>
      <c r="L104" s="27"/>
      <c r="M104" s="20">
        <v>0</v>
      </c>
      <c r="N104" s="20">
        <v>0</v>
      </c>
      <c r="O104" s="20">
        <v>24</v>
      </c>
      <c r="P104" s="20">
        <f t="shared" si="14"/>
        <v>1463.5714239999998</v>
      </c>
      <c r="Q104" s="36">
        <f t="shared" si="15"/>
        <v>58.380392000000484</v>
      </c>
    </row>
    <row r="105" spans="7:17" x14ac:dyDescent="0.3">
      <c r="G105" s="46"/>
      <c r="H105" s="20">
        <v>0</v>
      </c>
      <c r="I105" s="20">
        <v>0</v>
      </c>
      <c r="J105" s="20">
        <v>25</v>
      </c>
      <c r="K105" s="20">
        <f t="shared" si="13"/>
        <v>1525.7796960000003</v>
      </c>
      <c r="L105" s="27"/>
      <c r="M105" s="20">
        <v>0</v>
      </c>
      <c r="N105" s="20">
        <v>0</v>
      </c>
      <c r="O105" s="20">
        <v>25</v>
      </c>
      <c r="P105" s="20">
        <f t="shared" si="14"/>
        <v>1467.3993039999998</v>
      </c>
      <c r="Q105" s="36">
        <f t="shared" si="15"/>
        <v>58.380392000000484</v>
      </c>
    </row>
    <row r="106" spans="7:17" x14ac:dyDescent="0.3">
      <c r="G106" s="46"/>
      <c r="H106" s="20">
        <v>0</v>
      </c>
      <c r="I106" s="20">
        <v>0</v>
      </c>
      <c r="J106" s="20">
        <v>26</v>
      </c>
      <c r="K106" s="20">
        <f t="shared" si="13"/>
        <v>1529.7638160000001</v>
      </c>
      <c r="L106" s="27"/>
      <c r="M106" s="20">
        <v>0</v>
      </c>
      <c r="N106" s="20">
        <v>0</v>
      </c>
      <c r="O106" s="20">
        <v>26</v>
      </c>
      <c r="P106" s="20">
        <f t="shared" si="14"/>
        <v>1471.3834239999996</v>
      </c>
      <c r="Q106" s="36">
        <f t="shared" si="15"/>
        <v>58.380392000000484</v>
      </c>
    </row>
    <row r="107" spans="7:17" x14ac:dyDescent="0.3">
      <c r="G107" s="46"/>
      <c r="H107" s="20">
        <v>0</v>
      </c>
      <c r="I107" s="20">
        <v>0</v>
      </c>
      <c r="J107" s="20">
        <v>27</v>
      </c>
      <c r="K107" s="20">
        <f t="shared" si="13"/>
        <v>1533.9041760000002</v>
      </c>
      <c r="L107" s="27"/>
      <c r="M107" s="20">
        <v>0</v>
      </c>
      <c r="N107" s="20">
        <v>0</v>
      </c>
      <c r="O107" s="20">
        <v>27</v>
      </c>
      <c r="P107" s="20">
        <f t="shared" si="14"/>
        <v>1475.5237839999998</v>
      </c>
      <c r="Q107" s="36">
        <f t="shared" si="15"/>
        <v>58.380392000000484</v>
      </c>
    </row>
    <row r="108" spans="7:17" x14ac:dyDescent="0.3">
      <c r="G108" s="46"/>
      <c r="H108" s="20">
        <v>0</v>
      </c>
      <c r="I108" s="20">
        <v>0</v>
      </c>
      <c r="J108" s="20">
        <v>28</v>
      </c>
      <c r="K108" s="20">
        <f t="shared" si="13"/>
        <v>1538.2007760000001</v>
      </c>
      <c r="L108" s="27"/>
      <c r="M108" s="20">
        <v>0</v>
      </c>
      <c r="N108" s="20">
        <v>0</v>
      </c>
      <c r="O108" s="20">
        <v>28</v>
      </c>
      <c r="P108" s="20">
        <f t="shared" si="14"/>
        <v>1479.8203839999996</v>
      </c>
      <c r="Q108" s="36">
        <f t="shared" si="15"/>
        <v>58.380392000000484</v>
      </c>
    </row>
    <row r="109" spans="7:17" x14ac:dyDescent="0.3">
      <c r="G109" s="46"/>
      <c r="H109" s="26">
        <v>0</v>
      </c>
      <c r="I109" s="26">
        <v>0</v>
      </c>
      <c r="J109" s="26">
        <v>29</v>
      </c>
      <c r="K109" s="26">
        <f t="shared" si="13"/>
        <v>1542.6536160000003</v>
      </c>
      <c r="L109" s="27"/>
      <c r="M109" s="26">
        <v>0</v>
      </c>
      <c r="N109" s="26">
        <v>0</v>
      </c>
      <c r="O109" s="26">
        <v>29</v>
      </c>
      <c r="P109" s="26">
        <f t="shared" si="14"/>
        <v>1484.2732239999998</v>
      </c>
      <c r="Q109" s="43">
        <f t="shared" si="15"/>
        <v>58.380392000000484</v>
      </c>
    </row>
    <row r="110" spans="7:17" x14ac:dyDescent="0.3">
      <c r="G110" s="47"/>
      <c r="H110" s="20">
        <v>0</v>
      </c>
      <c r="I110" s="20">
        <v>0</v>
      </c>
      <c r="J110" s="20">
        <v>30</v>
      </c>
      <c r="K110" s="20">
        <f t="shared" si="13"/>
        <v>1547.2626960000002</v>
      </c>
      <c r="L110" s="27"/>
      <c r="M110" s="20">
        <v>0</v>
      </c>
      <c r="N110" s="20">
        <v>0</v>
      </c>
      <c r="O110" s="20">
        <v>30</v>
      </c>
      <c r="P110" s="20">
        <f t="shared" si="14"/>
        <v>1488.8823039999997</v>
      </c>
      <c r="Q110" s="20">
        <f t="shared" si="15"/>
        <v>58.380392000000484</v>
      </c>
    </row>
    <row r="111" spans="7:17" x14ac:dyDescent="0.3">
      <c r="G111" s="39" t="s">
        <v>24</v>
      </c>
      <c r="H111" s="14" t="s">
        <v>32</v>
      </c>
      <c r="I111" s="14" t="s">
        <v>33</v>
      </c>
      <c r="J111" s="14" t="s">
        <v>35</v>
      </c>
      <c r="K111" s="14" t="s">
        <v>34</v>
      </c>
      <c r="L111" s="14" t="s">
        <v>25</v>
      </c>
      <c r="M111" s="14" t="s">
        <v>32</v>
      </c>
      <c r="N111" s="14" t="s">
        <v>33</v>
      </c>
      <c r="O111" s="14" t="s">
        <v>35</v>
      </c>
      <c r="P111" s="14" t="s">
        <v>34</v>
      </c>
      <c r="Q111" s="34" t="s">
        <v>37</v>
      </c>
    </row>
    <row r="112" spans="7:17" x14ac:dyDescent="0.3">
      <c r="G112" s="45"/>
      <c r="H112" s="20">
        <v>0</v>
      </c>
      <c r="I112" s="20">
        <v>0</v>
      </c>
      <c r="J112" s="20">
        <v>1</v>
      </c>
      <c r="K112" s="20">
        <f>$O$3+0.51*0.53-(($B$7*0.5*(J112^2)*$B$8*$B$10)/2)</f>
        <v>1665.5802240000003</v>
      </c>
      <c r="L112" s="28"/>
      <c r="M112" s="20">
        <v>0</v>
      </c>
      <c r="N112" s="20">
        <v>0</v>
      </c>
      <c r="O112" s="20">
        <v>1</v>
      </c>
      <c r="P112" s="20">
        <f>$O$4-0.49*0.53-(($B$7*0.5*(O112^2)*$B$8*$B$10)/2)</f>
        <v>1599.7470159999998</v>
      </c>
      <c r="Q112" s="20">
        <f t="shared" ref="Q112:Q126" si="16">K112-P112</f>
        <v>65.833208000000468</v>
      </c>
    </row>
    <row r="113" spans="7:17" x14ac:dyDescent="0.3">
      <c r="G113" s="46"/>
      <c r="H113" s="20">
        <v>0</v>
      </c>
      <c r="I113" s="20">
        <v>0</v>
      </c>
      <c r="J113" s="20">
        <v>2</v>
      </c>
      <c r="K113" s="20">
        <f t="shared" ref="K113:K141" si="17">$O$3+0.51*0.53-(($B$7*0.5*(J113^2)*$B$8*$B$10)/2)</f>
        <v>1665.8145840000004</v>
      </c>
      <c r="L113" s="27"/>
      <c r="M113" s="20">
        <v>0</v>
      </c>
      <c r="N113" s="20">
        <v>0</v>
      </c>
      <c r="O113" s="20">
        <v>2</v>
      </c>
      <c r="P113" s="20">
        <f t="shared" ref="P113:P141" si="18">$O$4-0.49*0.53-(($B$7*0.5*(O113^2)*$B$8*$B$10)/2)</f>
        <v>1599.981376</v>
      </c>
      <c r="Q113" s="20">
        <f t="shared" si="16"/>
        <v>65.833208000000468</v>
      </c>
    </row>
    <row r="114" spans="7:17" x14ac:dyDescent="0.3">
      <c r="G114" s="46"/>
      <c r="H114" s="20">
        <v>0</v>
      </c>
      <c r="I114" s="20">
        <v>0</v>
      </c>
      <c r="J114" s="20">
        <v>3</v>
      </c>
      <c r="K114" s="20">
        <f t="shared" si="17"/>
        <v>1666.2051840000004</v>
      </c>
      <c r="L114" s="27"/>
      <c r="M114" s="20">
        <v>0</v>
      </c>
      <c r="N114" s="20">
        <v>0</v>
      </c>
      <c r="O114" s="20">
        <v>3</v>
      </c>
      <c r="P114" s="20">
        <f t="shared" si="18"/>
        <v>1600.3719759999999</v>
      </c>
      <c r="Q114" s="20">
        <f t="shared" si="16"/>
        <v>65.833208000000468</v>
      </c>
    </row>
    <row r="115" spans="7:17" x14ac:dyDescent="0.3">
      <c r="G115" s="46"/>
      <c r="H115" s="20">
        <v>0</v>
      </c>
      <c r="I115" s="20">
        <v>0</v>
      </c>
      <c r="J115" s="20">
        <v>4</v>
      </c>
      <c r="K115" s="20">
        <f t="shared" si="17"/>
        <v>1666.7520240000003</v>
      </c>
      <c r="L115" s="27"/>
      <c r="M115" s="20">
        <v>0</v>
      </c>
      <c r="N115" s="20">
        <v>0</v>
      </c>
      <c r="O115" s="20">
        <v>4</v>
      </c>
      <c r="P115" s="20">
        <f t="shared" si="18"/>
        <v>1600.9188159999999</v>
      </c>
      <c r="Q115" s="20">
        <f t="shared" si="16"/>
        <v>65.833208000000468</v>
      </c>
    </row>
    <row r="116" spans="7:17" x14ac:dyDescent="0.3">
      <c r="G116" s="46"/>
      <c r="H116" s="20">
        <v>0</v>
      </c>
      <c r="I116" s="20">
        <v>0</v>
      </c>
      <c r="J116" s="20">
        <v>5</v>
      </c>
      <c r="K116" s="20">
        <f t="shared" si="17"/>
        <v>1667.4551040000003</v>
      </c>
      <c r="L116" s="27"/>
      <c r="M116" s="20">
        <v>0</v>
      </c>
      <c r="N116" s="20">
        <v>0</v>
      </c>
      <c r="O116" s="20">
        <v>5</v>
      </c>
      <c r="P116" s="20">
        <f t="shared" si="18"/>
        <v>1601.6218959999999</v>
      </c>
      <c r="Q116" s="20">
        <f t="shared" si="16"/>
        <v>65.833208000000468</v>
      </c>
    </row>
    <row r="117" spans="7:17" x14ac:dyDescent="0.3">
      <c r="G117" s="46"/>
      <c r="H117" s="20">
        <v>0</v>
      </c>
      <c r="I117" s="20">
        <v>0</v>
      </c>
      <c r="J117" s="20">
        <v>6</v>
      </c>
      <c r="K117" s="20">
        <f t="shared" si="17"/>
        <v>1668.3144240000004</v>
      </c>
      <c r="L117" s="27"/>
      <c r="M117" s="20">
        <v>0</v>
      </c>
      <c r="N117" s="20">
        <v>0</v>
      </c>
      <c r="O117" s="20">
        <v>6</v>
      </c>
      <c r="P117" s="20">
        <f t="shared" si="18"/>
        <v>1602.4812159999999</v>
      </c>
      <c r="Q117" s="20">
        <f t="shared" si="16"/>
        <v>65.833208000000468</v>
      </c>
    </row>
    <row r="118" spans="7:17" x14ac:dyDescent="0.3">
      <c r="G118" s="46"/>
      <c r="H118" s="20">
        <v>0</v>
      </c>
      <c r="I118" s="20">
        <v>0</v>
      </c>
      <c r="J118" s="20">
        <v>7</v>
      </c>
      <c r="K118" s="20">
        <f t="shared" si="17"/>
        <v>1669.3299840000004</v>
      </c>
      <c r="L118" s="27"/>
      <c r="M118" s="20">
        <v>0</v>
      </c>
      <c r="N118" s="20">
        <v>0</v>
      </c>
      <c r="O118" s="20">
        <v>7</v>
      </c>
      <c r="P118" s="20">
        <f t="shared" si="18"/>
        <v>1603.496776</v>
      </c>
      <c r="Q118" s="20">
        <f t="shared" si="16"/>
        <v>65.833208000000468</v>
      </c>
    </row>
    <row r="119" spans="7:17" x14ac:dyDescent="0.3">
      <c r="G119" s="46"/>
      <c r="H119" s="20">
        <v>0</v>
      </c>
      <c r="I119" s="20">
        <v>0</v>
      </c>
      <c r="J119" s="20">
        <v>8</v>
      </c>
      <c r="K119" s="20">
        <f t="shared" si="17"/>
        <v>1670.5017840000003</v>
      </c>
      <c r="L119" s="27"/>
      <c r="M119" s="20">
        <v>0</v>
      </c>
      <c r="N119" s="20">
        <v>0</v>
      </c>
      <c r="O119" s="20">
        <v>8</v>
      </c>
      <c r="P119" s="20">
        <f t="shared" si="18"/>
        <v>1604.6685759999998</v>
      </c>
      <c r="Q119" s="20">
        <f t="shared" si="16"/>
        <v>65.833208000000468</v>
      </c>
    </row>
    <row r="120" spans="7:17" x14ac:dyDescent="0.3">
      <c r="G120" s="46"/>
      <c r="H120" s="20">
        <v>0</v>
      </c>
      <c r="I120" s="20">
        <v>0</v>
      </c>
      <c r="J120" s="20">
        <v>9</v>
      </c>
      <c r="K120" s="20">
        <f t="shared" si="17"/>
        <v>1671.8298240000004</v>
      </c>
      <c r="L120" s="27"/>
      <c r="M120" s="20">
        <v>0</v>
      </c>
      <c r="N120" s="20">
        <v>0</v>
      </c>
      <c r="O120" s="20">
        <v>9</v>
      </c>
      <c r="P120" s="20">
        <f t="shared" si="18"/>
        <v>1605.9966159999999</v>
      </c>
      <c r="Q120" s="20">
        <f t="shared" si="16"/>
        <v>65.833208000000468</v>
      </c>
    </row>
    <row r="121" spans="7:17" x14ac:dyDescent="0.3">
      <c r="G121" s="46"/>
      <c r="H121" s="20">
        <v>0</v>
      </c>
      <c r="I121" s="20">
        <v>0</v>
      </c>
      <c r="J121" s="20">
        <v>10</v>
      </c>
      <c r="K121" s="20">
        <f t="shared" si="17"/>
        <v>1673.3141040000003</v>
      </c>
      <c r="L121" s="27"/>
      <c r="M121" s="20">
        <v>0</v>
      </c>
      <c r="N121" s="20">
        <v>0</v>
      </c>
      <c r="O121" s="20">
        <v>10</v>
      </c>
      <c r="P121" s="20">
        <f t="shared" si="18"/>
        <v>1607.4808959999998</v>
      </c>
      <c r="Q121" s="20">
        <f t="shared" si="16"/>
        <v>65.833208000000468</v>
      </c>
    </row>
    <row r="122" spans="7:17" x14ac:dyDescent="0.3">
      <c r="G122" s="46"/>
      <c r="H122" s="20">
        <v>0</v>
      </c>
      <c r="I122" s="20">
        <v>0</v>
      </c>
      <c r="J122" s="20">
        <v>11</v>
      </c>
      <c r="K122" s="20">
        <f t="shared" si="17"/>
        <v>1674.9546240000004</v>
      </c>
      <c r="L122" s="27"/>
      <c r="M122" s="20">
        <v>0</v>
      </c>
      <c r="N122" s="20">
        <v>0</v>
      </c>
      <c r="O122" s="20">
        <v>11</v>
      </c>
      <c r="P122" s="20">
        <f t="shared" si="18"/>
        <v>1609.121416</v>
      </c>
      <c r="Q122" s="20">
        <f t="shared" si="16"/>
        <v>65.833208000000468</v>
      </c>
    </row>
    <row r="123" spans="7:17" x14ac:dyDescent="0.3">
      <c r="G123" s="46"/>
      <c r="H123" s="20">
        <v>0</v>
      </c>
      <c r="I123" s="20">
        <v>0</v>
      </c>
      <c r="J123" s="20">
        <v>12</v>
      </c>
      <c r="K123" s="20">
        <f t="shared" si="17"/>
        <v>1676.7513840000004</v>
      </c>
      <c r="L123" s="27"/>
      <c r="M123" s="20">
        <v>0</v>
      </c>
      <c r="N123" s="20">
        <v>0</v>
      </c>
      <c r="O123" s="20">
        <v>12</v>
      </c>
      <c r="P123" s="20">
        <f t="shared" si="18"/>
        <v>1610.9181759999999</v>
      </c>
      <c r="Q123" s="20">
        <f t="shared" si="16"/>
        <v>65.833208000000468</v>
      </c>
    </row>
    <row r="124" spans="7:17" x14ac:dyDescent="0.3">
      <c r="G124" s="46"/>
      <c r="H124" s="20">
        <v>0</v>
      </c>
      <c r="I124" s="20">
        <v>0</v>
      </c>
      <c r="J124" s="20">
        <v>13</v>
      </c>
      <c r="K124" s="20">
        <f t="shared" si="17"/>
        <v>1678.7043840000003</v>
      </c>
      <c r="L124" s="27"/>
      <c r="M124" s="20">
        <v>0</v>
      </c>
      <c r="N124" s="20">
        <v>0</v>
      </c>
      <c r="O124" s="20">
        <v>13</v>
      </c>
      <c r="P124" s="20">
        <f t="shared" si="18"/>
        <v>1612.8711759999999</v>
      </c>
      <c r="Q124" s="20">
        <f t="shared" si="16"/>
        <v>65.833208000000468</v>
      </c>
    </row>
    <row r="125" spans="7:17" x14ac:dyDescent="0.3">
      <c r="G125" s="46"/>
      <c r="H125" s="20">
        <v>0</v>
      </c>
      <c r="I125" s="20">
        <v>0</v>
      </c>
      <c r="J125" s="20">
        <v>14</v>
      </c>
      <c r="K125" s="20">
        <f t="shared" si="17"/>
        <v>1680.8136240000003</v>
      </c>
      <c r="L125" s="27"/>
      <c r="M125" s="20">
        <v>0</v>
      </c>
      <c r="N125" s="20">
        <v>0</v>
      </c>
      <c r="O125" s="20">
        <v>14</v>
      </c>
      <c r="P125" s="20">
        <f t="shared" si="18"/>
        <v>1614.9804159999999</v>
      </c>
      <c r="Q125" s="20">
        <f t="shared" si="16"/>
        <v>65.833208000000468</v>
      </c>
    </row>
    <row r="126" spans="7:17" x14ac:dyDescent="0.3">
      <c r="G126" s="27"/>
      <c r="H126" s="20">
        <v>0</v>
      </c>
      <c r="I126" s="20">
        <v>0</v>
      </c>
      <c r="J126" s="20">
        <v>15</v>
      </c>
      <c r="K126" s="20">
        <f t="shared" si="17"/>
        <v>1683.0791040000004</v>
      </c>
      <c r="L126" s="27"/>
      <c r="M126" s="20">
        <v>0</v>
      </c>
      <c r="N126" s="20">
        <v>0</v>
      </c>
      <c r="O126" s="20">
        <v>15</v>
      </c>
      <c r="P126" s="20">
        <f t="shared" si="18"/>
        <v>1617.2458959999999</v>
      </c>
      <c r="Q126" s="20">
        <f t="shared" si="16"/>
        <v>65.833208000000468</v>
      </c>
    </row>
    <row r="127" spans="7:17" x14ac:dyDescent="0.3">
      <c r="G127" s="29"/>
      <c r="H127" s="20">
        <v>0</v>
      </c>
      <c r="I127" s="20">
        <v>0</v>
      </c>
      <c r="J127" s="20">
        <v>16</v>
      </c>
      <c r="K127" s="20">
        <f t="shared" si="17"/>
        <v>1685.5008240000004</v>
      </c>
      <c r="L127" s="29"/>
      <c r="M127" s="20">
        <v>0</v>
      </c>
      <c r="N127" s="20">
        <v>0</v>
      </c>
      <c r="O127" s="20">
        <v>16</v>
      </c>
      <c r="P127" s="20">
        <f t="shared" si="18"/>
        <v>1619.667616</v>
      </c>
      <c r="Q127" s="20">
        <f t="shared" ref="Q127:Q141" si="19">K127-P127</f>
        <v>65.833208000000468</v>
      </c>
    </row>
    <row r="128" spans="7:17" x14ac:dyDescent="0.3">
      <c r="G128" s="29"/>
      <c r="H128" s="20">
        <v>0</v>
      </c>
      <c r="I128" s="20">
        <v>0</v>
      </c>
      <c r="J128" s="20">
        <v>17</v>
      </c>
      <c r="K128" s="20">
        <f t="shared" si="17"/>
        <v>1688.0787840000003</v>
      </c>
      <c r="L128" s="29"/>
      <c r="M128" s="20">
        <v>0</v>
      </c>
      <c r="N128" s="20">
        <v>0</v>
      </c>
      <c r="O128" s="20">
        <v>17</v>
      </c>
      <c r="P128" s="20">
        <f t="shared" si="18"/>
        <v>1622.2455759999998</v>
      </c>
      <c r="Q128" s="20">
        <f t="shared" si="19"/>
        <v>65.833208000000468</v>
      </c>
    </row>
    <row r="129" spans="7:17" x14ac:dyDescent="0.3">
      <c r="G129" s="29"/>
      <c r="H129" s="20">
        <v>0</v>
      </c>
      <c r="I129" s="20">
        <v>0</v>
      </c>
      <c r="J129" s="20">
        <v>18</v>
      </c>
      <c r="K129" s="20">
        <f t="shared" si="17"/>
        <v>1690.8129840000004</v>
      </c>
      <c r="L129" s="29"/>
      <c r="M129" s="20">
        <v>0</v>
      </c>
      <c r="N129" s="20">
        <v>0</v>
      </c>
      <c r="O129" s="20">
        <v>18</v>
      </c>
      <c r="P129" s="20">
        <f t="shared" si="18"/>
        <v>1624.9797759999999</v>
      </c>
      <c r="Q129" s="20">
        <f t="shared" si="19"/>
        <v>65.833208000000468</v>
      </c>
    </row>
    <row r="130" spans="7:17" x14ac:dyDescent="0.3">
      <c r="G130" s="29"/>
      <c r="H130" s="20">
        <v>0</v>
      </c>
      <c r="I130" s="20">
        <v>0</v>
      </c>
      <c r="J130" s="20">
        <v>19</v>
      </c>
      <c r="K130" s="20">
        <f t="shared" si="17"/>
        <v>1693.7034240000003</v>
      </c>
      <c r="L130" s="29"/>
      <c r="M130" s="20">
        <v>0</v>
      </c>
      <c r="N130" s="20">
        <v>0</v>
      </c>
      <c r="O130" s="20">
        <v>19</v>
      </c>
      <c r="P130" s="20">
        <f t="shared" si="18"/>
        <v>1627.8702159999998</v>
      </c>
      <c r="Q130" s="20">
        <f t="shared" si="19"/>
        <v>65.833208000000468</v>
      </c>
    </row>
    <row r="131" spans="7:17" x14ac:dyDescent="0.3">
      <c r="G131" s="29"/>
      <c r="H131" s="20">
        <v>0</v>
      </c>
      <c r="I131" s="20">
        <v>0</v>
      </c>
      <c r="J131" s="20">
        <v>20</v>
      </c>
      <c r="K131" s="20">
        <f t="shared" si="17"/>
        <v>1696.7501040000004</v>
      </c>
      <c r="L131" s="29"/>
      <c r="M131" s="20">
        <v>0</v>
      </c>
      <c r="N131" s="20">
        <v>0</v>
      </c>
      <c r="O131" s="20">
        <v>20</v>
      </c>
      <c r="P131" s="20">
        <f t="shared" si="18"/>
        <v>1630.916896</v>
      </c>
      <c r="Q131" s="20">
        <f t="shared" si="19"/>
        <v>65.833208000000468</v>
      </c>
    </row>
    <row r="132" spans="7:17" x14ac:dyDescent="0.3">
      <c r="G132" s="29"/>
      <c r="H132" s="20">
        <v>0</v>
      </c>
      <c r="I132" s="20">
        <v>0</v>
      </c>
      <c r="J132" s="20">
        <v>21</v>
      </c>
      <c r="K132" s="20">
        <f t="shared" si="17"/>
        <v>1699.9530240000004</v>
      </c>
      <c r="L132" s="29"/>
      <c r="M132" s="20">
        <v>0</v>
      </c>
      <c r="N132" s="20">
        <v>0</v>
      </c>
      <c r="O132" s="20">
        <v>21</v>
      </c>
      <c r="P132" s="20">
        <f t="shared" si="18"/>
        <v>1634.1198159999999</v>
      </c>
      <c r="Q132" s="20">
        <f t="shared" si="19"/>
        <v>65.833208000000468</v>
      </c>
    </row>
    <row r="133" spans="7:17" x14ac:dyDescent="0.3">
      <c r="G133" s="29"/>
      <c r="H133" s="20">
        <v>0</v>
      </c>
      <c r="I133" s="20">
        <v>0</v>
      </c>
      <c r="J133" s="20">
        <v>22</v>
      </c>
      <c r="K133" s="20">
        <f t="shared" si="17"/>
        <v>1703.3121840000003</v>
      </c>
      <c r="L133" s="29"/>
      <c r="M133" s="20">
        <v>0</v>
      </c>
      <c r="N133" s="20">
        <v>0</v>
      </c>
      <c r="O133" s="20">
        <v>22</v>
      </c>
      <c r="P133" s="20">
        <f t="shared" si="18"/>
        <v>1637.4789759999999</v>
      </c>
      <c r="Q133" s="20">
        <f t="shared" si="19"/>
        <v>65.833208000000468</v>
      </c>
    </row>
    <row r="134" spans="7:17" x14ac:dyDescent="0.3">
      <c r="G134" s="29"/>
      <c r="H134" s="20">
        <v>0</v>
      </c>
      <c r="I134" s="20">
        <v>0</v>
      </c>
      <c r="J134" s="20">
        <v>23</v>
      </c>
      <c r="K134" s="20">
        <f t="shared" si="17"/>
        <v>1706.8275840000003</v>
      </c>
      <c r="L134" s="29"/>
      <c r="M134" s="20">
        <v>0</v>
      </c>
      <c r="N134" s="20">
        <v>0</v>
      </c>
      <c r="O134" s="20">
        <v>23</v>
      </c>
      <c r="P134" s="20">
        <f t="shared" si="18"/>
        <v>1640.9943759999999</v>
      </c>
      <c r="Q134" s="20">
        <f t="shared" si="19"/>
        <v>65.833208000000468</v>
      </c>
    </row>
    <row r="135" spans="7:17" x14ac:dyDescent="0.3">
      <c r="G135" s="29"/>
      <c r="H135" s="20">
        <v>0</v>
      </c>
      <c r="I135" s="20">
        <v>0</v>
      </c>
      <c r="J135" s="20">
        <v>24</v>
      </c>
      <c r="K135" s="20">
        <f t="shared" si="17"/>
        <v>1710.4992240000004</v>
      </c>
      <c r="L135" s="29"/>
      <c r="M135" s="20">
        <v>0</v>
      </c>
      <c r="N135" s="20">
        <v>0</v>
      </c>
      <c r="O135" s="20">
        <v>24</v>
      </c>
      <c r="P135" s="20">
        <f t="shared" si="18"/>
        <v>1644.6660159999999</v>
      </c>
      <c r="Q135" s="20">
        <f t="shared" si="19"/>
        <v>65.833208000000468</v>
      </c>
    </row>
    <row r="136" spans="7:17" x14ac:dyDescent="0.3">
      <c r="G136" s="29"/>
      <c r="H136" s="20">
        <v>0</v>
      </c>
      <c r="I136" s="20">
        <v>0</v>
      </c>
      <c r="J136" s="20">
        <v>25</v>
      </c>
      <c r="K136" s="20">
        <f t="shared" si="17"/>
        <v>1714.3271040000004</v>
      </c>
      <c r="L136" s="29"/>
      <c r="M136" s="20">
        <v>0</v>
      </c>
      <c r="N136" s="20">
        <v>0</v>
      </c>
      <c r="O136" s="20">
        <v>25</v>
      </c>
      <c r="P136" s="20">
        <f t="shared" si="18"/>
        <v>1648.4938959999999</v>
      </c>
      <c r="Q136" s="20">
        <f t="shared" si="19"/>
        <v>65.833208000000468</v>
      </c>
    </row>
    <row r="137" spans="7:17" x14ac:dyDescent="0.3">
      <c r="G137" s="29"/>
      <c r="H137" s="20">
        <v>0</v>
      </c>
      <c r="I137" s="20">
        <v>0</v>
      </c>
      <c r="J137" s="20">
        <v>26</v>
      </c>
      <c r="K137" s="20">
        <f t="shared" si="17"/>
        <v>1718.3112240000003</v>
      </c>
      <c r="L137" s="29"/>
      <c r="M137" s="20">
        <v>0</v>
      </c>
      <c r="N137" s="20">
        <v>0</v>
      </c>
      <c r="O137" s="20">
        <v>26</v>
      </c>
      <c r="P137" s="20">
        <f t="shared" si="18"/>
        <v>1652.4780159999998</v>
      </c>
      <c r="Q137" s="20">
        <f t="shared" si="19"/>
        <v>65.833208000000468</v>
      </c>
    </row>
    <row r="138" spans="7:17" x14ac:dyDescent="0.3">
      <c r="G138" s="29"/>
      <c r="H138" s="20">
        <v>0</v>
      </c>
      <c r="I138" s="20">
        <v>0</v>
      </c>
      <c r="J138" s="20">
        <v>27</v>
      </c>
      <c r="K138" s="20">
        <f t="shared" si="17"/>
        <v>1722.4515840000004</v>
      </c>
      <c r="L138" s="29"/>
      <c r="M138" s="20">
        <v>0</v>
      </c>
      <c r="N138" s="20">
        <v>0</v>
      </c>
      <c r="O138" s="20">
        <v>27</v>
      </c>
      <c r="P138" s="20">
        <f t="shared" si="18"/>
        <v>1656.6183759999999</v>
      </c>
      <c r="Q138" s="20">
        <f t="shared" si="19"/>
        <v>65.833208000000468</v>
      </c>
    </row>
    <row r="139" spans="7:17" x14ac:dyDescent="0.3">
      <c r="G139" s="29"/>
      <c r="H139" s="20">
        <v>0</v>
      </c>
      <c r="I139" s="20">
        <v>0</v>
      </c>
      <c r="J139" s="20">
        <v>28</v>
      </c>
      <c r="K139" s="20">
        <f t="shared" si="17"/>
        <v>1726.7481840000003</v>
      </c>
      <c r="L139" s="29"/>
      <c r="M139" s="20">
        <v>0</v>
      </c>
      <c r="N139" s="20">
        <v>0</v>
      </c>
      <c r="O139" s="20">
        <v>28</v>
      </c>
      <c r="P139" s="20">
        <f t="shared" si="18"/>
        <v>1660.9149759999998</v>
      </c>
      <c r="Q139" s="20">
        <f t="shared" si="19"/>
        <v>65.833208000000468</v>
      </c>
    </row>
    <row r="140" spans="7:17" x14ac:dyDescent="0.3">
      <c r="G140" s="29"/>
      <c r="H140" s="20">
        <v>0</v>
      </c>
      <c r="I140" s="20">
        <v>0</v>
      </c>
      <c r="J140" s="20">
        <v>29</v>
      </c>
      <c r="K140" s="20">
        <f t="shared" si="17"/>
        <v>1731.2010240000004</v>
      </c>
      <c r="L140" s="29"/>
      <c r="M140" s="20">
        <v>0</v>
      </c>
      <c r="N140" s="20">
        <v>0</v>
      </c>
      <c r="O140" s="20">
        <v>29</v>
      </c>
      <c r="P140" s="20">
        <f t="shared" si="18"/>
        <v>1665.3678159999999</v>
      </c>
      <c r="Q140" s="20">
        <f t="shared" si="19"/>
        <v>65.833208000000468</v>
      </c>
    </row>
    <row r="141" spans="7:17" x14ac:dyDescent="0.3">
      <c r="G141" s="29"/>
      <c r="H141" s="20">
        <v>0</v>
      </c>
      <c r="I141" s="20">
        <v>0</v>
      </c>
      <c r="J141" s="20">
        <v>30</v>
      </c>
      <c r="K141" s="20">
        <f t="shared" si="17"/>
        <v>1735.8101040000004</v>
      </c>
      <c r="L141" s="29"/>
      <c r="M141" s="20">
        <v>0</v>
      </c>
      <c r="N141" s="20">
        <v>0</v>
      </c>
      <c r="O141" s="20">
        <v>30</v>
      </c>
      <c r="P141" s="20">
        <f t="shared" si="18"/>
        <v>1669.9768959999999</v>
      </c>
      <c r="Q141" s="20">
        <f t="shared" si="19"/>
        <v>65.833208000000468</v>
      </c>
    </row>
    <row r="144" spans="7:17" x14ac:dyDescent="0.3"/>
  </sheetData>
  <pageMargins left="0.7" right="0.7" top="0.75" bottom="0.75" header="0.3" footer="0.3"/>
  <pageSetup paperSize="9" orientation="portrait" horizontalDpi="0" verticalDpi="0"/>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kerry</cp:lastModifiedBy>
  <dcterms:created xsi:type="dcterms:W3CDTF">2020-03-17T21:45:00Z</dcterms:created>
  <dcterms:modified xsi:type="dcterms:W3CDTF">2020-06-02T09:51:11Z</dcterms:modified>
</cp:coreProperties>
</file>