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312568_student_uwtsd_ac_uk/Documents/Desktop/UWTSD/Work/1st Year/Motorcycle Technolgy/Assignment 2/"/>
    </mc:Choice>
  </mc:AlternateContent>
  <xr:revisionPtr revIDLastSave="407" documentId="11_1BC88F415D53B2487D015F5EF5E42DF756AB4D18" xr6:coauthVersionLast="47" xr6:coauthVersionMax="47" xr10:uidLastSave="{1087B7A7-DD6F-4985-8A70-0F919DB6FC11}"/>
  <bookViews>
    <workbookView xWindow="-80" yWindow="-80" windowWidth="25760" windowHeight="1544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I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2" i="1"/>
  <c r="G12" i="1"/>
  <c r="E12" i="1"/>
  <c r="H12" i="1" s="1"/>
  <c r="E13" i="1" l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B13" i="1"/>
  <c r="I14" i="1" l="1"/>
  <c r="G14" i="1"/>
  <c r="I13" i="1"/>
  <c r="G13" i="1"/>
  <c r="B14" i="1"/>
  <c r="H13" i="1"/>
  <c r="F13" i="1" l="1"/>
  <c r="B15" i="1"/>
  <c r="H14" i="1"/>
  <c r="F14" i="1"/>
  <c r="B16" i="1" l="1"/>
  <c r="H15" i="1"/>
  <c r="I15" i="1"/>
  <c r="G15" i="1"/>
  <c r="F15" i="1" l="1"/>
  <c r="B17" i="1"/>
  <c r="H16" i="1"/>
  <c r="G16" i="1"/>
  <c r="I16" i="1"/>
  <c r="F16" i="1" l="1"/>
  <c r="B18" i="1"/>
  <c r="H17" i="1"/>
  <c r="G17" i="1"/>
  <c r="I17" i="1"/>
  <c r="F17" i="1" l="1"/>
  <c r="B19" i="1"/>
  <c r="H18" i="1"/>
  <c r="G18" i="1"/>
  <c r="I18" i="1"/>
  <c r="F18" i="1" l="1"/>
  <c r="B20" i="1"/>
  <c r="H19" i="1"/>
  <c r="I19" i="1"/>
  <c r="G19" i="1"/>
  <c r="F19" i="1" l="1"/>
  <c r="B21" i="1"/>
  <c r="H20" i="1"/>
  <c r="I20" i="1"/>
  <c r="G20" i="1"/>
  <c r="F20" i="1" l="1"/>
  <c r="B22" i="1"/>
  <c r="H21" i="1"/>
  <c r="I21" i="1"/>
  <c r="G21" i="1"/>
  <c r="F21" i="1" l="1"/>
  <c r="B23" i="1"/>
  <c r="H22" i="1"/>
  <c r="G22" i="1"/>
  <c r="I22" i="1"/>
  <c r="F22" i="1" l="1"/>
  <c r="B24" i="1"/>
  <c r="H23" i="1"/>
  <c r="I23" i="1"/>
  <c r="G23" i="1"/>
  <c r="F23" i="1" l="1"/>
  <c r="B25" i="1"/>
  <c r="H24" i="1"/>
  <c r="G24" i="1"/>
  <c r="I24" i="1"/>
  <c r="F24" i="1" l="1"/>
  <c r="B26" i="1"/>
  <c r="H25" i="1"/>
  <c r="I25" i="1"/>
  <c r="G25" i="1"/>
  <c r="F25" i="1" l="1"/>
  <c r="B27" i="1"/>
  <c r="H26" i="1"/>
  <c r="I26" i="1"/>
  <c r="G26" i="1"/>
  <c r="F26" i="1" l="1"/>
  <c r="B28" i="1"/>
  <c r="H27" i="1"/>
  <c r="I27" i="1"/>
  <c r="G27" i="1"/>
  <c r="F27" i="1" l="1"/>
  <c r="B29" i="1"/>
  <c r="H28" i="1"/>
  <c r="I28" i="1"/>
  <c r="G28" i="1"/>
  <c r="F28" i="1" l="1"/>
  <c r="B30" i="1"/>
  <c r="H29" i="1"/>
  <c r="I29" i="1"/>
  <c r="G29" i="1"/>
  <c r="F29" i="1" l="1"/>
  <c r="B31" i="1"/>
  <c r="H30" i="1"/>
  <c r="I30" i="1"/>
  <c r="G30" i="1"/>
  <c r="F30" i="1" l="1"/>
  <c r="B32" i="1"/>
  <c r="H31" i="1"/>
  <c r="G31" i="1"/>
  <c r="I31" i="1"/>
  <c r="F31" i="1" l="1"/>
  <c r="B33" i="1"/>
  <c r="H32" i="1"/>
  <c r="G32" i="1"/>
  <c r="I32" i="1"/>
  <c r="F32" i="1" l="1"/>
  <c r="B34" i="1"/>
  <c r="H33" i="1"/>
  <c r="I33" i="1"/>
  <c r="G33" i="1"/>
  <c r="F33" i="1" l="1"/>
  <c r="B35" i="1"/>
  <c r="H34" i="1"/>
  <c r="I34" i="1"/>
  <c r="G34" i="1"/>
  <c r="F34" i="1" l="1"/>
  <c r="B36" i="1"/>
  <c r="H35" i="1"/>
  <c r="G35" i="1"/>
  <c r="I35" i="1"/>
  <c r="F35" i="1" l="1"/>
  <c r="B37" i="1"/>
  <c r="H36" i="1"/>
  <c r="I36" i="1"/>
  <c r="G36" i="1"/>
  <c r="F36" i="1" l="1"/>
  <c r="B38" i="1"/>
  <c r="H37" i="1"/>
  <c r="I37" i="1"/>
  <c r="G37" i="1"/>
  <c r="B39" i="1" l="1"/>
  <c r="H38" i="1"/>
  <c r="G38" i="1"/>
  <c r="I38" i="1"/>
  <c r="F37" i="1"/>
  <c r="F38" i="1" l="1"/>
  <c r="B40" i="1"/>
  <c r="H39" i="1"/>
  <c r="I39" i="1"/>
  <c r="G39" i="1"/>
  <c r="F39" i="1" l="1"/>
  <c r="B41" i="1"/>
  <c r="H40" i="1"/>
  <c r="G40" i="1"/>
  <c r="I40" i="1"/>
  <c r="B42" i="1" l="1"/>
  <c r="H41" i="1"/>
  <c r="I41" i="1"/>
  <c r="G41" i="1"/>
  <c r="F40" i="1"/>
  <c r="F41" i="1" l="1"/>
  <c r="B43" i="1"/>
  <c r="H42" i="1"/>
  <c r="I42" i="1"/>
  <c r="G42" i="1"/>
  <c r="F42" i="1" l="1"/>
  <c r="B44" i="1"/>
  <c r="H43" i="1"/>
  <c r="G43" i="1"/>
  <c r="I43" i="1"/>
  <c r="B45" i="1" l="1"/>
  <c r="H44" i="1"/>
  <c r="I44" i="1"/>
  <c r="G44" i="1"/>
  <c r="F43" i="1"/>
  <c r="F44" i="1" l="1"/>
  <c r="B46" i="1"/>
  <c r="H45" i="1"/>
  <c r="G45" i="1"/>
  <c r="I45" i="1"/>
  <c r="F45" i="1" l="1"/>
  <c r="B47" i="1"/>
  <c r="H46" i="1"/>
  <c r="I46" i="1"/>
  <c r="G46" i="1"/>
  <c r="F46" i="1" l="1"/>
  <c r="B48" i="1"/>
  <c r="H47" i="1"/>
  <c r="I47" i="1"/>
  <c r="G47" i="1"/>
  <c r="F47" i="1" l="1"/>
  <c r="B49" i="1"/>
  <c r="H48" i="1"/>
  <c r="G48" i="1"/>
  <c r="I48" i="1"/>
  <c r="F48" i="1" l="1"/>
  <c r="B50" i="1"/>
  <c r="H49" i="1"/>
  <c r="G49" i="1"/>
  <c r="I49" i="1"/>
  <c r="F49" i="1" l="1"/>
  <c r="B51" i="1"/>
  <c r="H50" i="1"/>
  <c r="I50" i="1"/>
  <c r="G50" i="1"/>
  <c r="F50" i="1" l="1"/>
  <c r="B52" i="1"/>
  <c r="H51" i="1"/>
  <c r="I51" i="1"/>
  <c r="G51" i="1"/>
  <c r="F51" i="1" l="1"/>
  <c r="B53" i="1"/>
  <c r="H52" i="1"/>
  <c r="I52" i="1"/>
  <c r="G52" i="1"/>
  <c r="F52" i="1" l="1"/>
  <c r="B54" i="1"/>
  <c r="H53" i="1"/>
  <c r="G53" i="1"/>
  <c r="I53" i="1"/>
  <c r="F53" i="1" l="1"/>
  <c r="B55" i="1"/>
  <c r="H54" i="1"/>
  <c r="G54" i="1"/>
  <c r="I54" i="1"/>
  <c r="F54" i="1" l="1"/>
  <c r="B56" i="1"/>
  <c r="H55" i="1"/>
  <c r="G55" i="1"/>
  <c r="I55" i="1"/>
  <c r="F55" i="1" l="1"/>
  <c r="B57" i="1"/>
  <c r="H56" i="1"/>
  <c r="I56" i="1"/>
  <c r="G56" i="1"/>
  <c r="F56" i="1" l="1"/>
  <c r="B58" i="1"/>
  <c r="H57" i="1"/>
  <c r="I57" i="1"/>
  <c r="G57" i="1"/>
  <c r="F57" i="1" l="1"/>
  <c r="B59" i="1"/>
  <c r="H58" i="1"/>
  <c r="I58" i="1"/>
  <c r="G58" i="1"/>
  <c r="F58" i="1" l="1"/>
  <c r="B60" i="1"/>
  <c r="H59" i="1"/>
  <c r="I59" i="1"/>
  <c r="G59" i="1"/>
  <c r="F59" i="1" l="1"/>
  <c r="B61" i="1"/>
  <c r="H60" i="1"/>
  <c r="G60" i="1"/>
  <c r="I60" i="1"/>
  <c r="F60" i="1" l="1"/>
  <c r="B62" i="1"/>
  <c r="H61" i="1"/>
  <c r="I61" i="1"/>
  <c r="G61" i="1"/>
  <c r="F61" i="1" l="1"/>
  <c r="B63" i="1"/>
  <c r="H62" i="1"/>
  <c r="G62" i="1"/>
  <c r="I62" i="1"/>
  <c r="F62" i="1" l="1"/>
  <c r="B64" i="1"/>
  <c r="H63" i="1"/>
  <c r="G63" i="1"/>
  <c r="I63" i="1"/>
  <c r="F63" i="1" l="1"/>
  <c r="B65" i="1"/>
  <c r="H64" i="1"/>
  <c r="G64" i="1"/>
  <c r="I64" i="1"/>
  <c r="F64" i="1" l="1"/>
  <c r="B66" i="1"/>
  <c r="H65" i="1"/>
  <c r="G65" i="1"/>
  <c r="I65" i="1"/>
  <c r="F65" i="1" l="1"/>
  <c r="B67" i="1"/>
  <c r="H66" i="1"/>
  <c r="I66" i="1"/>
  <c r="G66" i="1"/>
  <c r="F66" i="1" l="1"/>
  <c r="B68" i="1"/>
  <c r="H67" i="1"/>
  <c r="G67" i="1"/>
  <c r="I67" i="1"/>
  <c r="F67" i="1" l="1"/>
  <c r="B69" i="1"/>
  <c r="H68" i="1"/>
  <c r="I68" i="1"/>
  <c r="G68" i="1"/>
  <c r="F68" i="1" l="1"/>
  <c r="B70" i="1"/>
  <c r="H69" i="1"/>
  <c r="I69" i="1"/>
  <c r="G69" i="1"/>
  <c r="F69" i="1" l="1"/>
  <c r="B71" i="1"/>
  <c r="H70" i="1"/>
  <c r="G70" i="1"/>
  <c r="I70" i="1"/>
  <c r="F70" i="1" l="1"/>
  <c r="B72" i="1"/>
  <c r="H71" i="1"/>
  <c r="I71" i="1"/>
  <c r="G71" i="1"/>
  <c r="F71" i="1" l="1"/>
  <c r="B73" i="1"/>
  <c r="H72" i="1"/>
  <c r="I72" i="1"/>
  <c r="G72" i="1"/>
  <c r="F72" i="1" l="1"/>
  <c r="B74" i="1"/>
  <c r="H73" i="1"/>
  <c r="I73" i="1"/>
  <c r="G73" i="1"/>
  <c r="F73" i="1" l="1"/>
  <c r="B75" i="1"/>
  <c r="H74" i="1"/>
  <c r="I74" i="1"/>
  <c r="G74" i="1"/>
  <c r="F74" i="1" l="1"/>
  <c r="B76" i="1"/>
  <c r="H75" i="1"/>
  <c r="G75" i="1"/>
  <c r="I75" i="1"/>
  <c r="F75" i="1" l="1"/>
  <c r="B77" i="1"/>
  <c r="H76" i="1"/>
  <c r="G76" i="1"/>
  <c r="I76" i="1"/>
  <c r="F76" i="1" l="1"/>
  <c r="B78" i="1"/>
  <c r="H77" i="1"/>
  <c r="I77" i="1"/>
  <c r="G77" i="1"/>
  <c r="F77" i="1" l="1"/>
  <c r="B79" i="1"/>
  <c r="H78" i="1"/>
  <c r="I78" i="1"/>
  <c r="G78" i="1"/>
  <c r="F78" i="1" l="1"/>
  <c r="B80" i="1"/>
  <c r="H79" i="1"/>
  <c r="I79" i="1"/>
  <c r="G79" i="1"/>
  <c r="F79" i="1" l="1"/>
  <c r="B81" i="1"/>
  <c r="H80" i="1"/>
  <c r="I80" i="1"/>
  <c r="G80" i="1"/>
  <c r="F80" i="1" l="1"/>
  <c r="B82" i="1"/>
  <c r="H81" i="1"/>
  <c r="I81" i="1"/>
  <c r="G81" i="1"/>
  <c r="F81" i="1" l="1"/>
  <c r="B83" i="1"/>
  <c r="H82" i="1"/>
  <c r="G82" i="1"/>
  <c r="I82" i="1"/>
  <c r="F82" i="1" l="1"/>
  <c r="B84" i="1"/>
  <c r="H83" i="1"/>
  <c r="I83" i="1"/>
  <c r="G83" i="1"/>
  <c r="F83" i="1" l="1"/>
  <c r="B85" i="1"/>
  <c r="H84" i="1"/>
  <c r="G84" i="1"/>
  <c r="I84" i="1"/>
  <c r="F84" i="1" l="1"/>
  <c r="B86" i="1"/>
  <c r="H85" i="1"/>
  <c r="I85" i="1"/>
  <c r="G85" i="1"/>
  <c r="F85" i="1" l="1"/>
  <c r="B87" i="1"/>
  <c r="H86" i="1"/>
  <c r="G86" i="1"/>
  <c r="I86" i="1"/>
  <c r="F86" i="1" l="1"/>
  <c r="B88" i="1"/>
  <c r="H87" i="1"/>
  <c r="I87" i="1"/>
  <c r="G87" i="1"/>
  <c r="F87" i="1" l="1"/>
  <c r="B89" i="1"/>
  <c r="H88" i="1"/>
  <c r="I88" i="1"/>
  <c r="G88" i="1"/>
  <c r="F88" i="1" l="1"/>
  <c r="B90" i="1"/>
  <c r="H89" i="1"/>
  <c r="I89" i="1"/>
  <c r="G89" i="1"/>
  <c r="F89" i="1" l="1"/>
  <c r="B91" i="1"/>
  <c r="H90" i="1"/>
  <c r="I90" i="1"/>
  <c r="G90" i="1"/>
  <c r="F90" i="1" l="1"/>
  <c r="B92" i="1"/>
  <c r="H91" i="1"/>
  <c r="I91" i="1"/>
  <c r="G91" i="1"/>
  <c r="F91" i="1" l="1"/>
  <c r="B93" i="1"/>
  <c r="H92" i="1"/>
  <c r="I92" i="1"/>
  <c r="G92" i="1"/>
  <c r="F92" i="1" l="1"/>
  <c r="B94" i="1"/>
  <c r="H93" i="1"/>
  <c r="G93" i="1"/>
  <c r="I93" i="1"/>
  <c r="F93" i="1" l="1"/>
  <c r="B95" i="1"/>
  <c r="H94" i="1"/>
  <c r="G94" i="1"/>
  <c r="I94" i="1"/>
  <c r="F94" i="1" l="1"/>
  <c r="B96" i="1"/>
  <c r="H95" i="1"/>
  <c r="G95" i="1"/>
  <c r="I95" i="1"/>
  <c r="F95" i="1" l="1"/>
  <c r="B97" i="1"/>
  <c r="H96" i="1"/>
  <c r="G96" i="1"/>
  <c r="I96" i="1"/>
  <c r="F96" i="1" l="1"/>
  <c r="B98" i="1"/>
  <c r="H97" i="1"/>
  <c r="G97" i="1"/>
  <c r="I97" i="1"/>
  <c r="F97" i="1" l="1"/>
  <c r="B99" i="1"/>
  <c r="H98" i="1"/>
  <c r="I98" i="1"/>
  <c r="G98" i="1"/>
  <c r="F98" i="1" l="1"/>
  <c r="B100" i="1"/>
  <c r="H99" i="1"/>
  <c r="I99" i="1"/>
  <c r="G99" i="1"/>
  <c r="F99" i="1" l="1"/>
  <c r="B101" i="1"/>
  <c r="H100" i="1"/>
  <c r="I100" i="1"/>
  <c r="G100" i="1"/>
  <c r="F100" i="1" l="1"/>
  <c r="B102" i="1"/>
  <c r="H101" i="1"/>
  <c r="I101" i="1"/>
  <c r="G101" i="1"/>
  <c r="F101" i="1" l="1"/>
  <c r="H102" i="1"/>
  <c r="I102" i="1"/>
  <c r="G102" i="1"/>
  <c r="F102" i="1" l="1"/>
</calcChain>
</file>

<file path=xl/sharedStrings.xml><?xml version="1.0" encoding="utf-8"?>
<sst xmlns="http://schemas.openxmlformats.org/spreadsheetml/2006/main" count="34" uniqueCount="33">
  <si>
    <t>Humidity</t>
  </si>
  <si>
    <t>mBar</t>
  </si>
  <si>
    <t>%</t>
  </si>
  <si>
    <t>Deg C</t>
  </si>
  <si>
    <t>Load</t>
  </si>
  <si>
    <t>Dyno Speed</t>
  </si>
  <si>
    <t>Fuel Flow Rate</t>
  </si>
  <si>
    <t>Lambda</t>
  </si>
  <si>
    <t>rpm</t>
  </si>
  <si>
    <t>l/min</t>
  </si>
  <si>
    <t>SFC</t>
  </si>
  <si>
    <t>Torque</t>
  </si>
  <si>
    <t>Brake Power</t>
  </si>
  <si>
    <t>Power</t>
  </si>
  <si>
    <t>BMEP</t>
  </si>
  <si>
    <t>Thermal Efficeny</t>
  </si>
  <si>
    <t>Ambient Tempture</t>
  </si>
  <si>
    <t>Barometric Pressure</t>
  </si>
  <si>
    <t>Engine Dynamometer Results</t>
  </si>
  <si>
    <t>Nm</t>
  </si>
  <si>
    <t>1.6 Honda Vtec</t>
  </si>
  <si>
    <t>N</t>
  </si>
  <si>
    <t>cc</t>
  </si>
  <si>
    <t>Kg/kWh</t>
  </si>
  <si>
    <t>kW</t>
  </si>
  <si>
    <t>VoE</t>
  </si>
  <si>
    <t>W</t>
  </si>
  <si>
    <t>kg/s</t>
  </si>
  <si>
    <t>MJ/kg</t>
  </si>
  <si>
    <t>nt</t>
  </si>
  <si>
    <t>CV</t>
  </si>
  <si>
    <t>kpa</t>
  </si>
  <si>
    <t>Fuel flow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</si>
</sst>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8" formatCode="0.000000"/>
    <numFmt numFmtId="170" formatCode="0.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0" fillId="0" borderId="0" xfId="0" applyNumberForma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168" fontId="0" fillId="0" borderId="0" xfId="0" applyNumberFormat="1" applyAlignment="1">
      <alignment horizontal="center"/>
    </xf>
    <xf numFmtId="170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Engine</a:t>
            </a:r>
            <a:r>
              <a:rPr lang="en-GB" baseline="0"/>
              <a:t> Speed to Torque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BsC'!$B$12:$B$102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BsC'!$E$12:$E$102</c:f>
              <c:numCache>
                <c:formatCode>0.00</c:formatCode>
                <c:ptCount val="91"/>
                <c:pt idx="0">
                  <c:v>83.354124999999996</c:v>
                </c:pt>
                <c:pt idx="1">
                  <c:v>83.746139999999997</c:v>
                </c:pt>
                <c:pt idx="2">
                  <c:v>84.506534999999985</c:v>
                </c:pt>
                <c:pt idx="3">
                  <c:v>84.930334999999999</c:v>
                </c:pt>
                <c:pt idx="4">
                  <c:v>86.235964999999993</c:v>
                </c:pt>
                <c:pt idx="5">
                  <c:v>87.620649999999998</c:v>
                </c:pt>
                <c:pt idx="6">
                  <c:v>89.23272</c:v>
                </c:pt>
                <c:pt idx="7">
                  <c:v>91.114554999999996</c:v>
                </c:pt>
                <c:pt idx="8">
                  <c:v>93.128419999999991</c:v>
                </c:pt>
                <c:pt idx="9">
                  <c:v>94.363144999999989</c:v>
                </c:pt>
                <c:pt idx="10">
                  <c:v>95.342774999999989</c:v>
                </c:pt>
                <c:pt idx="11">
                  <c:v>95.997219999999984</c:v>
                </c:pt>
                <c:pt idx="12">
                  <c:v>96.553865000000002</c:v>
                </c:pt>
                <c:pt idx="13">
                  <c:v>96.799179999999993</c:v>
                </c:pt>
                <c:pt idx="14">
                  <c:v>96.704639999999998</c:v>
                </c:pt>
                <c:pt idx="15">
                  <c:v>96.871714999999995</c:v>
                </c:pt>
                <c:pt idx="16">
                  <c:v>97.46096</c:v>
                </c:pt>
                <c:pt idx="17">
                  <c:v>97.746209999999991</c:v>
                </c:pt>
                <c:pt idx="18">
                  <c:v>97.943439999999995</c:v>
                </c:pt>
                <c:pt idx="19">
                  <c:v>98.572619999999986</c:v>
                </c:pt>
                <c:pt idx="20">
                  <c:v>99.557954999999993</c:v>
                </c:pt>
                <c:pt idx="21">
                  <c:v>100.118675</c:v>
                </c:pt>
                <c:pt idx="22">
                  <c:v>100.89373999999999</c:v>
                </c:pt>
                <c:pt idx="23">
                  <c:v>101.70710999999999</c:v>
                </c:pt>
                <c:pt idx="24">
                  <c:v>101.986655</c:v>
                </c:pt>
                <c:pt idx="25">
                  <c:v>102.71281999999999</c:v>
                </c:pt>
                <c:pt idx="26">
                  <c:v>103.22789999999999</c:v>
                </c:pt>
                <c:pt idx="27">
                  <c:v>103.35992999999999</c:v>
                </c:pt>
                <c:pt idx="28">
                  <c:v>103.25234999999999</c:v>
                </c:pt>
                <c:pt idx="29">
                  <c:v>103.13988000000001</c:v>
                </c:pt>
                <c:pt idx="30">
                  <c:v>103.04697</c:v>
                </c:pt>
                <c:pt idx="31">
                  <c:v>102.88478499999999</c:v>
                </c:pt>
                <c:pt idx="32">
                  <c:v>102.821215</c:v>
                </c:pt>
                <c:pt idx="33">
                  <c:v>102.565305</c:v>
                </c:pt>
                <c:pt idx="34">
                  <c:v>101.802465</c:v>
                </c:pt>
                <c:pt idx="35">
                  <c:v>101.000505</c:v>
                </c:pt>
                <c:pt idx="36">
                  <c:v>100.80653499999998</c:v>
                </c:pt>
                <c:pt idx="37">
                  <c:v>100.56203499999999</c:v>
                </c:pt>
                <c:pt idx="38">
                  <c:v>99.852985000000004</c:v>
                </c:pt>
                <c:pt idx="39">
                  <c:v>99.297154999999989</c:v>
                </c:pt>
                <c:pt idx="40">
                  <c:v>99.192835000000002</c:v>
                </c:pt>
                <c:pt idx="41">
                  <c:v>98.715244999999996</c:v>
                </c:pt>
                <c:pt idx="42">
                  <c:v>98.716059999999985</c:v>
                </c:pt>
                <c:pt idx="43">
                  <c:v>98.49356499999999</c:v>
                </c:pt>
                <c:pt idx="44">
                  <c:v>98.28573999999999</c:v>
                </c:pt>
                <c:pt idx="45">
                  <c:v>98.4846</c:v>
                </c:pt>
                <c:pt idx="46">
                  <c:v>99.130894999999995</c:v>
                </c:pt>
                <c:pt idx="47">
                  <c:v>99.577514999999991</c:v>
                </c:pt>
                <c:pt idx="48">
                  <c:v>100.190395</c:v>
                </c:pt>
                <c:pt idx="49">
                  <c:v>100.63212499999999</c:v>
                </c:pt>
                <c:pt idx="50">
                  <c:v>100.59381999999999</c:v>
                </c:pt>
                <c:pt idx="51">
                  <c:v>101.22707499999999</c:v>
                </c:pt>
                <c:pt idx="52">
                  <c:v>101.11378999999999</c:v>
                </c:pt>
                <c:pt idx="53">
                  <c:v>101.03310499999999</c:v>
                </c:pt>
                <c:pt idx="54">
                  <c:v>100.90922499999999</c:v>
                </c:pt>
                <c:pt idx="55">
                  <c:v>100.870105</c:v>
                </c:pt>
                <c:pt idx="56">
                  <c:v>100.65983499999999</c:v>
                </c:pt>
                <c:pt idx="57">
                  <c:v>99.977679999999992</c:v>
                </c:pt>
                <c:pt idx="58">
                  <c:v>99.557954999999993</c:v>
                </c:pt>
                <c:pt idx="59">
                  <c:v>98.764959999999988</c:v>
                </c:pt>
                <c:pt idx="60">
                  <c:v>97.803259999999995</c:v>
                </c:pt>
                <c:pt idx="61">
                  <c:v>96.768209999999996</c:v>
                </c:pt>
                <c:pt idx="62">
                  <c:v>95.715229999999991</c:v>
                </c:pt>
                <c:pt idx="63">
                  <c:v>94.947499999999991</c:v>
                </c:pt>
                <c:pt idx="64">
                  <c:v>94.483764999999991</c:v>
                </c:pt>
                <c:pt idx="65">
                  <c:v>93.752709999999993</c:v>
                </c:pt>
                <c:pt idx="66">
                  <c:v>93.228664999999992</c:v>
                </c:pt>
                <c:pt idx="67">
                  <c:v>92.92304</c:v>
                </c:pt>
                <c:pt idx="68">
                  <c:v>92.804864999999992</c:v>
                </c:pt>
                <c:pt idx="69">
                  <c:v>92.897774999999996</c:v>
                </c:pt>
                <c:pt idx="70">
                  <c:v>92.34438999999999</c:v>
                </c:pt>
                <c:pt idx="71">
                  <c:v>92.155309999999986</c:v>
                </c:pt>
                <c:pt idx="72">
                  <c:v>91.438924999999983</c:v>
                </c:pt>
                <c:pt idx="73">
                  <c:v>90.514714999999995</c:v>
                </c:pt>
                <c:pt idx="74">
                  <c:v>89.627994999999999</c:v>
                </c:pt>
                <c:pt idx="75">
                  <c:v>88.553009999999986</c:v>
                </c:pt>
                <c:pt idx="76">
                  <c:v>87.266939999999991</c:v>
                </c:pt>
                <c:pt idx="77">
                  <c:v>85.770599999999988</c:v>
                </c:pt>
                <c:pt idx="78">
                  <c:v>84.460080000000005</c:v>
                </c:pt>
                <c:pt idx="79">
                  <c:v>83.403024999999985</c:v>
                </c:pt>
                <c:pt idx="80">
                  <c:v>82.401389999999992</c:v>
                </c:pt>
                <c:pt idx="81">
                  <c:v>80.941643499999984</c:v>
                </c:pt>
                <c:pt idx="82">
                  <c:v>79.528922499999993</c:v>
                </c:pt>
                <c:pt idx="83">
                  <c:v>78.116608999999997</c:v>
                </c:pt>
                <c:pt idx="84">
                  <c:v>77.264689499999989</c:v>
                </c:pt>
                <c:pt idx="85">
                  <c:v>75.874544</c:v>
                </c:pt>
                <c:pt idx="86">
                  <c:v>74.807709000000003</c:v>
                </c:pt>
                <c:pt idx="87">
                  <c:v>73.833946999999995</c:v>
                </c:pt>
                <c:pt idx="88">
                  <c:v>73.054480999999996</c:v>
                </c:pt>
                <c:pt idx="89">
                  <c:v>72.474363999999994</c:v>
                </c:pt>
                <c:pt idx="90">
                  <c:v>72.247630999999998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5FF-4252-9AF0-1B9D04071F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06651695"/>
        <c:axId val="1906652175"/>
      </c:scatterChart>
      <c:valAx>
        <c:axId val="19066516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Dyno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6652175"/>
        <c:crosses val="autoZero"/>
        <c:crossBetween val="midCat"/>
      </c:valAx>
      <c:valAx>
        <c:axId val="19066521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665169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Engine</a:t>
            </a:r>
            <a:r>
              <a:rPr lang="en-GB" baseline="0"/>
              <a:t> Speed to BMEP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BsC'!$B$12:$B$102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BsC'!$I$12:$I$102</c:f>
              <c:numCache>
                <c:formatCode>0.00</c:formatCode>
                <c:ptCount val="91"/>
                <c:pt idx="0">
                  <c:v>658.77913646894422</c:v>
                </c:pt>
                <c:pt idx="1">
                  <c:v>694.97124805038345</c:v>
                </c:pt>
                <c:pt idx="2">
                  <c:v>734.67577481751346</c:v>
                </c:pt>
                <c:pt idx="3">
                  <c:v>771.92199742983166</c:v>
                </c:pt>
                <c:pt idx="4">
                  <c:v>817.86648790709887</c:v>
                </c:pt>
                <c:pt idx="5">
                  <c:v>865.62386900239767</c:v>
                </c:pt>
                <c:pt idx="6">
                  <c:v>916.81186137203895</c:v>
                </c:pt>
                <c:pt idx="7">
                  <c:v>972.15220739921824</c:v>
                </c:pt>
                <c:pt idx="8">
                  <c:v>1030.4407148613702</c:v>
                </c:pt>
                <c:pt idx="9">
                  <c:v>1081.3919911883299</c:v>
                </c:pt>
                <c:pt idx="10">
                  <c:v>1130.294949105149</c:v>
                </c:pt>
                <c:pt idx="11">
                  <c:v>1175.9885527834385</c:v>
                </c:pt>
                <c:pt idx="12">
                  <c:v>1220.9626685170342</c:v>
                </c:pt>
                <c:pt idx="13">
                  <c:v>1262.3168001421418</c:v>
                </c:pt>
                <c:pt idx="14">
                  <c:v>1299.298609324472</c:v>
                </c:pt>
                <c:pt idx="15">
                  <c:v>1339.8240737688736</c:v>
                </c:pt>
                <c:pt idx="16">
                  <c:v>1386.4874080655486</c:v>
                </c:pt>
                <c:pt idx="17">
                  <c:v>1429.1716584066755</c:v>
                </c:pt>
                <c:pt idx="18">
                  <c:v>1470.7596075106769</c:v>
                </c:pt>
                <c:pt idx="19">
                  <c:v>1519.1604697668972</c:v>
                </c:pt>
                <c:pt idx="20">
                  <c:v>1573.6882517455253</c:v>
                </c:pt>
                <c:pt idx="21">
                  <c:v>1622.1152010758371</c:v>
                </c:pt>
                <c:pt idx="22">
                  <c:v>1674.542812558785</c:v>
                </c:pt>
                <c:pt idx="23">
                  <c:v>1728.2338757906296</c:v>
                </c:pt>
                <c:pt idx="24">
                  <c:v>1773.2859306838563</c:v>
                </c:pt>
                <c:pt idx="25">
                  <c:v>1826.5009853291929</c:v>
                </c:pt>
                <c:pt idx="26">
                  <c:v>1876.4529012746016</c:v>
                </c:pt>
                <c:pt idx="27">
                  <c:v>1919.6975406147292</c:v>
                </c:pt>
                <c:pt idx="28">
                  <c:v>1958.5015802317407</c:v>
                </c:pt>
                <c:pt idx="29">
                  <c:v>1997.1259088939007</c:v>
                </c:pt>
                <c:pt idx="30">
                  <c:v>2036.0478234382879</c:v>
                </c:pt>
                <c:pt idx="31">
                  <c:v>2073.5001661421929</c:v>
                </c:pt>
                <c:pt idx="32">
                  <c:v>2112.8507460645515</c:v>
                </c:pt>
                <c:pt idx="33">
                  <c:v>2148.122724674643</c:v>
                </c:pt>
                <c:pt idx="34">
                  <c:v>2172.3750078882931</c:v>
                </c:pt>
                <c:pt idx="35">
                  <c:v>2195.1741444562585</c:v>
                </c:pt>
                <c:pt idx="36">
                  <c:v>2230.7939507209016</c:v>
                </c:pt>
                <c:pt idx="37">
                  <c:v>2265.1222857866992</c:v>
                </c:pt>
                <c:pt idx="38">
                  <c:v>2288.6099922856206</c:v>
                </c:pt>
                <c:pt idx="39">
                  <c:v>2315.109628622849</c:v>
                </c:pt>
                <c:pt idx="40">
                  <c:v>2351.8753337716566</c:v>
                </c:pt>
                <c:pt idx="41">
                  <c:v>2379.5608047607939</c:v>
                </c:pt>
                <c:pt idx="42">
                  <c:v>2418.5899661653348</c:v>
                </c:pt>
                <c:pt idx="43">
                  <c:v>2452.0603263499029</c:v>
                </c:pt>
                <c:pt idx="44">
                  <c:v>2485.725856496193</c:v>
                </c:pt>
                <c:pt idx="45">
                  <c:v>2529.6732365235735</c:v>
                </c:pt>
                <c:pt idx="46">
                  <c:v>2585.4474009310134</c:v>
                </c:pt>
                <c:pt idx="47">
                  <c:v>2636.4456984038661</c:v>
                </c:pt>
                <c:pt idx="48">
                  <c:v>2692.2646295186983</c:v>
                </c:pt>
                <c:pt idx="49">
                  <c:v>2743.9012551501819</c:v>
                </c:pt>
                <c:pt idx="50">
                  <c:v>2782.6083539116203</c:v>
                </c:pt>
                <c:pt idx="51">
                  <c:v>2840.1271316567536</c:v>
                </c:pt>
                <c:pt idx="52">
                  <c:v>2876.9057193112853</c:v>
                </c:pt>
                <c:pt idx="53">
                  <c:v>2914.5351964688966</c:v>
                </c:pt>
                <c:pt idx="54">
                  <c:v>2950.8377755369206</c:v>
                </c:pt>
                <c:pt idx="55">
                  <c:v>2989.5545361776512</c:v>
                </c:pt>
                <c:pt idx="56">
                  <c:v>3023.1002590207054</c:v>
                </c:pt>
                <c:pt idx="57">
                  <c:v>3042.1212787224194</c:v>
                </c:pt>
                <c:pt idx="58">
                  <c:v>3068.6920909037744</c:v>
                </c:pt>
                <c:pt idx="59">
                  <c:v>3083.2783080099484</c:v>
                </c:pt>
                <c:pt idx="60">
                  <c:v>3091.9044338428425</c:v>
                </c:pt>
                <c:pt idx="61">
                  <c:v>3097.4226551697834</c:v>
                </c:pt>
                <c:pt idx="62">
                  <c:v>3101.5418363750819</c:v>
                </c:pt>
                <c:pt idx="63">
                  <c:v>3114.1847274927673</c:v>
                </c:pt>
                <c:pt idx="64">
                  <c:v>3136.3117193245753</c:v>
                </c:pt>
                <c:pt idx="65">
                  <c:v>3149.0930973787945</c:v>
                </c:pt>
                <c:pt idx="66">
                  <c:v>3168.3318314272465</c:v>
                </c:pt>
                <c:pt idx="67">
                  <c:v>3194.6656055032768</c:v>
                </c:pt>
                <c:pt idx="68">
                  <c:v>3227.2763804934011</c:v>
                </c:pt>
                <c:pt idx="69">
                  <c:v>3267.2176233032128</c:v>
                </c:pt>
                <c:pt idx="70">
                  <c:v>3284.2466855573293</c:v>
                </c:pt>
                <c:pt idx="71">
                  <c:v>3313.9389288756456</c:v>
                </c:pt>
                <c:pt idx="72">
                  <c:v>3324.3112783594484</c:v>
                </c:pt>
                <c:pt idx="73">
                  <c:v>3326.4797261354679</c:v>
                </c:pt>
                <c:pt idx="74">
                  <c:v>3329.3103347057072</c:v>
                </c:pt>
                <c:pt idx="75">
                  <c:v>3324.3724702616382</c:v>
                </c:pt>
                <c:pt idx="76">
                  <c:v>3310.5772390069278</c:v>
                </c:pt>
                <c:pt idx="77">
                  <c:v>3287.7056383442641</c:v>
                </c:pt>
                <c:pt idx="78">
                  <c:v>3270.8475913536367</c:v>
                </c:pt>
                <c:pt idx="79">
                  <c:v>3262.8697776213103</c:v>
                </c:pt>
                <c:pt idx="80">
                  <c:v>3256.246559365879</c:v>
                </c:pt>
                <c:pt idx="81">
                  <c:v>3230.5475385531427</c:v>
                </c:pt>
                <c:pt idx="82">
                  <c:v>3205.5902924200027</c:v>
                </c:pt>
                <c:pt idx="83">
                  <c:v>3179.5331057418707</c:v>
                </c:pt>
                <c:pt idx="84">
                  <c:v>3175.3905427886825</c:v>
                </c:pt>
                <c:pt idx="85">
                  <c:v>3148.2422078757145</c:v>
                </c:pt>
                <c:pt idx="86">
                  <c:v>3133.5379870171073</c:v>
                </c:pt>
                <c:pt idx="87">
                  <c:v>3121.9260184199975</c:v>
                </c:pt>
                <c:pt idx="88">
                  <c:v>3117.8366602154506</c:v>
                </c:pt>
                <c:pt idx="89">
                  <c:v>3121.7179015400238</c:v>
                </c:pt>
                <c:pt idx="90">
                  <c:v>3140.5017543113563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7C7-4D85-87D2-6CADF90B8B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91525423"/>
        <c:axId val="1424477263"/>
      </c:scatterChart>
      <c:valAx>
        <c:axId val="19915254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Dyno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4477263"/>
        <c:crosses val="autoZero"/>
        <c:crossBetween val="midCat"/>
      </c:valAx>
      <c:valAx>
        <c:axId val="14244772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BMEP (kg/s)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152542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Engine</a:t>
            </a:r>
            <a:r>
              <a:rPr lang="en-GB" baseline="0"/>
              <a:t> Speed to Brake Power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BsC'!$B$12:$B$102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BsC'!$G$12:$G$102</c:f>
              <c:numCache>
                <c:formatCode>0.00</c:formatCode>
                <c:ptCount val="91"/>
                <c:pt idx="0">
                  <c:v>8.7288235582135112</c:v>
                </c:pt>
                <c:pt idx="1">
                  <c:v>9.2083690366675803</c:v>
                </c:pt>
                <c:pt idx="2">
                  <c:v>9.7344540163320534</c:v>
                </c:pt>
                <c:pt idx="3">
                  <c:v>10.22796646594527</c:v>
                </c:pt>
                <c:pt idx="4">
                  <c:v>10.83673096476906</c:v>
                </c:pt>
                <c:pt idx="5">
                  <c:v>11.46951626428177</c:v>
                </c:pt>
                <c:pt idx="6">
                  <c:v>12.147757163179518</c:v>
                </c:pt>
                <c:pt idx="7">
                  <c:v>12.88101674803964</c:v>
                </c:pt>
                <c:pt idx="8">
                  <c:v>13.653339471913155</c:v>
                </c:pt>
                <c:pt idx="9">
                  <c:v>14.328443883245372</c:v>
                </c:pt>
                <c:pt idx="10">
                  <c:v>14.976408075643226</c:v>
                </c:pt>
                <c:pt idx="11">
                  <c:v>15.581848324380559</c:v>
                </c:pt>
                <c:pt idx="12">
                  <c:v>16.1777553578507</c:v>
                </c:pt>
                <c:pt idx="13">
                  <c:v>16.725697601883383</c:v>
                </c:pt>
                <c:pt idx="14">
                  <c:v>17.215706573549255</c:v>
                </c:pt>
                <c:pt idx="15">
                  <c:v>17.752668977437576</c:v>
                </c:pt>
                <c:pt idx="16">
                  <c:v>18.370958156868522</c:v>
                </c:pt>
                <c:pt idx="17">
                  <c:v>18.936524473888451</c:v>
                </c:pt>
                <c:pt idx="18">
                  <c:v>19.48756479951647</c:v>
                </c:pt>
                <c:pt idx="19">
                  <c:v>20.128876224411385</c:v>
                </c:pt>
                <c:pt idx="20">
                  <c:v>20.851369335628213</c:v>
                </c:pt>
                <c:pt idx="21">
                  <c:v>21.493026414254846</c:v>
                </c:pt>
                <c:pt idx="22">
                  <c:v>22.187692266403904</c:v>
                </c:pt>
                <c:pt idx="23">
                  <c:v>22.899098854225837</c:v>
                </c:pt>
                <c:pt idx="24">
                  <c:v>23.496038581561098</c:v>
                </c:pt>
                <c:pt idx="25">
                  <c:v>24.201138055611807</c:v>
                </c:pt>
                <c:pt idx="26">
                  <c:v>24.863000941888473</c:v>
                </c:pt>
                <c:pt idx="27">
                  <c:v>25.435992413145158</c:v>
                </c:pt>
                <c:pt idx="28">
                  <c:v>25.950145938070563</c:v>
                </c:pt>
                <c:pt idx="29">
                  <c:v>26.461918292844185</c:v>
                </c:pt>
                <c:pt idx="30">
                  <c:v>26.97763366055732</c:v>
                </c:pt>
                <c:pt idx="31">
                  <c:v>27.473877201384052</c:v>
                </c:pt>
                <c:pt idx="32">
                  <c:v>27.995272385355307</c:v>
                </c:pt>
                <c:pt idx="33">
                  <c:v>28.462626101939023</c:v>
                </c:pt>
                <c:pt idx="34">
                  <c:v>28.783968854519884</c:v>
                </c:pt>
                <c:pt idx="35">
                  <c:v>29.086057414045424</c:v>
                </c:pt>
                <c:pt idx="36">
                  <c:v>29.558019847051945</c:v>
                </c:pt>
                <c:pt idx="37">
                  <c:v>30.01287028667377</c:v>
                </c:pt>
                <c:pt idx="38">
                  <c:v>30.324082397784469</c:v>
                </c:pt>
                <c:pt idx="39">
                  <c:v>30.675202579252748</c:v>
                </c:pt>
                <c:pt idx="40">
                  <c:v>31.162348172474452</c:v>
                </c:pt>
                <c:pt idx="41">
                  <c:v>31.529180663080517</c:v>
                </c:pt>
                <c:pt idx="42">
                  <c:v>32.046317051690686</c:v>
                </c:pt>
                <c:pt idx="43">
                  <c:v>32.489799324136214</c:v>
                </c:pt>
                <c:pt idx="44">
                  <c:v>32.935867598574561</c:v>
                </c:pt>
                <c:pt idx="45">
                  <c:v>33.518170383937345</c:v>
                </c:pt>
                <c:pt idx="46">
                  <c:v>34.257178062335925</c:v>
                </c:pt>
                <c:pt idx="47">
                  <c:v>34.932905503851224</c:v>
                </c:pt>
                <c:pt idx="48">
                  <c:v>35.672506341122755</c:v>
                </c:pt>
                <c:pt idx="49">
                  <c:v>36.356691630739917</c:v>
                </c:pt>
                <c:pt idx="50">
                  <c:v>36.869560689328964</c:v>
                </c:pt>
                <c:pt idx="51">
                  <c:v>37.631684494451981</c:v>
                </c:pt>
                <c:pt idx="52">
                  <c:v>38.119000780874529</c:v>
                </c:pt>
                <c:pt idx="53">
                  <c:v>38.61759135321288</c:v>
                </c:pt>
                <c:pt idx="54">
                  <c:v>39.0986005258642</c:v>
                </c:pt>
                <c:pt idx="55">
                  <c:v>39.611597604353882</c:v>
                </c:pt>
                <c:pt idx="56">
                  <c:v>40.056078432024357</c:v>
                </c:pt>
                <c:pt idx="57">
                  <c:v>40.308106943072069</c:v>
                </c:pt>
                <c:pt idx="58">
                  <c:v>40.660170204475023</c:v>
                </c:pt>
                <c:pt idx="59">
                  <c:v>40.853437581131814</c:v>
                </c:pt>
                <c:pt idx="60">
                  <c:v>40.967733748417658</c:v>
                </c:pt>
                <c:pt idx="61">
                  <c:v>41.040850180999634</c:v>
                </c:pt>
                <c:pt idx="62">
                  <c:v>41.095429331969832</c:v>
                </c:pt>
                <c:pt idx="63">
                  <c:v>41.262947639279162</c:v>
                </c:pt>
                <c:pt idx="64">
                  <c:v>41.556130281050606</c:v>
                </c:pt>
                <c:pt idx="65">
                  <c:v>41.725483540269032</c:v>
                </c:pt>
                <c:pt idx="66">
                  <c:v>41.980396766411019</c:v>
                </c:pt>
                <c:pt idx="67">
                  <c:v>42.329319272918418</c:v>
                </c:pt>
                <c:pt idx="68">
                  <c:v>42.761412041537568</c:v>
                </c:pt>
                <c:pt idx="69">
                  <c:v>43.29063350876757</c:v>
                </c:pt>
                <c:pt idx="70">
                  <c:v>43.516268583634606</c:v>
                </c:pt>
                <c:pt idx="71">
                  <c:v>43.909690807602303</c:v>
                </c:pt>
                <c:pt idx="72">
                  <c:v>44.047124438262699</c:v>
                </c:pt>
                <c:pt idx="73">
                  <c:v>44.075856371294947</c:v>
                </c:pt>
                <c:pt idx="74">
                  <c:v>44.113361934850616</c:v>
                </c:pt>
                <c:pt idx="75">
                  <c:v>44.047935230966708</c:v>
                </c:pt>
                <c:pt idx="76">
                  <c:v>43.865148416841798</c:v>
                </c:pt>
                <c:pt idx="77">
                  <c:v>43.562099708061503</c:v>
                </c:pt>
                <c:pt idx="78">
                  <c:v>43.338730585435684</c:v>
                </c:pt>
                <c:pt idx="79">
                  <c:v>43.233024553482352</c:v>
                </c:pt>
                <c:pt idx="80">
                  <c:v>43.145266911597901</c:v>
                </c:pt>
                <c:pt idx="81">
                  <c:v>42.804754885829134</c:v>
                </c:pt>
                <c:pt idx="82">
                  <c:v>42.474071374565035</c:v>
                </c:pt>
                <c:pt idx="83">
                  <c:v>42.128813651079788</c:v>
                </c:pt>
                <c:pt idx="84">
                  <c:v>42.07392469195004</c:v>
                </c:pt>
                <c:pt idx="85">
                  <c:v>41.714209254353221</c:v>
                </c:pt>
                <c:pt idx="86">
                  <c:v>41.519378327976675</c:v>
                </c:pt>
                <c:pt idx="87">
                  <c:v>41.365519744064969</c:v>
                </c:pt>
                <c:pt idx="88">
                  <c:v>41.31133574785472</c:v>
                </c:pt>
                <c:pt idx="89">
                  <c:v>41.362762195405317</c:v>
                </c:pt>
                <c:pt idx="90">
                  <c:v>41.611648244625464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16E-475E-B613-76476376D2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7210319"/>
        <c:axId val="1417210799"/>
      </c:scatterChart>
      <c:valAx>
        <c:axId val="14172103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Dyno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7210799"/>
        <c:crosses val="autoZero"/>
        <c:crossBetween val="midCat"/>
      </c:valAx>
      <c:valAx>
        <c:axId val="14172107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72103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Engine</a:t>
            </a:r>
            <a:r>
              <a:rPr lang="en-GB" baseline="0"/>
              <a:t> Speed to SFC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BsC'!$B$12:$B$102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BsC'!$F$12:$F$102</c:f>
              <c:numCache>
                <c:formatCode>0.0000</c:formatCode>
                <c:ptCount val="91"/>
                <c:pt idx="0">
                  <c:v>0.36293550658599644</c:v>
                </c:pt>
                <c:pt idx="1">
                  <c:v>0.35380858293436068</c:v>
                </c:pt>
                <c:pt idx="2">
                  <c:v>0.34069707396385229</c:v>
                </c:pt>
                <c:pt idx="3">
                  <c:v>0.32029827345520445</c:v>
                </c:pt>
                <c:pt idx="4">
                  <c:v>0.308949258857175</c:v>
                </c:pt>
                <c:pt idx="5">
                  <c:v>0.30975587096588647</c:v>
                </c:pt>
                <c:pt idx="6">
                  <c:v>0.29264661387662483</c:v>
                </c:pt>
                <c:pt idx="7">
                  <c:v>0.27808363812159037</c:v>
                </c:pt>
                <c:pt idx="8">
                  <c:v>0.27520739579717529</c:v>
                </c:pt>
                <c:pt idx="9">
                  <c:v>0.26600934693661243</c:v>
                </c:pt>
                <c:pt idx="10">
                  <c:v>0.26636894373143377</c:v>
                </c:pt>
                <c:pt idx="11">
                  <c:v>0.26915933929595154</c:v>
                </c:pt>
                <c:pt idx="12">
                  <c:v>0.26675517737420756</c:v>
                </c:pt>
                <c:pt idx="13">
                  <c:v>0.26568398555164691</c:v>
                </c:pt>
                <c:pt idx="14">
                  <c:v>0.26151990804242659</c:v>
                </c:pt>
                <c:pt idx="15">
                  <c:v>0.26121424366632567</c:v>
                </c:pt>
                <c:pt idx="16">
                  <c:v>0.26773236093627889</c:v>
                </c:pt>
                <c:pt idx="17">
                  <c:v>0.27126149822704049</c:v>
                </c:pt>
                <c:pt idx="18">
                  <c:v>0.2712114137591547</c:v>
                </c:pt>
                <c:pt idx="19">
                  <c:v>0.26950088715936915</c:v>
                </c:pt>
                <c:pt idx="20">
                  <c:v>0.27095342800083705</c:v>
                </c:pt>
                <c:pt idx="21">
                  <c:v>0.26767984597014516</c:v>
                </c:pt>
                <c:pt idx="22">
                  <c:v>0.26548502337574148</c:v>
                </c:pt>
                <c:pt idx="23">
                  <c:v>0.26401693963971451</c:v>
                </c:pt>
                <c:pt idx="24">
                  <c:v>0.263725307501955</c:v>
                </c:pt>
                <c:pt idx="25">
                  <c:v>0.26227072402193041</c:v>
                </c:pt>
                <c:pt idx="26">
                  <c:v>0.26234765526677262</c:v>
                </c:pt>
                <c:pt idx="27">
                  <c:v>0.2651066209830733</c:v>
                </c:pt>
                <c:pt idx="28">
                  <c:v>0.26653029298972236</c:v>
                </c:pt>
                <c:pt idx="29">
                  <c:v>0.26469169477762633</c:v>
                </c:pt>
                <c:pt idx="30">
                  <c:v>0.26622053254805855</c:v>
                </c:pt>
                <c:pt idx="31">
                  <c:v>0.2663257153828798</c:v>
                </c:pt>
                <c:pt idx="32">
                  <c:v>0.2701259661240486</c:v>
                </c:pt>
                <c:pt idx="33">
                  <c:v>0.27106599272912474</c:v>
                </c:pt>
                <c:pt idx="34">
                  <c:v>0.27304261061851032</c:v>
                </c:pt>
                <c:pt idx="35">
                  <c:v>0.27600853170713141</c:v>
                </c:pt>
                <c:pt idx="36">
                  <c:v>0.27411342308872905</c:v>
                </c:pt>
                <c:pt idx="37">
                  <c:v>0.2745322230529374</c:v>
                </c:pt>
                <c:pt idx="38">
                  <c:v>0.27883778605672749</c:v>
                </c:pt>
                <c:pt idx="39">
                  <c:v>0.2824675722226665</c:v>
                </c:pt>
                <c:pt idx="40">
                  <c:v>0.28736602102115999</c:v>
                </c:pt>
                <c:pt idx="41">
                  <c:v>0.29408471152748533</c:v>
                </c:pt>
                <c:pt idx="42">
                  <c:v>0.29495589102340614</c:v>
                </c:pt>
                <c:pt idx="43">
                  <c:v>0.29924007541583914</c:v>
                </c:pt>
                <c:pt idx="44">
                  <c:v>0.29778325925819765</c:v>
                </c:pt>
                <c:pt idx="45">
                  <c:v>0.29945697766397406</c:v>
                </c:pt>
                <c:pt idx="46">
                  <c:v>0.29621529191736534</c:v>
                </c:pt>
                <c:pt idx="47">
                  <c:v>0.29434997895798826</c:v>
                </c:pt>
                <c:pt idx="48">
                  <c:v>0.29543760954779869</c:v>
                </c:pt>
                <c:pt idx="49">
                  <c:v>0.29216767322741738</c:v>
                </c:pt>
                <c:pt idx="50">
                  <c:v>0.29530457636158397</c:v>
                </c:pt>
                <c:pt idx="51">
                  <c:v>0.29350931664056634</c:v>
                </c:pt>
                <c:pt idx="52">
                  <c:v>0.30109000143987219</c:v>
                </c:pt>
                <c:pt idx="53">
                  <c:v>0.30011581752976851</c:v>
                </c:pt>
                <c:pt idx="54">
                  <c:v>0.30436511383899384</c:v>
                </c:pt>
                <c:pt idx="55">
                  <c:v>0.30116179910624913</c:v>
                </c:pt>
                <c:pt idx="56">
                  <c:v>0.30253835308828947</c:v>
                </c:pt>
                <c:pt idx="57">
                  <c:v>0.30561469972772509</c:v>
                </c:pt>
                <c:pt idx="58">
                  <c:v>0.30534795938049364</c:v>
                </c:pt>
                <c:pt idx="59">
                  <c:v>0.311558849233254</c:v>
                </c:pt>
                <c:pt idx="60">
                  <c:v>0.31255695222571528</c:v>
                </c:pt>
                <c:pt idx="61">
                  <c:v>0.31479611029064997</c:v>
                </c:pt>
                <c:pt idx="62">
                  <c:v>0.31640379992050893</c:v>
                </c:pt>
                <c:pt idx="63">
                  <c:v>0.31959059530315154</c:v>
                </c:pt>
                <c:pt idx="64">
                  <c:v>0.31933916633357179</c:v>
                </c:pt>
                <c:pt idx="65">
                  <c:v>0.32046962348788594</c:v>
                </c:pt>
                <c:pt idx="66">
                  <c:v>0.3239369097835853</c:v>
                </c:pt>
                <c:pt idx="67">
                  <c:v>0.32535959085955002</c:v>
                </c:pt>
                <c:pt idx="68">
                  <c:v>0.32538682273831887</c:v>
                </c:pt>
                <c:pt idx="69">
                  <c:v>0.32213665797188312</c:v>
                </c:pt>
                <c:pt idx="70">
                  <c:v>0.32517149242252719</c:v>
                </c:pt>
                <c:pt idx="71">
                  <c:v>0.32497382098462535</c:v>
                </c:pt>
                <c:pt idx="72">
                  <c:v>0.32630961006649761</c:v>
                </c:pt>
                <c:pt idx="73">
                  <c:v>0.32727100929102615</c:v>
                </c:pt>
                <c:pt idx="74">
                  <c:v>0.32714577549798507</c:v>
                </c:pt>
                <c:pt idx="75">
                  <c:v>0.33187140153899969</c:v>
                </c:pt>
                <c:pt idx="76">
                  <c:v>0.33294655386125588</c:v>
                </c:pt>
                <c:pt idx="77">
                  <c:v>0.33645072432740658</c:v>
                </c:pt>
                <c:pt idx="78">
                  <c:v>0.34026146591740908</c:v>
                </c:pt>
                <c:pt idx="79">
                  <c:v>0.34187406855413904</c:v>
                </c:pt>
                <c:pt idx="80">
                  <c:v>0.34283018877382093</c:v>
                </c:pt>
                <c:pt idx="81">
                  <c:v>0.34676638237015067</c:v>
                </c:pt>
                <c:pt idx="82">
                  <c:v>0.34930722485164478</c:v>
                </c:pt>
                <c:pt idx="83">
                  <c:v>0.35350508854450718</c:v>
                </c:pt>
                <c:pt idx="84">
                  <c:v>0.35701447178931595</c:v>
                </c:pt>
                <c:pt idx="85">
                  <c:v>0.35739620303228392</c:v>
                </c:pt>
                <c:pt idx="86">
                  <c:v>0.36026550980222571</c:v>
                </c:pt>
                <c:pt idx="87">
                  <c:v>0.35986493321254126</c:v>
                </c:pt>
                <c:pt idx="88">
                  <c:v>0.36905124765402242</c:v>
                </c:pt>
                <c:pt idx="89">
                  <c:v>0.37403208051996489</c:v>
                </c:pt>
                <c:pt idx="90">
                  <c:v>0.37720207350900331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E0F-4C31-8BDE-C846148943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62929519"/>
        <c:axId val="2062929999"/>
      </c:scatterChart>
      <c:valAx>
        <c:axId val="20629295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Dyno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2929999"/>
        <c:crosses val="autoZero"/>
        <c:crossBetween val="midCat"/>
      </c:valAx>
      <c:valAx>
        <c:axId val="206292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Spesifice Fuel Consumption 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29295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15875</xdr:colOff>
      <xdr:row>9</xdr:row>
      <xdr:rowOff>19050</xdr:rowOff>
    </xdr:from>
    <xdr:to>
      <xdr:col>18</xdr:col>
      <xdr:colOff>320675</xdr:colOff>
      <xdr:row>24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2514F38-F055-4528-350A-A48CDBFFEA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15875</xdr:colOff>
      <xdr:row>24</xdr:row>
      <xdr:rowOff>19050</xdr:rowOff>
    </xdr:from>
    <xdr:to>
      <xdr:col>18</xdr:col>
      <xdr:colOff>320675</xdr:colOff>
      <xdr:row>39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E118639-DB0A-8A2C-B4CF-BB03014747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22225</xdr:colOff>
      <xdr:row>39</xdr:row>
      <xdr:rowOff>25400</xdr:rowOff>
    </xdr:from>
    <xdr:to>
      <xdr:col>18</xdr:col>
      <xdr:colOff>327025</xdr:colOff>
      <xdr:row>54</xdr:row>
      <xdr:rowOff>6350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A5CB7BD-3AB0-0B5E-349D-112BCD23CA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15875</xdr:colOff>
      <xdr:row>54</xdr:row>
      <xdr:rowOff>31750</xdr:rowOff>
    </xdr:from>
    <xdr:to>
      <xdr:col>18</xdr:col>
      <xdr:colOff>320675</xdr:colOff>
      <xdr:row>69</xdr:row>
      <xdr:rowOff>12700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CA0133F-7AC6-EFC2-4DC1-0D875E5F39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2"/>
  <sheetViews>
    <sheetView tabSelected="1" workbookViewId="0">
      <selection activeCell="G86" sqref="B86:G86"/>
    </sheetView>
  </sheetViews>
  <sheetFormatPr defaultRowHeight="14.5" x14ac:dyDescent="0.35"/>
  <cols>
    <col min="1" max="1" width="10.453125" style="1" customWidth="1"/>
    <col min="2" max="2" width="13.08984375" style="1" customWidth="1"/>
    <col min="3" max="3" width="13.81640625" customWidth="1"/>
    <col min="4" max="4" width="12.26953125" style="1" customWidth="1"/>
    <col min="5" max="5" width="10.7265625" style="4" customWidth="1"/>
    <col min="6" max="6" width="10.7265625" customWidth="1"/>
    <col min="7" max="7" width="11.453125" style="1" customWidth="1"/>
    <col min="8" max="8" width="11.6328125" style="1" customWidth="1"/>
    <col min="9" max="10" width="10.90625" style="1" customWidth="1"/>
    <col min="11" max="11" width="15.7265625" customWidth="1"/>
  </cols>
  <sheetData>
    <row r="1" spans="1:16" x14ac:dyDescent="0.35">
      <c r="A1" s="5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6" x14ac:dyDescent="0.35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6" x14ac:dyDescent="0.3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O3">
        <v>0.81499999999999995</v>
      </c>
    </row>
    <row r="4" spans="1:16" x14ac:dyDescent="0.35">
      <c r="A4" s="6" t="s">
        <v>20</v>
      </c>
      <c r="B4" s="6"/>
      <c r="C4" s="6"/>
      <c r="D4" s="6"/>
      <c r="E4" s="6"/>
      <c r="F4" s="6"/>
      <c r="G4" s="6"/>
      <c r="H4" s="6"/>
      <c r="I4" s="6"/>
      <c r="J4" s="6"/>
      <c r="K4" s="6"/>
      <c r="N4" t="s">
        <v>25</v>
      </c>
      <c r="O4">
        <v>1590</v>
      </c>
      <c r="P4" t="s">
        <v>22</v>
      </c>
    </row>
    <row r="5" spans="1:16" x14ac:dyDescent="0.3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N5" t="s">
        <v>30</v>
      </c>
      <c r="O5">
        <v>45.8</v>
      </c>
      <c r="P5" t="s">
        <v>28</v>
      </c>
    </row>
    <row r="6" spans="1:16" x14ac:dyDescent="0.35">
      <c r="A6" s="7" t="s">
        <v>17</v>
      </c>
      <c r="B6" s="7"/>
      <c r="C6" s="7" t="s">
        <v>0</v>
      </c>
      <c r="D6" s="7"/>
      <c r="E6" s="7" t="s">
        <v>16</v>
      </c>
      <c r="F6" s="7"/>
      <c r="K6" s="1"/>
    </row>
    <row r="7" spans="1:16" x14ac:dyDescent="0.35">
      <c r="A7" s="7" t="s">
        <v>1</v>
      </c>
      <c r="B7" s="7"/>
      <c r="C7" s="7" t="s">
        <v>2</v>
      </c>
      <c r="D7" s="7"/>
      <c r="E7" s="7" t="s">
        <v>3</v>
      </c>
      <c r="F7" s="7"/>
      <c r="K7" s="1"/>
    </row>
    <row r="8" spans="1:16" x14ac:dyDescent="0.35">
      <c r="A8" s="8">
        <v>1018.9</v>
      </c>
      <c r="B8" s="8"/>
      <c r="C8" s="8">
        <v>46</v>
      </c>
      <c r="D8" s="8"/>
      <c r="E8" s="8">
        <v>27</v>
      </c>
      <c r="F8" s="8"/>
      <c r="K8" s="1"/>
    </row>
    <row r="9" spans="1:16" x14ac:dyDescent="0.35">
      <c r="A9" s="6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6" x14ac:dyDescent="0.35">
      <c r="A10" s="2" t="s">
        <v>4</v>
      </c>
      <c r="B10" s="2" t="s">
        <v>5</v>
      </c>
      <c r="C10" s="2" t="s">
        <v>6</v>
      </c>
      <c r="D10" s="2" t="s">
        <v>7</v>
      </c>
      <c r="E10" s="3" t="s">
        <v>11</v>
      </c>
      <c r="F10" s="2" t="s">
        <v>10</v>
      </c>
      <c r="G10" s="2" t="s">
        <v>12</v>
      </c>
      <c r="H10" s="2" t="s">
        <v>13</v>
      </c>
      <c r="I10" s="2" t="s">
        <v>14</v>
      </c>
      <c r="J10" s="2" t="s">
        <v>32</v>
      </c>
      <c r="K10" s="2" t="s">
        <v>15</v>
      </c>
    </row>
    <row r="11" spans="1:16" x14ac:dyDescent="0.35">
      <c r="A11" s="2" t="s">
        <v>21</v>
      </c>
      <c r="B11" s="2" t="s">
        <v>8</v>
      </c>
      <c r="C11" s="2" t="s">
        <v>9</v>
      </c>
      <c r="D11" s="2" t="s">
        <v>7</v>
      </c>
      <c r="E11" s="3" t="s">
        <v>19</v>
      </c>
      <c r="F11" s="2" t="s">
        <v>23</v>
      </c>
      <c r="G11" s="2" t="s">
        <v>24</v>
      </c>
      <c r="H11" s="2" t="s">
        <v>26</v>
      </c>
      <c r="I11" s="2" t="s">
        <v>31</v>
      </c>
      <c r="J11" s="2" t="s">
        <v>27</v>
      </c>
      <c r="K11" s="2" t="s">
        <v>29</v>
      </c>
    </row>
    <row r="12" spans="1:16" x14ac:dyDescent="0.35">
      <c r="A12" s="1">
        <v>102.27500000000001</v>
      </c>
      <c r="B12" s="1">
        <v>1000</v>
      </c>
      <c r="C12" s="1">
        <v>7.0400000000000004E-2</v>
      </c>
      <c r="D12" s="1">
        <v>1.2658</v>
      </c>
      <c r="E12" s="11">
        <f>A12*O$3</f>
        <v>83.354124999999996</v>
      </c>
      <c r="F12" s="10">
        <f>((C12*1000)*0.75*3600)/(60*1000*G12)</f>
        <v>0.36293550658599644</v>
      </c>
      <c r="G12" s="11">
        <f>((E12*B12*2*PI())/60)/1000</f>
        <v>8.7288235582135112</v>
      </c>
      <c r="H12" s="11">
        <f>((2*PI())*B12*E12)/60</f>
        <v>8728.8235582135094</v>
      </c>
      <c r="I12" s="11">
        <f>(2*PI()*2*E12*B12)/O$4</f>
        <v>658.77913646894422</v>
      </c>
      <c r="J12" s="9">
        <f>(C12*0.75)/60</f>
        <v>8.8000000000000003E-4</v>
      </c>
      <c r="K12" s="1">
        <f>G12/(J12*O$5*10^3)*100</f>
        <v>21.657462182943409</v>
      </c>
    </row>
    <row r="13" spans="1:16" x14ac:dyDescent="0.35">
      <c r="A13" s="1">
        <v>102.756</v>
      </c>
      <c r="B13" s="1">
        <f t="shared" ref="B13:B44" si="0">B12+50</f>
        <v>1050</v>
      </c>
      <c r="C13" s="1">
        <v>7.2400000000000006E-2</v>
      </c>
      <c r="D13" s="1">
        <v>1.26783</v>
      </c>
      <c r="E13" s="11">
        <f t="shared" ref="E13:E76" si="1">A13*O$3</f>
        <v>83.746139999999997</v>
      </c>
      <c r="F13" s="10">
        <f t="shared" ref="F13:F76" si="2">((C13*1000)*0.75*3600)/(60*1000*G13)</f>
        <v>0.35380858293436068</v>
      </c>
      <c r="G13" s="11">
        <f t="shared" ref="G13:G76" si="3">((E13*B13*2*PI())/60)/1000</f>
        <v>9.2083690366675803</v>
      </c>
      <c r="H13" s="11">
        <f t="shared" ref="H13:H76" si="4">((2*PI())*B13*E13)/60</f>
        <v>9208.3690366675801</v>
      </c>
      <c r="I13" s="11">
        <f t="shared" ref="I13:I76" si="5">(2*PI()*2*E13*B13)/O$4</f>
        <v>694.97124805038345</v>
      </c>
      <c r="J13" s="9">
        <f t="shared" ref="J13:J76" si="6">(C13*0.75)/60</f>
        <v>9.0499999999999999E-4</v>
      </c>
      <c r="K13" s="1">
        <f t="shared" ref="K13:K76" si="7">G13/(J13*O$5*10^3)*100</f>
        <v>22.216142818083863</v>
      </c>
    </row>
    <row r="14" spans="1:16" x14ac:dyDescent="0.35">
      <c r="A14" s="1">
        <v>103.68899999999999</v>
      </c>
      <c r="B14" s="1">
        <f t="shared" si="0"/>
        <v>1100</v>
      </c>
      <c r="C14" s="1">
        <v>7.3700000000000002E-2</v>
      </c>
      <c r="D14" s="1">
        <v>1.2734399999999999</v>
      </c>
      <c r="E14" s="11">
        <f t="shared" si="1"/>
        <v>84.506534999999985</v>
      </c>
      <c r="F14" s="10">
        <f t="shared" si="2"/>
        <v>0.34069707396385229</v>
      </c>
      <c r="G14" s="11">
        <f t="shared" si="3"/>
        <v>9.7344540163320534</v>
      </c>
      <c r="H14" s="11">
        <f t="shared" si="4"/>
        <v>9734.4540163320526</v>
      </c>
      <c r="I14" s="11">
        <f t="shared" si="5"/>
        <v>734.67577481751346</v>
      </c>
      <c r="J14" s="9">
        <f t="shared" si="6"/>
        <v>9.2125000000000009E-4</v>
      </c>
      <c r="K14" s="1">
        <f t="shared" si="7"/>
        <v>23.07111686426633</v>
      </c>
    </row>
    <row r="15" spans="1:16" x14ac:dyDescent="0.35">
      <c r="A15" s="1">
        <v>104.209</v>
      </c>
      <c r="B15" s="1">
        <f t="shared" si="0"/>
        <v>1150</v>
      </c>
      <c r="C15" s="1">
        <v>7.2800000000000004E-2</v>
      </c>
      <c r="D15" s="1">
        <v>1.2847599999999999</v>
      </c>
      <c r="E15" s="11">
        <f t="shared" si="1"/>
        <v>84.930334999999999</v>
      </c>
      <c r="F15" s="10">
        <f t="shared" si="2"/>
        <v>0.32029827345520445</v>
      </c>
      <c r="G15" s="11">
        <f t="shared" si="3"/>
        <v>10.22796646594527</v>
      </c>
      <c r="H15" s="11">
        <f t="shared" si="4"/>
        <v>10227.966465945268</v>
      </c>
      <c r="I15" s="11">
        <f t="shared" si="5"/>
        <v>771.92199742983166</v>
      </c>
      <c r="J15" s="9">
        <f t="shared" si="6"/>
        <v>9.1E-4</v>
      </c>
      <c r="K15" s="1">
        <f t="shared" si="7"/>
        <v>24.540444517359926</v>
      </c>
    </row>
    <row r="16" spans="1:16" x14ac:dyDescent="0.35">
      <c r="A16" s="1">
        <v>105.81100000000001</v>
      </c>
      <c r="B16" s="1">
        <f t="shared" si="0"/>
        <v>1200</v>
      </c>
      <c r="C16" s="1">
        <v>7.4399999999999994E-2</v>
      </c>
      <c r="D16" s="1">
        <v>1.2918099999999999</v>
      </c>
      <c r="E16" s="11">
        <f t="shared" si="1"/>
        <v>86.235964999999993</v>
      </c>
      <c r="F16" s="10">
        <f t="shared" si="2"/>
        <v>0.308949258857175</v>
      </c>
      <c r="G16" s="11">
        <f t="shared" si="3"/>
        <v>10.83673096476906</v>
      </c>
      <c r="H16" s="11">
        <f t="shared" si="4"/>
        <v>10836.73096476906</v>
      </c>
      <c r="I16" s="11">
        <f t="shared" si="5"/>
        <v>817.86648790709887</v>
      </c>
      <c r="J16" s="9">
        <f t="shared" si="6"/>
        <v>9.2999999999999995E-4</v>
      </c>
      <c r="K16" s="1">
        <f t="shared" si="7"/>
        <v>25.441918966918021</v>
      </c>
    </row>
    <row r="17" spans="1:11" x14ac:dyDescent="0.35">
      <c r="A17" s="1">
        <v>107.51</v>
      </c>
      <c r="B17" s="1">
        <f t="shared" si="0"/>
        <v>1250</v>
      </c>
      <c r="C17" s="1">
        <v>7.8950000000000006E-2</v>
      </c>
      <c r="D17" s="1">
        <v>1.2972900000000001</v>
      </c>
      <c r="E17" s="11">
        <f t="shared" si="1"/>
        <v>87.620649999999998</v>
      </c>
      <c r="F17" s="10">
        <f t="shared" si="2"/>
        <v>0.30975587096588647</v>
      </c>
      <c r="G17" s="11">
        <f t="shared" si="3"/>
        <v>11.46951626428177</v>
      </c>
      <c r="H17" s="11">
        <f t="shared" si="4"/>
        <v>11469.51626428177</v>
      </c>
      <c r="I17" s="11">
        <f t="shared" si="5"/>
        <v>865.62386900239767</v>
      </c>
      <c r="J17" s="9">
        <f t="shared" si="6"/>
        <v>9.8687500000000012E-4</v>
      </c>
      <c r="K17" s="1">
        <f t="shared" si="7"/>
        <v>25.375667567570588</v>
      </c>
    </row>
    <row r="18" spans="1:11" x14ac:dyDescent="0.35">
      <c r="A18" s="1">
        <v>109.488</v>
      </c>
      <c r="B18" s="1">
        <f t="shared" si="0"/>
        <v>1300</v>
      </c>
      <c r="C18" s="1">
        <v>7.9000000000000001E-2</v>
      </c>
      <c r="D18" s="1">
        <v>1.29895</v>
      </c>
      <c r="E18" s="11">
        <f t="shared" si="1"/>
        <v>89.23272</v>
      </c>
      <c r="F18" s="10">
        <f t="shared" si="2"/>
        <v>0.29264661387662483</v>
      </c>
      <c r="G18" s="11">
        <f t="shared" si="3"/>
        <v>12.147757163179518</v>
      </c>
      <c r="H18" s="11">
        <f t="shared" si="4"/>
        <v>12147.757163179516</v>
      </c>
      <c r="I18" s="11">
        <f t="shared" si="5"/>
        <v>916.81186137203895</v>
      </c>
      <c r="J18" s="9">
        <f t="shared" si="6"/>
        <v>9.8749999999999988E-4</v>
      </c>
      <c r="K18" s="1">
        <f t="shared" si="7"/>
        <v>26.859227600861246</v>
      </c>
    </row>
    <row r="19" spans="1:11" x14ac:dyDescent="0.35">
      <c r="A19" s="1">
        <v>111.797</v>
      </c>
      <c r="B19" s="1">
        <f t="shared" si="0"/>
        <v>1350</v>
      </c>
      <c r="C19" s="1">
        <v>7.9600000000000004E-2</v>
      </c>
      <c r="D19" s="1">
        <v>1.2946899999999999</v>
      </c>
      <c r="E19" s="11">
        <f t="shared" si="1"/>
        <v>91.114554999999996</v>
      </c>
      <c r="F19" s="10">
        <f t="shared" si="2"/>
        <v>0.27808363812159037</v>
      </c>
      <c r="G19" s="11">
        <f t="shared" si="3"/>
        <v>12.88101674803964</v>
      </c>
      <c r="H19" s="11">
        <f t="shared" si="4"/>
        <v>12881.016748039641</v>
      </c>
      <c r="I19" s="11">
        <f t="shared" si="5"/>
        <v>972.15220739921824</v>
      </c>
      <c r="J19" s="9">
        <f t="shared" si="6"/>
        <v>9.9500000000000001E-4</v>
      </c>
      <c r="K19" s="1">
        <f t="shared" si="7"/>
        <v>28.265819815320359</v>
      </c>
    </row>
    <row r="20" spans="1:11" x14ac:dyDescent="0.35">
      <c r="A20" s="1">
        <v>114.268</v>
      </c>
      <c r="B20" s="1">
        <f t="shared" si="0"/>
        <v>1400</v>
      </c>
      <c r="C20" s="1">
        <v>8.3500000000000005E-2</v>
      </c>
      <c r="D20" s="1">
        <v>1.2855000000000001</v>
      </c>
      <c r="E20" s="11">
        <f t="shared" si="1"/>
        <v>93.128419999999991</v>
      </c>
      <c r="F20" s="10">
        <f t="shared" si="2"/>
        <v>0.27520739579717529</v>
      </c>
      <c r="G20" s="11">
        <f t="shared" si="3"/>
        <v>13.653339471913155</v>
      </c>
      <c r="H20" s="11">
        <f t="shared" si="4"/>
        <v>13653.339471913152</v>
      </c>
      <c r="I20" s="11">
        <f t="shared" si="5"/>
        <v>1030.4407148613702</v>
      </c>
      <c r="J20" s="9">
        <f t="shared" si="6"/>
        <v>1.04375E-3</v>
      </c>
      <c r="K20" s="1">
        <f t="shared" si="7"/>
        <v>28.561231016213483</v>
      </c>
    </row>
    <row r="21" spans="1:11" x14ac:dyDescent="0.35">
      <c r="A21" s="1">
        <v>115.783</v>
      </c>
      <c r="B21" s="1">
        <f t="shared" si="0"/>
        <v>1450</v>
      </c>
      <c r="C21" s="1">
        <v>8.4699999999999998E-2</v>
      </c>
      <c r="D21" s="1">
        <v>1.2781800000000001</v>
      </c>
      <c r="E21" s="11">
        <f t="shared" si="1"/>
        <v>94.363144999999989</v>
      </c>
      <c r="F21" s="10">
        <f t="shared" si="2"/>
        <v>0.26600934693661243</v>
      </c>
      <c r="G21" s="11">
        <f t="shared" si="3"/>
        <v>14.328443883245372</v>
      </c>
      <c r="H21" s="11">
        <f t="shared" si="4"/>
        <v>14328.443883245371</v>
      </c>
      <c r="I21" s="11">
        <f t="shared" si="5"/>
        <v>1081.3919911883299</v>
      </c>
      <c r="J21" s="9">
        <f t="shared" si="6"/>
        <v>1.05875E-3</v>
      </c>
      <c r="K21" s="1">
        <f t="shared" si="7"/>
        <v>29.548818863897491</v>
      </c>
    </row>
    <row r="22" spans="1:11" x14ac:dyDescent="0.35">
      <c r="A22" s="1">
        <v>116.985</v>
      </c>
      <c r="B22" s="1">
        <f t="shared" si="0"/>
        <v>1500</v>
      </c>
      <c r="C22" s="1">
        <v>8.8650000000000007E-2</v>
      </c>
      <c r="D22" s="1">
        <v>1.2795000000000001</v>
      </c>
      <c r="E22" s="11">
        <f t="shared" si="1"/>
        <v>95.342774999999989</v>
      </c>
      <c r="F22" s="10">
        <f t="shared" si="2"/>
        <v>0.26636894373143377</v>
      </c>
      <c r="G22" s="11">
        <f t="shared" si="3"/>
        <v>14.976408075643226</v>
      </c>
      <c r="H22" s="11">
        <f t="shared" si="4"/>
        <v>14976.408075643229</v>
      </c>
      <c r="I22" s="11">
        <f t="shared" si="5"/>
        <v>1130.294949105149</v>
      </c>
      <c r="J22" s="9">
        <f t="shared" si="6"/>
        <v>1.1081250000000002E-3</v>
      </c>
      <c r="K22" s="1">
        <f t="shared" si="7"/>
        <v>29.50892810033713</v>
      </c>
    </row>
    <row r="23" spans="1:11" x14ac:dyDescent="0.35">
      <c r="A23" s="1">
        <v>117.788</v>
      </c>
      <c r="B23" s="1">
        <f t="shared" si="0"/>
        <v>1550</v>
      </c>
      <c r="C23" s="1">
        <v>9.3200000000000005E-2</v>
      </c>
      <c r="D23" s="1">
        <v>1.27766</v>
      </c>
      <c r="E23" s="11">
        <f t="shared" si="1"/>
        <v>95.997219999999984</v>
      </c>
      <c r="F23" s="10">
        <f t="shared" si="2"/>
        <v>0.26915933929595154</v>
      </c>
      <c r="G23" s="11">
        <f t="shared" si="3"/>
        <v>15.581848324380559</v>
      </c>
      <c r="H23" s="11">
        <f t="shared" si="4"/>
        <v>15581.84832438056</v>
      </c>
      <c r="I23" s="11">
        <f t="shared" si="5"/>
        <v>1175.9885527834385</v>
      </c>
      <c r="J23" s="9">
        <f t="shared" si="6"/>
        <v>1.165E-3</v>
      </c>
      <c r="K23" s="1">
        <f t="shared" si="7"/>
        <v>29.203006773957608</v>
      </c>
    </row>
    <row r="24" spans="1:11" x14ac:dyDescent="0.35">
      <c r="A24" s="1">
        <v>118.471</v>
      </c>
      <c r="B24" s="1">
        <f t="shared" si="0"/>
        <v>1600</v>
      </c>
      <c r="C24" s="1">
        <v>9.5899999999999999E-2</v>
      </c>
      <c r="D24" s="1">
        <v>1.2823500000000001</v>
      </c>
      <c r="E24" s="11">
        <f t="shared" si="1"/>
        <v>96.553865000000002</v>
      </c>
      <c r="F24" s="10">
        <f t="shared" si="2"/>
        <v>0.26675517737420756</v>
      </c>
      <c r="G24" s="11">
        <f t="shared" si="3"/>
        <v>16.1777553578507</v>
      </c>
      <c r="H24" s="11">
        <f t="shared" si="4"/>
        <v>16177.755357850701</v>
      </c>
      <c r="I24" s="11">
        <f t="shared" si="5"/>
        <v>1220.9626685170342</v>
      </c>
      <c r="J24" s="9">
        <f t="shared" si="6"/>
        <v>1.1987499999999999E-3</v>
      </c>
      <c r="K24" s="1">
        <f t="shared" si="7"/>
        <v>29.466202253713526</v>
      </c>
    </row>
    <row r="25" spans="1:11" x14ac:dyDescent="0.35">
      <c r="A25" s="1">
        <v>118.77200000000001</v>
      </c>
      <c r="B25" s="1">
        <f t="shared" si="0"/>
        <v>1650</v>
      </c>
      <c r="C25" s="1">
        <v>9.8750000000000004E-2</v>
      </c>
      <c r="D25" s="1">
        <v>1.2902800000000001</v>
      </c>
      <c r="E25" s="11">
        <f t="shared" si="1"/>
        <v>96.799179999999993</v>
      </c>
      <c r="F25" s="10">
        <f t="shared" si="2"/>
        <v>0.26568398555164691</v>
      </c>
      <c r="G25" s="11">
        <f t="shared" si="3"/>
        <v>16.725697601883383</v>
      </c>
      <c r="H25" s="11">
        <f t="shared" si="4"/>
        <v>16725.697601883381</v>
      </c>
      <c r="I25" s="11">
        <f t="shared" si="5"/>
        <v>1262.3168001421418</v>
      </c>
      <c r="J25" s="9">
        <f t="shared" si="6"/>
        <v>1.234375E-3</v>
      </c>
      <c r="K25" s="1">
        <f t="shared" si="7"/>
        <v>29.58500487868378</v>
      </c>
    </row>
    <row r="26" spans="1:11" x14ac:dyDescent="0.35">
      <c r="A26" s="1">
        <v>118.65600000000001</v>
      </c>
      <c r="B26" s="1">
        <f t="shared" si="0"/>
        <v>1700</v>
      </c>
      <c r="C26" s="1">
        <v>0.10005</v>
      </c>
      <c r="D26" s="1">
        <v>1.29942</v>
      </c>
      <c r="E26" s="11">
        <f t="shared" si="1"/>
        <v>96.704639999999998</v>
      </c>
      <c r="F26" s="10">
        <f t="shared" si="2"/>
        <v>0.26151990804242659</v>
      </c>
      <c r="G26" s="11">
        <f t="shared" si="3"/>
        <v>17.215706573549255</v>
      </c>
      <c r="H26" s="11">
        <f t="shared" si="4"/>
        <v>17215.706573549254</v>
      </c>
      <c r="I26" s="11">
        <f t="shared" si="5"/>
        <v>1299.298609324472</v>
      </c>
      <c r="J26" s="9">
        <f t="shared" si="6"/>
        <v>1.2506250000000002E-3</v>
      </c>
      <c r="K26" s="1">
        <f t="shared" si="7"/>
        <v>30.056075147665041</v>
      </c>
    </row>
    <row r="27" spans="1:11" x14ac:dyDescent="0.35">
      <c r="A27" s="1">
        <v>118.861</v>
      </c>
      <c r="B27" s="1">
        <f t="shared" si="0"/>
        <v>1750</v>
      </c>
      <c r="C27" s="1">
        <v>0.10305</v>
      </c>
      <c r="D27" s="1">
        <v>1.31053</v>
      </c>
      <c r="E27" s="11">
        <f t="shared" si="1"/>
        <v>96.871714999999995</v>
      </c>
      <c r="F27" s="10">
        <f t="shared" si="2"/>
        <v>0.26121424366632567</v>
      </c>
      <c r="G27" s="11">
        <f t="shared" si="3"/>
        <v>17.752668977437576</v>
      </c>
      <c r="H27" s="11">
        <f t="shared" si="4"/>
        <v>17752.668977437577</v>
      </c>
      <c r="I27" s="11">
        <f t="shared" si="5"/>
        <v>1339.8240737688736</v>
      </c>
      <c r="J27" s="9">
        <f t="shared" si="6"/>
        <v>1.2881250000000002E-3</v>
      </c>
      <c r="K27" s="1">
        <f t="shared" si="7"/>
        <v>30.091245785104654</v>
      </c>
    </row>
    <row r="28" spans="1:11" x14ac:dyDescent="0.35">
      <c r="A28" s="1">
        <v>119.584</v>
      </c>
      <c r="B28" s="1">
        <f t="shared" si="0"/>
        <v>1800</v>
      </c>
      <c r="C28" s="1">
        <v>0.10929999999999999</v>
      </c>
      <c r="D28" s="1">
        <v>1.3149</v>
      </c>
      <c r="E28" s="11">
        <f t="shared" si="1"/>
        <v>97.46096</v>
      </c>
      <c r="F28" s="10">
        <f t="shared" si="2"/>
        <v>0.26773236093627889</v>
      </c>
      <c r="G28" s="11">
        <f t="shared" si="3"/>
        <v>18.370958156868522</v>
      </c>
      <c r="H28" s="11">
        <f t="shared" si="4"/>
        <v>18370.958156868521</v>
      </c>
      <c r="I28" s="11">
        <f t="shared" si="5"/>
        <v>1386.4874080655486</v>
      </c>
      <c r="J28" s="9">
        <f t="shared" si="6"/>
        <v>1.3662499999999998E-3</v>
      </c>
      <c r="K28" s="1">
        <f t="shared" si="7"/>
        <v>29.358654968886604</v>
      </c>
    </row>
    <row r="29" spans="1:11" x14ac:dyDescent="0.35">
      <c r="A29" s="1">
        <v>119.934</v>
      </c>
      <c r="B29" s="1">
        <f t="shared" si="0"/>
        <v>1850</v>
      </c>
      <c r="C29" s="1">
        <v>0.11415</v>
      </c>
      <c r="D29" s="1">
        <v>1.3184899999999999</v>
      </c>
      <c r="E29" s="11">
        <f t="shared" si="1"/>
        <v>97.746209999999991</v>
      </c>
      <c r="F29" s="10">
        <f t="shared" si="2"/>
        <v>0.27126149822704049</v>
      </c>
      <c r="G29" s="11">
        <f t="shared" si="3"/>
        <v>18.936524473888451</v>
      </c>
      <c r="H29" s="11">
        <f t="shared" si="4"/>
        <v>18936.52447388845</v>
      </c>
      <c r="I29" s="11">
        <f t="shared" si="5"/>
        <v>1429.1716584066755</v>
      </c>
      <c r="J29" s="9">
        <f t="shared" si="6"/>
        <v>1.4268750000000002E-3</v>
      </c>
      <c r="K29" s="1">
        <f t="shared" si="7"/>
        <v>28.976696140470114</v>
      </c>
    </row>
    <row r="30" spans="1:11" x14ac:dyDescent="0.35">
      <c r="A30" s="1">
        <v>120.176</v>
      </c>
      <c r="B30" s="1">
        <f t="shared" si="0"/>
        <v>1900</v>
      </c>
      <c r="C30" s="1">
        <v>0.11745</v>
      </c>
      <c r="D30" s="1">
        <v>1.3189200000000001</v>
      </c>
      <c r="E30" s="11">
        <f t="shared" si="1"/>
        <v>97.943439999999995</v>
      </c>
      <c r="F30" s="10">
        <f t="shared" si="2"/>
        <v>0.2712114137591547</v>
      </c>
      <c r="G30" s="11">
        <f t="shared" si="3"/>
        <v>19.48756479951647</v>
      </c>
      <c r="H30" s="11">
        <f t="shared" si="4"/>
        <v>19487.564799516469</v>
      </c>
      <c r="I30" s="11">
        <f t="shared" si="5"/>
        <v>1470.7596075106769</v>
      </c>
      <c r="J30" s="9">
        <f t="shared" si="6"/>
        <v>1.468125E-3</v>
      </c>
      <c r="K30" s="1">
        <f t="shared" si="7"/>
        <v>28.982047251572585</v>
      </c>
    </row>
    <row r="31" spans="1:11" x14ac:dyDescent="0.35">
      <c r="A31" s="1">
        <v>120.94799999999999</v>
      </c>
      <c r="B31" s="1">
        <f t="shared" si="0"/>
        <v>1950</v>
      </c>
      <c r="C31" s="1">
        <v>0.12055</v>
      </c>
      <c r="D31" s="1">
        <v>1.31484</v>
      </c>
      <c r="E31" s="11">
        <f t="shared" si="1"/>
        <v>98.572619999999986</v>
      </c>
      <c r="F31" s="10">
        <f t="shared" si="2"/>
        <v>0.26950088715936915</v>
      </c>
      <c r="G31" s="11">
        <f t="shared" si="3"/>
        <v>20.128876224411385</v>
      </c>
      <c r="H31" s="11">
        <f t="shared" si="4"/>
        <v>20128.876224411386</v>
      </c>
      <c r="I31" s="11">
        <f t="shared" si="5"/>
        <v>1519.1604697668972</v>
      </c>
      <c r="J31" s="9">
        <f t="shared" si="6"/>
        <v>1.5068750000000002E-3</v>
      </c>
      <c r="K31" s="1">
        <f t="shared" si="7"/>
        <v>29.165996786071673</v>
      </c>
    </row>
    <row r="32" spans="1:11" x14ac:dyDescent="0.35">
      <c r="A32" s="1">
        <v>122.157</v>
      </c>
      <c r="B32" s="1">
        <f t="shared" si="0"/>
        <v>2000</v>
      </c>
      <c r="C32" s="1">
        <v>0.12554999999999999</v>
      </c>
      <c r="D32" s="1">
        <v>1.31653</v>
      </c>
      <c r="E32" s="11">
        <f t="shared" si="1"/>
        <v>99.557954999999993</v>
      </c>
      <c r="F32" s="10">
        <f t="shared" si="2"/>
        <v>0.27095342800083705</v>
      </c>
      <c r="G32" s="11">
        <f t="shared" si="3"/>
        <v>20.851369335628213</v>
      </c>
      <c r="H32" s="11">
        <f t="shared" si="4"/>
        <v>20851.369335628213</v>
      </c>
      <c r="I32" s="11">
        <f t="shared" si="5"/>
        <v>1573.6882517455253</v>
      </c>
      <c r="J32" s="9">
        <f t="shared" si="6"/>
        <v>1.569375E-3</v>
      </c>
      <c r="K32" s="1">
        <f t="shared" si="7"/>
        <v>29.009642235304529</v>
      </c>
    </row>
    <row r="33" spans="1:11" x14ac:dyDescent="0.35">
      <c r="A33" s="1">
        <v>122.845</v>
      </c>
      <c r="B33" s="1">
        <f t="shared" si="0"/>
        <v>2050</v>
      </c>
      <c r="C33" s="1">
        <v>0.12784999999999999</v>
      </c>
      <c r="D33" s="1">
        <v>1.32098</v>
      </c>
      <c r="E33" s="11">
        <f t="shared" si="1"/>
        <v>100.118675</v>
      </c>
      <c r="F33" s="10">
        <f t="shared" si="2"/>
        <v>0.26767984597014516</v>
      </c>
      <c r="G33" s="11">
        <f t="shared" si="3"/>
        <v>21.493026414254846</v>
      </c>
      <c r="H33" s="11">
        <f t="shared" si="4"/>
        <v>21493.026414254844</v>
      </c>
      <c r="I33" s="11">
        <f t="shared" si="5"/>
        <v>1622.1152010758371</v>
      </c>
      <c r="J33" s="9">
        <f t="shared" si="6"/>
        <v>1.5981249999999997E-3</v>
      </c>
      <c r="K33" s="1">
        <f t="shared" si="7"/>
        <v>29.364414718059479</v>
      </c>
    </row>
    <row r="34" spans="1:11" x14ac:dyDescent="0.35">
      <c r="A34" s="1">
        <v>123.79600000000001</v>
      </c>
      <c r="B34" s="1">
        <f t="shared" si="0"/>
        <v>2100</v>
      </c>
      <c r="C34" s="1">
        <v>0.13089999999999999</v>
      </c>
      <c r="D34" s="1">
        <v>1.32287</v>
      </c>
      <c r="E34" s="11">
        <f t="shared" si="1"/>
        <v>100.89373999999999</v>
      </c>
      <c r="F34" s="10">
        <f t="shared" si="2"/>
        <v>0.26548502337574148</v>
      </c>
      <c r="G34" s="11">
        <f t="shared" si="3"/>
        <v>22.187692266403904</v>
      </c>
      <c r="H34" s="11">
        <f t="shared" si="4"/>
        <v>22187.692266403905</v>
      </c>
      <c r="I34" s="11">
        <f t="shared" si="5"/>
        <v>1674.542812558785</v>
      </c>
      <c r="J34" s="9">
        <f t="shared" si="6"/>
        <v>1.6362499999999997E-3</v>
      </c>
      <c r="K34" s="1">
        <f t="shared" si="7"/>
        <v>29.607176739340886</v>
      </c>
    </row>
    <row r="35" spans="1:11" x14ac:dyDescent="0.35">
      <c r="A35" s="1">
        <v>124.794</v>
      </c>
      <c r="B35" s="1">
        <f t="shared" si="0"/>
        <v>2150</v>
      </c>
      <c r="C35" s="1">
        <v>0.13435</v>
      </c>
      <c r="D35" s="1">
        <v>1.3216399999999999</v>
      </c>
      <c r="E35" s="11">
        <f t="shared" si="1"/>
        <v>101.70710999999999</v>
      </c>
      <c r="F35" s="10">
        <f t="shared" si="2"/>
        <v>0.26401693963971451</v>
      </c>
      <c r="G35" s="11">
        <f t="shared" si="3"/>
        <v>22.899098854225837</v>
      </c>
      <c r="H35" s="11">
        <f t="shared" si="4"/>
        <v>22899.098854225838</v>
      </c>
      <c r="I35" s="11">
        <f t="shared" si="5"/>
        <v>1728.2338757906296</v>
      </c>
      <c r="J35" s="9">
        <f t="shared" si="6"/>
        <v>1.6793750000000001E-3</v>
      </c>
      <c r="K35" s="1">
        <f t="shared" si="7"/>
        <v>29.771809412911054</v>
      </c>
    </row>
    <row r="36" spans="1:11" x14ac:dyDescent="0.35">
      <c r="A36" s="1">
        <v>125.137</v>
      </c>
      <c r="B36" s="1">
        <f t="shared" si="0"/>
        <v>2200</v>
      </c>
      <c r="C36" s="1">
        <v>0.13769999999999999</v>
      </c>
      <c r="D36" s="1">
        <v>1.3165199999999999</v>
      </c>
      <c r="E36" s="11">
        <f t="shared" si="1"/>
        <v>101.986655</v>
      </c>
      <c r="F36" s="10">
        <f t="shared" si="2"/>
        <v>0.263725307501955</v>
      </c>
      <c r="G36" s="11">
        <f t="shared" si="3"/>
        <v>23.496038581561098</v>
      </c>
      <c r="H36" s="11">
        <f t="shared" si="4"/>
        <v>23496.038581561097</v>
      </c>
      <c r="I36" s="11">
        <f t="shared" si="5"/>
        <v>1773.2859306838563</v>
      </c>
      <c r="J36" s="9">
        <f t="shared" si="6"/>
        <v>1.7212499999999999E-3</v>
      </c>
      <c r="K36" s="1">
        <f t="shared" si="7"/>
        <v>29.804731609518953</v>
      </c>
    </row>
    <row r="37" spans="1:11" x14ac:dyDescent="0.35">
      <c r="A37" s="1">
        <v>126.02800000000001</v>
      </c>
      <c r="B37" s="1">
        <f t="shared" si="0"/>
        <v>2250</v>
      </c>
      <c r="C37" s="1">
        <v>0.14105000000000001</v>
      </c>
      <c r="D37" s="1">
        <v>1.3046500000000001</v>
      </c>
      <c r="E37" s="11">
        <f t="shared" si="1"/>
        <v>102.71281999999999</v>
      </c>
      <c r="F37" s="10">
        <f t="shared" si="2"/>
        <v>0.26227072402193041</v>
      </c>
      <c r="G37" s="11">
        <f t="shared" si="3"/>
        <v>24.201138055611807</v>
      </c>
      <c r="H37" s="11">
        <f t="shared" si="4"/>
        <v>24201.138055611809</v>
      </c>
      <c r="I37" s="11">
        <f t="shared" si="5"/>
        <v>1826.5009853291929</v>
      </c>
      <c r="J37" s="9">
        <f t="shared" si="6"/>
        <v>1.7631250000000002E-3</v>
      </c>
      <c r="K37" s="1">
        <f t="shared" si="7"/>
        <v>29.9700320653264</v>
      </c>
    </row>
    <row r="38" spans="1:11" x14ac:dyDescent="0.35">
      <c r="A38" s="1">
        <v>126.66</v>
      </c>
      <c r="B38" s="1">
        <f t="shared" si="0"/>
        <v>2300</v>
      </c>
      <c r="C38" s="1">
        <v>0.14495</v>
      </c>
      <c r="D38" s="1">
        <v>1.2964599999999999</v>
      </c>
      <c r="E38" s="11">
        <f t="shared" si="1"/>
        <v>103.22789999999999</v>
      </c>
      <c r="F38" s="10">
        <f t="shared" si="2"/>
        <v>0.26234765526677262</v>
      </c>
      <c r="G38" s="11">
        <f t="shared" si="3"/>
        <v>24.863000941888473</v>
      </c>
      <c r="H38" s="11">
        <f t="shared" si="4"/>
        <v>24863.000941888469</v>
      </c>
      <c r="I38" s="11">
        <f t="shared" si="5"/>
        <v>1876.4529012746016</v>
      </c>
      <c r="J38" s="9">
        <f t="shared" si="6"/>
        <v>1.8118749999999999E-3</v>
      </c>
      <c r="K38" s="1">
        <f t="shared" si="7"/>
        <v>29.961243605325105</v>
      </c>
    </row>
    <row r="39" spans="1:11" x14ac:dyDescent="0.35">
      <c r="A39" s="1">
        <v>126.822</v>
      </c>
      <c r="B39" s="1">
        <f t="shared" si="0"/>
        <v>2350</v>
      </c>
      <c r="C39" s="1">
        <v>0.14985000000000001</v>
      </c>
      <c r="D39" s="1">
        <v>1.2822899999999999</v>
      </c>
      <c r="E39" s="11">
        <f t="shared" si="1"/>
        <v>103.35992999999999</v>
      </c>
      <c r="F39" s="10">
        <f t="shared" si="2"/>
        <v>0.2651066209830733</v>
      </c>
      <c r="G39" s="11">
        <f t="shared" si="3"/>
        <v>25.435992413145158</v>
      </c>
      <c r="H39" s="11">
        <f t="shared" si="4"/>
        <v>25435.992413145159</v>
      </c>
      <c r="I39" s="11">
        <f t="shared" si="5"/>
        <v>1919.6975406147292</v>
      </c>
      <c r="J39" s="9">
        <f t="shared" si="6"/>
        <v>1.873125E-3</v>
      </c>
      <c r="K39" s="1">
        <f t="shared" si="7"/>
        <v>29.649436817481423</v>
      </c>
    </row>
    <row r="40" spans="1:11" x14ac:dyDescent="0.35">
      <c r="A40" s="1">
        <v>126.69</v>
      </c>
      <c r="B40" s="1">
        <f t="shared" si="0"/>
        <v>2400</v>
      </c>
      <c r="C40" s="1">
        <v>0.1537</v>
      </c>
      <c r="D40" s="1">
        <v>1.2730399999999999</v>
      </c>
      <c r="E40" s="11">
        <f t="shared" si="1"/>
        <v>103.25234999999999</v>
      </c>
      <c r="F40" s="10">
        <f t="shared" si="2"/>
        <v>0.26653029298972236</v>
      </c>
      <c r="G40" s="11">
        <f t="shared" si="3"/>
        <v>25.950145938070563</v>
      </c>
      <c r="H40" s="11">
        <f t="shared" si="4"/>
        <v>25950.145938070564</v>
      </c>
      <c r="I40" s="11">
        <f t="shared" si="5"/>
        <v>1958.5015802317407</v>
      </c>
      <c r="J40" s="9">
        <f t="shared" si="6"/>
        <v>1.92125E-3</v>
      </c>
      <c r="K40" s="1">
        <f t="shared" si="7"/>
        <v>29.491064301035095</v>
      </c>
    </row>
    <row r="41" spans="1:11" x14ac:dyDescent="0.35">
      <c r="A41" s="1">
        <v>126.55200000000001</v>
      </c>
      <c r="B41" s="1">
        <f t="shared" si="0"/>
        <v>2450</v>
      </c>
      <c r="C41" s="1">
        <v>0.15565000000000001</v>
      </c>
      <c r="D41" s="1">
        <v>1.2698400000000001</v>
      </c>
      <c r="E41" s="11">
        <f t="shared" si="1"/>
        <v>103.13988000000001</v>
      </c>
      <c r="F41" s="10">
        <f t="shared" si="2"/>
        <v>0.26469169477762633</v>
      </c>
      <c r="G41" s="11">
        <f t="shared" si="3"/>
        <v>26.461918292844185</v>
      </c>
      <c r="H41" s="11">
        <f t="shared" si="4"/>
        <v>26461.918292844184</v>
      </c>
      <c r="I41" s="11">
        <f t="shared" si="5"/>
        <v>1997.1259088939007</v>
      </c>
      <c r="J41" s="9">
        <f t="shared" si="6"/>
        <v>1.9456250000000001E-3</v>
      </c>
      <c r="K41" s="1">
        <f t="shared" si="7"/>
        <v>29.695914771097048</v>
      </c>
    </row>
    <row r="42" spans="1:11" x14ac:dyDescent="0.35">
      <c r="A42" s="1">
        <v>126.438</v>
      </c>
      <c r="B42" s="1">
        <f t="shared" si="0"/>
        <v>2500</v>
      </c>
      <c r="C42" s="1">
        <v>0.15959999999999999</v>
      </c>
      <c r="D42" s="1">
        <v>1.2744599999999999</v>
      </c>
      <c r="E42" s="11">
        <f t="shared" si="1"/>
        <v>103.04697</v>
      </c>
      <c r="F42" s="10">
        <f t="shared" si="2"/>
        <v>0.26622053254805855</v>
      </c>
      <c r="G42" s="11">
        <f t="shared" si="3"/>
        <v>26.97763366055732</v>
      </c>
      <c r="H42" s="11">
        <f t="shared" si="4"/>
        <v>26977.63366055732</v>
      </c>
      <c r="I42" s="11">
        <f t="shared" si="5"/>
        <v>2036.0478234382879</v>
      </c>
      <c r="J42" s="9">
        <f t="shared" si="6"/>
        <v>1.9949999999999998E-3</v>
      </c>
      <c r="K42" s="1">
        <f t="shared" si="7"/>
        <v>29.525378578057946</v>
      </c>
    </row>
    <row r="43" spans="1:11" x14ac:dyDescent="0.35">
      <c r="A43" s="1">
        <v>126.239</v>
      </c>
      <c r="B43" s="1">
        <f t="shared" si="0"/>
        <v>2550</v>
      </c>
      <c r="C43" s="1">
        <v>0.16259999999999999</v>
      </c>
      <c r="D43" s="1">
        <v>1.2787599999999999</v>
      </c>
      <c r="E43" s="11">
        <f t="shared" si="1"/>
        <v>102.88478499999999</v>
      </c>
      <c r="F43" s="10">
        <f t="shared" si="2"/>
        <v>0.2663257153828798</v>
      </c>
      <c r="G43" s="11">
        <f t="shared" si="3"/>
        <v>27.473877201384052</v>
      </c>
      <c r="H43" s="11">
        <f t="shared" si="4"/>
        <v>27473.877201384053</v>
      </c>
      <c r="I43" s="11">
        <f t="shared" si="5"/>
        <v>2073.5001661421929</v>
      </c>
      <c r="J43" s="9">
        <f t="shared" si="6"/>
        <v>2.0325E-3</v>
      </c>
      <c r="K43" s="1">
        <f t="shared" si="7"/>
        <v>29.513717807660512</v>
      </c>
    </row>
    <row r="44" spans="1:11" x14ac:dyDescent="0.35">
      <c r="A44" s="1">
        <v>126.161</v>
      </c>
      <c r="B44" s="1">
        <f t="shared" si="0"/>
        <v>2600</v>
      </c>
      <c r="C44" s="1">
        <v>0.16805</v>
      </c>
      <c r="D44" s="1">
        <v>1.27634</v>
      </c>
      <c r="E44" s="11">
        <f t="shared" si="1"/>
        <v>102.821215</v>
      </c>
      <c r="F44" s="10">
        <f t="shared" si="2"/>
        <v>0.2701259661240486</v>
      </c>
      <c r="G44" s="11">
        <f t="shared" si="3"/>
        <v>27.995272385355307</v>
      </c>
      <c r="H44" s="11">
        <f t="shared" si="4"/>
        <v>27995.272385355307</v>
      </c>
      <c r="I44" s="11">
        <f t="shared" si="5"/>
        <v>2112.8507460645515</v>
      </c>
      <c r="J44" s="9">
        <f t="shared" si="6"/>
        <v>2.1006250000000001E-3</v>
      </c>
      <c r="K44" s="1">
        <f t="shared" si="7"/>
        <v>29.098505861979952</v>
      </c>
    </row>
    <row r="45" spans="1:11" x14ac:dyDescent="0.35">
      <c r="A45" s="1">
        <v>125.84699999999999</v>
      </c>
      <c r="B45" s="1">
        <f t="shared" ref="B45:B76" si="8">B44+50</f>
        <v>2650</v>
      </c>
      <c r="C45" s="1">
        <v>0.17144999999999999</v>
      </c>
      <c r="D45" s="1">
        <v>1.28027</v>
      </c>
      <c r="E45" s="11">
        <f t="shared" si="1"/>
        <v>102.565305</v>
      </c>
      <c r="F45" s="10">
        <f t="shared" si="2"/>
        <v>0.27106599272912474</v>
      </c>
      <c r="G45" s="11">
        <f t="shared" si="3"/>
        <v>28.462626101939023</v>
      </c>
      <c r="H45" s="11">
        <f t="shared" si="4"/>
        <v>28462.626101939022</v>
      </c>
      <c r="I45" s="11">
        <f t="shared" si="5"/>
        <v>2148.122724674643</v>
      </c>
      <c r="J45" s="9">
        <f t="shared" si="6"/>
        <v>2.1431250000000001E-3</v>
      </c>
      <c r="K45" s="1">
        <f t="shared" si="7"/>
        <v>28.997595491767775</v>
      </c>
    </row>
    <row r="46" spans="1:11" x14ac:dyDescent="0.35">
      <c r="A46" s="1">
        <v>124.911</v>
      </c>
      <c r="B46" s="1">
        <f t="shared" si="8"/>
        <v>2700</v>
      </c>
      <c r="C46" s="1">
        <v>0.17465</v>
      </c>
      <c r="D46" s="1">
        <v>1.2837099999999999</v>
      </c>
      <c r="E46" s="11">
        <f t="shared" si="1"/>
        <v>101.802465</v>
      </c>
      <c r="F46" s="10">
        <f t="shared" si="2"/>
        <v>0.27304261061851032</v>
      </c>
      <c r="G46" s="11">
        <f t="shared" si="3"/>
        <v>28.783968854519884</v>
      </c>
      <c r="H46" s="11">
        <f t="shared" si="4"/>
        <v>28783.968854519884</v>
      </c>
      <c r="I46" s="11">
        <f t="shared" si="5"/>
        <v>2172.3750078882931</v>
      </c>
      <c r="J46" s="9">
        <f t="shared" si="6"/>
        <v>2.1831250000000002E-3</v>
      </c>
      <c r="K46" s="1">
        <f t="shared" si="7"/>
        <v>28.787675267710604</v>
      </c>
    </row>
    <row r="47" spans="1:11" x14ac:dyDescent="0.35">
      <c r="A47" s="1">
        <v>123.92700000000001</v>
      </c>
      <c r="B47" s="1">
        <f t="shared" si="8"/>
        <v>2750</v>
      </c>
      <c r="C47" s="1">
        <v>0.1784</v>
      </c>
      <c r="D47" s="1">
        <v>1.2811999999999999</v>
      </c>
      <c r="E47" s="11">
        <f t="shared" si="1"/>
        <v>101.000505</v>
      </c>
      <c r="F47" s="10">
        <f t="shared" si="2"/>
        <v>0.27600853170713141</v>
      </c>
      <c r="G47" s="11">
        <f t="shared" si="3"/>
        <v>29.086057414045424</v>
      </c>
      <c r="H47" s="11">
        <f t="shared" si="4"/>
        <v>29086.057414045423</v>
      </c>
      <c r="I47" s="11">
        <f t="shared" si="5"/>
        <v>2195.1741444562585</v>
      </c>
      <c r="J47" s="9">
        <f t="shared" si="6"/>
        <v>2.2300000000000002E-3</v>
      </c>
      <c r="K47" s="1">
        <f t="shared" si="7"/>
        <v>28.478329854940981</v>
      </c>
    </row>
    <row r="48" spans="1:11" x14ac:dyDescent="0.35">
      <c r="A48" s="1">
        <v>123.68899999999999</v>
      </c>
      <c r="B48" s="1">
        <f t="shared" si="8"/>
        <v>2800</v>
      </c>
      <c r="C48" s="1">
        <v>0.18004999999999999</v>
      </c>
      <c r="D48" s="1">
        <v>1.2744800000000001</v>
      </c>
      <c r="E48" s="11">
        <f t="shared" si="1"/>
        <v>100.80653499999998</v>
      </c>
      <c r="F48" s="10">
        <f t="shared" si="2"/>
        <v>0.27411342308872905</v>
      </c>
      <c r="G48" s="11">
        <f t="shared" si="3"/>
        <v>29.558019847051945</v>
      </c>
      <c r="H48" s="11">
        <f t="shared" si="4"/>
        <v>29558.019847051946</v>
      </c>
      <c r="I48" s="11">
        <f t="shared" si="5"/>
        <v>2230.7939507209016</v>
      </c>
      <c r="J48" s="9">
        <f t="shared" si="6"/>
        <v>2.2506249999999996E-3</v>
      </c>
      <c r="K48" s="1">
        <f t="shared" si="7"/>
        <v>28.675217434314781</v>
      </c>
    </row>
    <row r="49" spans="1:11" x14ac:dyDescent="0.35">
      <c r="A49" s="1">
        <v>123.389</v>
      </c>
      <c r="B49" s="1">
        <f t="shared" si="8"/>
        <v>2850</v>
      </c>
      <c r="C49" s="1">
        <v>0.18310000000000001</v>
      </c>
      <c r="D49" s="1">
        <v>1.2603599999999999</v>
      </c>
      <c r="E49" s="11">
        <f t="shared" si="1"/>
        <v>100.56203499999999</v>
      </c>
      <c r="F49" s="10">
        <f t="shared" si="2"/>
        <v>0.2745322230529374</v>
      </c>
      <c r="G49" s="11">
        <f t="shared" si="3"/>
        <v>30.01287028667377</v>
      </c>
      <c r="H49" s="11">
        <f t="shared" si="4"/>
        <v>30012.870286673762</v>
      </c>
      <c r="I49" s="11">
        <f t="shared" si="5"/>
        <v>2265.1222857866992</v>
      </c>
      <c r="J49" s="9">
        <f t="shared" si="6"/>
        <v>2.28875E-3</v>
      </c>
      <c r="K49" s="1">
        <f t="shared" si="7"/>
        <v>28.63147327961552</v>
      </c>
    </row>
    <row r="50" spans="1:11" x14ac:dyDescent="0.35">
      <c r="A50" s="1">
        <v>122.51900000000001</v>
      </c>
      <c r="B50" s="1">
        <f t="shared" si="8"/>
        <v>2900</v>
      </c>
      <c r="C50" s="1">
        <v>0.18790000000000001</v>
      </c>
      <c r="D50" s="1">
        <v>1.2531000000000001</v>
      </c>
      <c r="E50" s="11">
        <f t="shared" si="1"/>
        <v>99.852985000000004</v>
      </c>
      <c r="F50" s="10">
        <f t="shared" si="2"/>
        <v>0.27883778605672749</v>
      </c>
      <c r="G50" s="11">
        <f t="shared" si="3"/>
        <v>30.324082397784469</v>
      </c>
      <c r="H50" s="11">
        <f t="shared" si="4"/>
        <v>30324.082397784474</v>
      </c>
      <c r="I50" s="11">
        <f t="shared" si="5"/>
        <v>2288.6099922856206</v>
      </c>
      <c r="J50" s="9">
        <f t="shared" si="6"/>
        <v>2.3487500000000006E-3</v>
      </c>
      <c r="K50" s="1">
        <f t="shared" si="7"/>
        <v>28.189371748685854</v>
      </c>
    </row>
    <row r="51" spans="1:11" x14ac:dyDescent="0.35">
      <c r="A51" s="1">
        <v>121.837</v>
      </c>
      <c r="B51" s="1">
        <f t="shared" si="8"/>
        <v>2950</v>
      </c>
      <c r="C51" s="1">
        <v>0.19255</v>
      </c>
      <c r="D51" s="1">
        <v>1.23943</v>
      </c>
      <c r="E51" s="11">
        <f t="shared" si="1"/>
        <v>99.297154999999989</v>
      </c>
      <c r="F51" s="10">
        <f t="shared" si="2"/>
        <v>0.2824675722226665</v>
      </c>
      <c r="G51" s="11">
        <f t="shared" si="3"/>
        <v>30.675202579252748</v>
      </c>
      <c r="H51" s="11">
        <f t="shared" si="4"/>
        <v>30675.202579252753</v>
      </c>
      <c r="I51" s="11">
        <f t="shared" si="5"/>
        <v>2315.109628622849</v>
      </c>
      <c r="J51" s="9">
        <f t="shared" si="6"/>
        <v>2.4068750000000002E-3</v>
      </c>
      <c r="K51" s="1">
        <f t="shared" si="7"/>
        <v>27.827130551245915</v>
      </c>
    </row>
    <row r="52" spans="1:11" x14ac:dyDescent="0.35">
      <c r="A52" s="1">
        <v>121.709</v>
      </c>
      <c r="B52" s="1">
        <f t="shared" si="8"/>
        <v>3000</v>
      </c>
      <c r="C52" s="1">
        <v>0.19900000000000001</v>
      </c>
      <c r="D52" s="1">
        <v>1.2273499999999999</v>
      </c>
      <c r="E52" s="11">
        <f t="shared" si="1"/>
        <v>99.192835000000002</v>
      </c>
      <c r="F52" s="10">
        <f t="shared" si="2"/>
        <v>0.28736602102115999</v>
      </c>
      <c r="G52" s="11">
        <f t="shared" si="3"/>
        <v>31.162348172474452</v>
      </c>
      <c r="H52" s="11">
        <f t="shared" si="4"/>
        <v>31162.348172474452</v>
      </c>
      <c r="I52" s="11">
        <f t="shared" si="5"/>
        <v>2351.8753337716566</v>
      </c>
      <c r="J52" s="9">
        <f t="shared" si="6"/>
        <v>2.4874999999999997E-3</v>
      </c>
      <c r="K52" s="1">
        <f t="shared" si="7"/>
        <v>27.352788547518781</v>
      </c>
    </row>
    <row r="53" spans="1:11" x14ac:dyDescent="0.35">
      <c r="A53" s="1">
        <v>121.123</v>
      </c>
      <c r="B53" s="1">
        <f t="shared" si="8"/>
        <v>3050</v>
      </c>
      <c r="C53" s="1">
        <v>0.20605000000000001</v>
      </c>
      <c r="D53" s="1">
        <v>1.2193000000000001</v>
      </c>
      <c r="E53" s="11">
        <f t="shared" si="1"/>
        <v>98.715244999999996</v>
      </c>
      <c r="F53" s="10">
        <f t="shared" si="2"/>
        <v>0.29408471152748533</v>
      </c>
      <c r="G53" s="11">
        <f t="shared" si="3"/>
        <v>31.529180663080517</v>
      </c>
      <c r="H53" s="11">
        <f t="shared" si="4"/>
        <v>31529.180663080515</v>
      </c>
      <c r="I53" s="11">
        <f t="shared" si="5"/>
        <v>2379.5608047607939</v>
      </c>
      <c r="J53" s="9">
        <f t="shared" si="6"/>
        <v>2.5756249999999998E-3</v>
      </c>
      <c r="K53" s="1">
        <f t="shared" si="7"/>
        <v>26.727883839684068</v>
      </c>
    </row>
    <row r="54" spans="1:11" x14ac:dyDescent="0.35">
      <c r="A54" s="1">
        <v>121.124</v>
      </c>
      <c r="B54" s="1">
        <f t="shared" si="8"/>
        <v>3100</v>
      </c>
      <c r="C54" s="1">
        <v>0.21004999999999999</v>
      </c>
      <c r="D54" s="1">
        <v>1.20692</v>
      </c>
      <c r="E54" s="11">
        <f t="shared" si="1"/>
        <v>98.716059999999985</v>
      </c>
      <c r="F54" s="10">
        <f t="shared" si="2"/>
        <v>0.29495589102340614</v>
      </c>
      <c r="G54" s="11">
        <f t="shared" si="3"/>
        <v>32.046317051690686</v>
      </c>
      <c r="H54" s="11">
        <f t="shared" si="4"/>
        <v>32046.317051690679</v>
      </c>
      <c r="I54" s="11">
        <f t="shared" si="5"/>
        <v>2418.5899661653348</v>
      </c>
      <c r="J54" s="9">
        <f t="shared" si="6"/>
        <v>2.6256249999999999E-3</v>
      </c>
      <c r="K54" s="1">
        <f t="shared" si="7"/>
        <v>26.648940563488782</v>
      </c>
    </row>
    <row r="55" spans="1:11" x14ac:dyDescent="0.35">
      <c r="A55" s="1">
        <v>120.851</v>
      </c>
      <c r="B55" s="1">
        <f t="shared" si="8"/>
        <v>3150</v>
      </c>
      <c r="C55" s="1">
        <v>0.21604999999999999</v>
      </c>
      <c r="D55" s="1">
        <v>1.1927399999999999</v>
      </c>
      <c r="E55" s="11">
        <f t="shared" si="1"/>
        <v>98.49356499999999</v>
      </c>
      <c r="F55" s="10">
        <f t="shared" si="2"/>
        <v>0.29924007541583914</v>
      </c>
      <c r="G55" s="11">
        <f t="shared" si="3"/>
        <v>32.489799324136214</v>
      </c>
      <c r="H55" s="11">
        <f t="shared" si="4"/>
        <v>32489.79932413622</v>
      </c>
      <c r="I55" s="11">
        <f t="shared" si="5"/>
        <v>2452.0603263499029</v>
      </c>
      <c r="J55" s="9">
        <f t="shared" si="6"/>
        <v>2.7006249999999999E-3</v>
      </c>
      <c r="K55" s="1">
        <f t="shared" si="7"/>
        <v>26.267410866711643</v>
      </c>
    </row>
    <row r="56" spans="1:11" x14ac:dyDescent="0.35">
      <c r="A56" s="1">
        <v>120.596</v>
      </c>
      <c r="B56" s="1">
        <f t="shared" si="8"/>
        <v>3200</v>
      </c>
      <c r="C56" s="1">
        <v>0.21795</v>
      </c>
      <c r="D56" s="1">
        <v>1.1848099999999999</v>
      </c>
      <c r="E56" s="11">
        <f t="shared" si="1"/>
        <v>98.28573999999999</v>
      </c>
      <c r="F56" s="10">
        <f t="shared" si="2"/>
        <v>0.29778325925819765</v>
      </c>
      <c r="G56" s="11">
        <f t="shared" si="3"/>
        <v>32.935867598574561</v>
      </c>
      <c r="H56" s="11">
        <f t="shared" si="4"/>
        <v>32935.867598574558</v>
      </c>
      <c r="I56" s="11">
        <f t="shared" si="5"/>
        <v>2485.725856496193</v>
      </c>
      <c r="J56" s="9">
        <f t="shared" si="6"/>
        <v>2.7243750000000002E-3</v>
      </c>
      <c r="K56" s="1">
        <f t="shared" si="7"/>
        <v>26.395916373251392</v>
      </c>
    </row>
    <row r="57" spans="1:11" x14ac:dyDescent="0.35">
      <c r="A57" s="1">
        <v>120.84</v>
      </c>
      <c r="B57" s="1">
        <f t="shared" si="8"/>
        <v>3250</v>
      </c>
      <c r="C57" s="1">
        <v>0.22305</v>
      </c>
      <c r="D57" s="1">
        <v>1.17378</v>
      </c>
      <c r="E57" s="11">
        <f t="shared" si="1"/>
        <v>98.4846</v>
      </c>
      <c r="F57" s="10">
        <f t="shared" si="2"/>
        <v>0.29945697766397406</v>
      </c>
      <c r="G57" s="11">
        <f t="shared" si="3"/>
        <v>33.518170383937345</v>
      </c>
      <c r="H57" s="11">
        <f t="shared" si="4"/>
        <v>33518.170383937344</v>
      </c>
      <c r="I57" s="11">
        <f t="shared" si="5"/>
        <v>2529.6732365235735</v>
      </c>
      <c r="J57" s="9">
        <f t="shared" si="6"/>
        <v>2.7881250000000002E-3</v>
      </c>
      <c r="K57" s="1">
        <f t="shared" si="7"/>
        <v>26.248384893384468</v>
      </c>
    </row>
    <row r="58" spans="1:11" x14ac:dyDescent="0.35">
      <c r="A58" s="1">
        <v>121.633</v>
      </c>
      <c r="B58" s="1">
        <f t="shared" si="8"/>
        <v>3300</v>
      </c>
      <c r="C58" s="1">
        <v>0.22550000000000001</v>
      </c>
      <c r="D58" s="1">
        <v>1.1611800000000001</v>
      </c>
      <c r="E58" s="11">
        <f t="shared" si="1"/>
        <v>99.130894999999995</v>
      </c>
      <c r="F58" s="10">
        <f t="shared" si="2"/>
        <v>0.29621529191736534</v>
      </c>
      <c r="G58" s="11">
        <f t="shared" si="3"/>
        <v>34.257178062335925</v>
      </c>
      <c r="H58" s="11">
        <f t="shared" si="4"/>
        <v>34257.17806233593</v>
      </c>
      <c r="I58" s="11">
        <f t="shared" si="5"/>
        <v>2585.4474009310134</v>
      </c>
      <c r="J58" s="9">
        <f t="shared" si="6"/>
        <v>2.8187500000000001E-3</v>
      </c>
      <c r="K58" s="1">
        <f t="shared" si="7"/>
        <v>26.535638851914467</v>
      </c>
    </row>
    <row r="59" spans="1:11" x14ac:dyDescent="0.35">
      <c r="A59" s="1">
        <v>122.181</v>
      </c>
      <c r="B59" s="1">
        <f t="shared" si="8"/>
        <v>3350</v>
      </c>
      <c r="C59" s="1">
        <v>0.22850000000000001</v>
      </c>
      <c r="D59" s="1">
        <v>1.1510400000000001</v>
      </c>
      <c r="E59" s="11">
        <f t="shared" si="1"/>
        <v>99.577514999999991</v>
      </c>
      <c r="F59" s="10">
        <f t="shared" si="2"/>
        <v>0.29434997895798826</v>
      </c>
      <c r="G59" s="11">
        <f t="shared" si="3"/>
        <v>34.932905503851224</v>
      </c>
      <c r="H59" s="11">
        <f t="shared" si="4"/>
        <v>34932.905503851231</v>
      </c>
      <c r="I59" s="11">
        <f t="shared" si="5"/>
        <v>2636.4456984038661</v>
      </c>
      <c r="J59" s="9">
        <f t="shared" si="6"/>
        <v>2.8562499999999998E-3</v>
      </c>
      <c r="K59" s="1">
        <f t="shared" si="7"/>
        <v>26.703796740734596</v>
      </c>
    </row>
    <row r="60" spans="1:11" x14ac:dyDescent="0.35">
      <c r="A60" s="1">
        <v>122.93300000000001</v>
      </c>
      <c r="B60" s="1">
        <f t="shared" si="8"/>
        <v>3400</v>
      </c>
      <c r="C60" s="1">
        <v>0.23419999999999999</v>
      </c>
      <c r="D60" s="1">
        <v>1.14117</v>
      </c>
      <c r="E60" s="11">
        <f t="shared" si="1"/>
        <v>100.190395</v>
      </c>
      <c r="F60" s="10">
        <f t="shared" si="2"/>
        <v>0.29543760954779869</v>
      </c>
      <c r="G60" s="11">
        <f t="shared" si="3"/>
        <v>35.672506341122755</v>
      </c>
      <c r="H60" s="11">
        <f t="shared" si="4"/>
        <v>35672.506341122746</v>
      </c>
      <c r="I60" s="11">
        <f t="shared" si="5"/>
        <v>2692.2646295186983</v>
      </c>
      <c r="J60" s="9">
        <f t="shared" si="6"/>
        <v>2.9275E-3</v>
      </c>
      <c r="K60" s="1">
        <f t="shared" si="7"/>
        <v>26.605488789205477</v>
      </c>
    </row>
    <row r="61" spans="1:11" x14ac:dyDescent="0.35">
      <c r="A61" s="1">
        <v>123.47499999999999</v>
      </c>
      <c r="B61" s="1">
        <f t="shared" si="8"/>
        <v>3450</v>
      </c>
      <c r="C61" s="1">
        <v>0.23605000000000001</v>
      </c>
      <c r="D61" s="1">
        <v>1.12669</v>
      </c>
      <c r="E61" s="11">
        <f t="shared" si="1"/>
        <v>100.63212499999999</v>
      </c>
      <c r="F61" s="10">
        <f t="shared" si="2"/>
        <v>0.29216767322741738</v>
      </c>
      <c r="G61" s="11">
        <f t="shared" si="3"/>
        <v>36.356691630739917</v>
      </c>
      <c r="H61" s="11">
        <f t="shared" si="4"/>
        <v>36356.691630739915</v>
      </c>
      <c r="I61" s="11">
        <f t="shared" si="5"/>
        <v>2743.9012551501819</v>
      </c>
      <c r="J61" s="9">
        <f t="shared" si="6"/>
        <v>2.9506250000000001E-3</v>
      </c>
      <c r="K61" s="1">
        <f t="shared" si="7"/>
        <v>26.903257030134736</v>
      </c>
    </row>
    <row r="62" spans="1:11" x14ac:dyDescent="0.35">
      <c r="A62" s="1">
        <v>123.428</v>
      </c>
      <c r="B62" s="1">
        <f t="shared" si="8"/>
        <v>3500</v>
      </c>
      <c r="C62" s="1">
        <v>0.24195</v>
      </c>
      <c r="D62" s="1">
        <v>1.11975</v>
      </c>
      <c r="E62" s="11">
        <f t="shared" si="1"/>
        <v>100.59381999999999</v>
      </c>
      <c r="F62" s="10">
        <f t="shared" si="2"/>
        <v>0.29530457636158397</v>
      </c>
      <c r="G62" s="11">
        <f t="shared" si="3"/>
        <v>36.869560689328964</v>
      </c>
      <c r="H62" s="11">
        <f t="shared" si="4"/>
        <v>36869.560689328959</v>
      </c>
      <c r="I62" s="11">
        <f t="shared" si="5"/>
        <v>2782.6083539116203</v>
      </c>
      <c r="J62" s="9">
        <f t="shared" si="6"/>
        <v>3.0243750000000002E-3</v>
      </c>
      <c r="K62" s="1">
        <f t="shared" si="7"/>
        <v>26.617474424470728</v>
      </c>
    </row>
    <row r="63" spans="1:11" x14ac:dyDescent="0.35">
      <c r="A63" s="1">
        <v>124.205</v>
      </c>
      <c r="B63" s="1">
        <f t="shared" si="8"/>
        <v>3550</v>
      </c>
      <c r="C63" s="1">
        <v>0.24545</v>
      </c>
      <c r="D63" s="1">
        <v>1.10622</v>
      </c>
      <c r="E63" s="11">
        <f t="shared" si="1"/>
        <v>101.22707499999999</v>
      </c>
      <c r="F63" s="10">
        <f t="shared" si="2"/>
        <v>0.29350931664056634</v>
      </c>
      <c r="G63" s="11">
        <f t="shared" si="3"/>
        <v>37.631684494451981</v>
      </c>
      <c r="H63" s="11">
        <f t="shared" si="4"/>
        <v>37631.684494451983</v>
      </c>
      <c r="I63" s="11">
        <f t="shared" si="5"/>
        <v>2840.1271316567536</v>
      </c>
      <c r="J63" s="9">
        <f t="shared" si="6"/>
        <v>3.0681250000000001E-3</v>
      </c>
      <c r="K63" s="1">
        <f t="shared" si="7"/>
        <v>26.780281112368765</v>
      </c>
    </row>
    <row r="64" spans="1:11" x14ac:dyDescent="0.35">
      <c r="A64" s="1">
        <v>124.066</v>
      </c>
      <c r="B64" s="1">
        <f t="shared" si="8"/>
        <v>3600</v>
      </c>
      <c r="C64" s="1">
        <v>0.25505</v>
      </c>
      <c r="D64" s="1">
        <v>1.09697</v>
      </c>
      <c r="E64" s="11">
        <f t="shared" si="1"/>
        <v>101.11378999999999</v>
      </c>
      <c r="F64" s="10">
        <f t="shared" si="2"/>
        <v>0.30109000143987219</v>
      </c>
      <c r="G64" s="11">
        <f t="shared" si="3"/>
        <v>38.119000780874529</v>
      </c>
      <c r="H64" s="11">
        <f t="shared" si="4"/>
        <v>38119.000780874529</v>
      </c>
      <c r="I64" s="11">
        <f t="shared" si="5"/>
        <v>2876.9057193112853</v>
      </c>
      <c r="J64" s="9">
        <f t="shared" si="6"/>
        <v>3.188125E-3</v>
      </c>
      <c r="K64" s="1">
        <f t="shared" si="7"/>
        <v>26.106021359541305</v>
      </c>
    </row>
    <row r="65" spans="1:11" x14ac:dyDescent="0.35">
      <c r="A65" s="1">
        <v>123.967</v>
      </c>
      <c r="B65" s="1">
        <f t="shared" si="8"/>
        <v>3650</v>
      </c>
      <c r="C65" s="1">
        <v>0.25755</v>
      </c>
      <c r="D65" s="1">
        <v>1.0940099999999999</v>
      </c>
      <c r="E65" s="11">
        <f t="shared" si="1"/>
        <v>101.03310499999999</v>
      </c>
      <c r="F65" s="10">
        <f t="shared" si="2"/>
        <v>0.30011581752976851</v>
      </c>
      <c r="G65" s="11">
        <f t="shared" si="3"/>
        <v>38.61759135321288</v>
      </c>
      <c r="H65" s="11">
        <f t="shared" si="4"/>
        <v>38617.591353212883</v>
      </c>
      <c r="I65" s="11">
        <f t="shared" si="5"/>
        <v>2914.5351964688966</v>
      </c>
      <c r="J65" s="9">
        <f t="shared" si="6"/>
        <v>3.2193750000000004E-3</v>
      </c>
      <c r="K65" s="1">
        <f t="shared" si="7"/>
        <v>26.190762197843721</v>
      </c>
    </row>
    <row r="66" spans="1:11" x14ac:dyDescent="0.35">
      <c r="A66" s="1">
        <v>123.815</v>
      </c>
      <c r="B66" s="1">
        <f t="shared" si="8"/>
        <v>3700</v>
      </c>
      <c r="C66" s="1">
        <v>0.26445000000000002</v>
      </c>
      <c r="D66" s="1">
        <v>1.09659</v>
      </c>
      <c r="E66" s="11">
        <f t="shared" si="1"/>
        <v>100.90922499999999</v>
      </c>
      <c r="F66" s="10">
        <f t="shared" si="2"/>
        <v>0.30436511383899384</v>
      </c>
      <c r="G66" s="11">
        <f t="shared" si="3"/>
        <v>39.0986005258642</v>
      </c>
      <c r="H66" s="11">
        <f t="shared" si="4"/>
        <v>39098.600525864196</v>
      </c>
      <c r="I66" s="11">
        <f t="shared" si="5"/>
        <v>2950.8377755369206</v>
      </c>
      <c r="J66" s="9">
        <f t="shared" si="6"/>
        <v>3.305625E-3</v>
      </c>
      <c r="K66" s="1">
        <f t="shared" si="7"/>
        <v>25.825108237902811</v>
      </c>
    </row>
    <row r="67" spans="1:11" x14ac:dyDescent="0.35">
      <c r="A67" s="1">
        <v>123.767</v>
      </c>
      <c r="B67" s="1">
        <f t="shared" si="8"/>
        <v>3750</v>
      </c>
      <c r="C67" s="1">
        <v>0.2651</v>
      </c>
      <c r="D67" s="1">
        <v>1.0980799999999999</v>
      </c>
      <c r="E67" s="11">
        <f t="shared" si="1"/>
        <v>100.870105</v>
      </c>
      <c r="F67" s="10">
        <f t="shared" si="2"/>
        <v>0.30116179910624913</v>
      </c>
      <c r="G67" s="11">
        <f t="shared" si="3"/>
        <v>39.611597604353882</v>
      </c>
      <c r="H67" s="11">
        <f t="shared" si="4"/>
        <v>39611.597604353883</v>
      </c>
      <c r="I67" s="11">
        <f t="shared" si="5"/>
        <v>2989.5545361776512</v>
      </c>
      <c r="J67" s="9">
        <f t="shared" si="6"/>
        <v>3.3137499999999999E-3</v>
      </c>
      <c r="K67" s="1">
        <f t="shared" si="7"/>
        <v>26.099797623936183</v>
      </c>
    </row>
    <row r="68" spans="1:11" x14ac:dyDescent="0.35">
      <c r="A68" s="1">
        <v>123.509</v>
      </c>
      <c r="B68" s="1">
        <f t="shared" si="8"/>
        <v>3800</v>
      </c>
      <c r="C68" s="1">
        <v>0.26929999999999998</v>
      </c>
      <c r="D68" s="1">
        <v>1.09907</v>
      </c>
      <c r="E68" s="11">
        <f t="shared" si="1"/>
        <v>100.65983499999999</v>
      </c>
      <c r="F68" s="10">
        <f t="shared" si="2"/>
        <v>0.30253835308828947</v>
      </c>
      <c r="G68" s="11">
        <f t="shared" si="3"/>
        <v>40.056078432024357</v>
      </c>
      <c r="H68" s="11">
        <f t="shared" si="4"/>
        <v>40056.078432024355</v>
      </c>
      <c r="I68" s="11">
        <f t="shared" si="5"/>
        <v>3023.1002590207054</v>
      </c>
      <c r="J68" s="9">
        <f t="shared" si="6"/>
        <v>3.3662499999999999E-3</v>
      </c>
      <c r="K68" s="1">
        <f t="shared" si="7"/>
        <v>25.981043158649619</v>
      </c>
    </row>
    <row r="69" spans="1:11" x14ac:dyDescent="0.35">
      <c r="A69" s="1">
        <v>122.672</v>
      </c>
      <c r="B69" s="1">
        <f t="shared" si="8"/>
        <v>3850</v>
      </c>
      <c r="C69" s="1">
        <v>0.27374999999999999</v>
      </c>
      <c r="D69" s="1">
        <v>1.1053299999999999</v>
      </c>
      <c r="E69" s="11">
        <f t="shared" si="1"/>
        <v>99.977679999999992</v>
      </c>
      <c r="F69" s="10">
        <f t="shared" si="2"/>
        <v>0.30561469972772509</v>
      </c>
      <c r="G69" s="11">
        <f t="shared" si="3"/>
        <v>40.308106943072069</v>
      </c>
      <c r="H69" s="11">
        <f t="shared" si="4"/>
        <v>40308.106943072067</v>
      </c>
      <c r="I69" s="11">
        <f t="shared" si="5"/>
        <v>3042.1212787224194</v>
      </c>
      <c r="J69" s="9">
        <f t="shared" si="6"/>
        <v>3.421875E-3</v>
      </c>
      <c r="K69" s="1">
        <f t="shared" si="7"/>
        <v>25.719515506735785</v>
      </c>
    </row>
    <row r="70" spans="1:11" x14ac:dyDescent="0.35">
      <c r="A70" s="1">
        <v>122.157</v>
      </c>
      <c r="B70" s="1">
        <f t="shared" si="8"/>
        <v>3900</v>
      </c>
      <c r="C70" s="1">
        <v>0.27589999999999998</v>
      </c>
      <c r="D70" s="1">
        <v>1.11704</v>
      </c>
      <c r="E70" s="11">
        <f t="shared" si="1"/>
        <v>99.557954999999993</v>
      </c>
      <c r="F70" s="10">
        <f t="shared" si="2"/>
        <v>0.30534795938049364</v>
      </c>
      <c r="G70" s="11">
        <f t="shared" si="3"/>
        <v>40.660170204475023</v>
      </c>
      <c r="H70" s="11">
        <f t="shared" si="4"/>
        <v>40660.17020447502</v>
      </c>
      <c r="I70" s="11">
        <f t="shared" si="5"/>
        <v>3068.6920909037744</v>
      </c>
      <c r="J70" s="9">
        <f t="shared" si="6"/>
        <v>3.4487499999999996E-3</v>
      </c>
      <c r="K70" s="1">
        <f t="shared" si="7"/>
        <v>25.741983095878375</v>
      </c>
    </row>
    <row r="71" spans="1:11" x14ac:dyDescent="0.35">
      <c r="A71" s="1">
        <v>121.184</v>
      </c>
      <c r="B71" s="1">
        <f t="shared" si="8"/>
        <v>3950</v>
      </c>
      <c r="C71" s="1">
        <v>0.28284999999999999</v>
      </c>
      <c r="D71" s="1">
        <v>1.12259</v>
      </c>
      <c r="E71" s="11">
        <f t="shared" si="1"/>
        <v>98.764959999999988</v>
      </c>
      <c r="F71" s="10">
        <f t="shared" si="2"/>
        <v>0.311558849233254</v>
      </c>
      <c r="G71" s="11">
        <f t="shared" si="3"/>
        <v>40.853437581131814</v>
      </c>
      <c r="H71" s="11">
        <f t="shared" si="4"/>
        <v>40853.437581131817</v>
      </c>
      <c r="I71" s="11">
        <f t="shared" si="5"/>
        <v>3083.2783080099484</v>
      </c>
      <c r="J71" s="9">
        <f t="shared" si="6"/>
        <v>3.5356249999999997E-3</v>
      </c>
      <c r="K71" s="1">
        <f t="shared" si="7"/>
        <v>25.228819621325865</v>
      </c>
    </row>
    <row r="72" spans="1:11" x14ac:dyDescent="0.35">
      <c r="A72" s="1">
        <v>120.004</v>
      </c>
      <c r="B72" s="1">
        <f t="shared" si="8"/>
        <v>4000</v>
      </c>
      <c r="C72" s="1">
        <v>0.28455000000000003</v>
      </c>
      <c r="D72" s="1">
        <v>1.1246100000000001</v>
      </c>
      <c r="E72" s="11">
        <f t="shared" si="1"/>
        <v>97.803259999999995</v>
      </c>
      <c r="F72" s="10">
        <f t="shared" si="2"/>
        <v>0.31255695222571528</v>
      </c>
      <c r="G72" s="11">
        <f t="shared" si="3"/>
        <v>40.967733748417658</v>
      </c>
      <c r="H72" s="11">
        <f t="shared" si="4"/>
        <v>40967.733748417661</v>
      </c>
      <c r="I72" s="11">
        <f t="shared" si="5"/>
        <v>3091.9044338428425</v>
      </c>
      <c r="J72" s="9">
        <f t="shared" si="6"/>
        <v>3.5568750000000001E-3</v>
      </c>
      <c r="K72" s="1">
        <f t="shared" si="7"/>
        <v>25.148255230801198</v>
      </c>
    </row>
    <row r="73" spans="1:11" x14ac:dyDescent="0.35">
      <c r="A73" s="1">
        <v>118.73399999999999</v>
      </c>
      <c r="B73" s="1">
        <f t="shared" si="8"/>
        <v>4050</v>
      </c>
      <c r="C73" s="1">
        <v>0.28710000000000002</v>
      </c>
      <c r="D73" s="1">
        <v>1.1222000000000001</v>
      </c>
      <c r="E73" s="11">
        <f t="shared" si="1"/>
        <v>96.768209999999996</v>
      </c>
      <c r="F73" s="10">
        <f t="shared" si="2"/>
        <v>0.31479611029064997</v>
      </c>
      <c r="G73" s="11">
        <f t="shared" si="3"/>
        <v>41.040850180999634</v>
      </c>
      <c r="H73" s="11">
        <f t="shared" si="4"/>
        <v>41040.850180999631</v>
      </c>
      <c r="I73" s="11">
        <f t="shared" si="5"/>
        <v>3097.4226551697834</v>
      </c>
      <c r="J73" s="9">
        <f t="shared" si="6"/>
        <v>3.5887500000000004E-3</v>
      </c>
      <c r="K73" s="1">
        <f t="shared" si="7"/>
        <v>24.969374626250232</v>
      </c>
    </row>
    <row r="74" spans="1:11" x14ac:dyDescent="0.35">
      <c r="A74" s="1">
        <v>117.44199999999999</v>
      </c>
      <c r="B74" s="1">
        <f t="shared" si="8"/>
        <v>4100</v>
      </c>
      <c r="C74" s="1">
        <v>0.28894999999999998</v>
      </c>
      <c r="D74" s="1">
        <v>1.1239399999999999</v>
      </c>
      <c r="E74" s="11">
        <f t="shared" si="1"/>
        <v>95.715229999999991</v>
      </c>
      <c r="F74" s="10">
        <f t="shared" si="2"/>
        <v>0.31640379992050893</v>
      </c>
      <c r="G74" s="11">
        <f t="shared" si="3"/>
        <v>41.095429331969832</v>
      </c>
      <c r="H74" s="11">
        <f t="shared" si="4"/>
        <v>41095.429331969834</v>
      </c>
      <c r="I74" s="11">
        <f t="shared" si="5"/>
        <v>3101.5418363750819</v>
      </c>
      <c r="J74" s="9">
        <f t="shared" si="6"/>
        <v>3.6118749999999996E-3</v>
      </c>
      <c r="K74" s="1">
        <f t="shared" si="7"/>
        <v>24.842501925414233</v>
      </c>
    </row>
    <row r="75" spans="1:11" x14ac:dyDescent="0.35">
      <c r="A75" s="1">
        <v>116.5</v>
      </c>
      <c r="B75" s="1">
        <f t="shared" si="8"/>
        <v>4150</v>
      </c>
      <c r="C75" s="1">
        <v>0.29304999999999998</v>
      </c>
      <c r="D75" s="1">
        <v>1.12233</v>
      </c>
      <c r="E75" s="11">
        <f t="shared" si="1"/>
        <v>94.947499999999991</v>
      </c>
      <c r="F75" s="10">
        <f t="shared" si="2"/>
        <v>0.31959059530315154</v>
      </c>
      <c r="G75" s="11">
        <f t="shared" si="3"/>
        <v>41.262947639279162</v>
      </c>
      <c r="H75" s="11">
        <f t="shared" si="4"/>
        <v>41262.947639279162</v>
      </c>
      <c r="I75" s="11">
        <f t="shared" si="5"/>
        <v>3114.1847274927673</v>
      </c>
      <c r="J75" s="9">
        <f t="shared" si="6"/>
        <v>3.6631249999999993E-3</v>
      </c>
      <c r="K75" s="1">
        <f t="shared" si="7"/>
        <v>24.594785091462654</v>
      </c>
    </row>
    <row r="76" spans="1:11" x14ac:dyDescent="0.35">
      <c r="A76" s="1">
        <v>115.931</v>
      </c>
      <c r="B76" s="1">
        <f t="shared" si="8"/>
        <v>4200</v>
      </c>
      <c r="C76" s="1">
        <v>0.2949</v>
      </c>
      <c r="D76" s="1">
        <v>1.1217900000000001</v>
      </c>
      <c r="E76" s="11">
        <f t="shared" si="1"/>
        <v>94.483764999999991</v>
      </c>
      <c r="F76" s="10">
        <f t="shared" si="2"/>
        <v>0.31933916633357179</v>
      </c>
      <c r="G76" s="11">
        <f t="shared" si="3"/>
        <v>41.556130281050606</v>
      </c>
      <c r="H76" s="11">
        <f t="shared" si="4"/>
        <v>41556.130281050609</v>
      </c>
      <c r="I76" s="11">
        <f t="shared" si="5"/>
        <v>3136.3117193245753</v>
      </c>
      <c r="J76" s="9">
        <f t="shared" si="6"/>
        <v>3.6862500000000003E-3</v>
      </c>
      <c r="K76" s="1">
        <f t="shared" si="7"/>
        <v>24.614149585782528</v>
      </c>
    </row>
    <row r="77" spans="1:11" x14ac:dyDescent="0.35">
      <c r="A77" s="1">
        <v>115.03400000000001</v>
      </c>
      <c r="B77" s="1">
        <f t="shared" ref="B77:B102" si="9">B76+50</f>
        <v>4250</v>
      </c>
      <c r="C77" s="1">
        <v>0.29715000000000003</v>
      </c>
      <c r="D77" s="1">
        <v>1.12456</v>
      </c>
      <c r="E77" s="11">
        <f t="shared" ref="E77:E102" si="10">A77*O$3</f>
        <v>93.752709999999993</v>
      </c>
      <c r="F77" s="10">
        <f t="shared" ref="F77:F102" si="11">((C77*1000)*0.75*3600)/(60*1000*G77)</f>
        <v>0.32046962348788594</v>
      </c>
      <c r="G77" s="11">
        <f t="shared" ref="G77:G102" si="12">((E77*B77*2*PI())/60)/1000</f>
        <v>41.725483540269032</v>
      </c>
      <c r="H77" s="11">
        <f t="shared" ref="H77:H102" si="13">((2*PI())*B77*E77)/60</f>
        <v>41725.48354026903</v>
      </c>
      <c r="I77" s="11">
        <f t="shared" ref="I77:I102" si="14">(2*PI()*2*E77*B77)/O$4</f>
        <v>3149.0930973787945</v>
      </c>
      <c r="J77" s="9">
        <f t="shared" ref="J77:J102" si="15">(C77*0.75)/60</f>
        <v>3.7143750000000002E-3</v>
      </c>
      <c r="K77" s="1">
        <f t="shared" ref="K77:K102" si="16">G77/(J77*O$5*10^3)*100</f>
        <v>24.527323130302079</v>
      </c>
    </row>
    <row r="78" spans="1:11" x14ac:dyDescent="0.35">
      <c r="A78" s="1">
        <v>114.39100000000001</v>
      </c>
      <c r="B78" s="1">
        <f t="shared" si="9"/>
        <v>4300</v>
      </c>
      <c r="C78" s="1">
        <v>0.30220000000000002</v>
      </c>
      <c r="D78" s="1">
        <v>1.1227799999999999</v>
      </c>
      <c r="E78" s="11">
        <f t="shared" si="10"/>
        <v>93.228664999999992</v>
      </c>
      <c r="F78" s="10">
        <f t="shared" si="11"/>
        <v>0.3239369097835853</v>
      </c>
      <c r="G78" s="11">
        <f t="shared" si="12"/>
        <v>41.980396766411019</v>
      </c>
      <c r="H78" s="11">
        <f t="shared" si="13"/>
        <v>41980.396766411017</v>
      </c>
      <c r="I78" s="11">
        <f t="shared" si="14"/>
        <v>3168.3318314272465</v>
      </c>
      <c r="J78" s="9">
        <f t="shared" si="15"/>
        <v>3.7775000000000005E-3</v>
      </c>
      <c r="K78" s="1">
        <f t="shared" si="16"/>
        <v>24.264792838781119</v>
      </c>
    </row>
    <row r="79" spans="1:11" x14ac:dyDescent="0.35">
      <c r="A79" s="1">
        <v>114.01600000000001</v>
      </c>
      <c r="B79" s="1">
        <f t="shared" si="9"/>
        <v>4350</v>
      </c>
      <c r="C79" s="1">
        <v>0.30604999999999999</v>
      </c>
      <c r="D79" s="1">
        <v>1.1194299999999999</v>
      </c>
      <c r="E79" s="11">
        <f t="shared" si="10"/>
        <v>92.92304</v>
      </c>
      <c r="F79" s="10">
        <f t="shared" si="11"/>
        <v>0.32535959085955002</v>
      </c>
      <c r="G79" s="11">
        <f t="shared" si="12"/>
        <v>42.329319272918418</v>
      </c>
      <c r="H79" s="11">
        <f t="shared" si="13"/>
        <v>42329.319272918423</v>
      </c>
      <c r="I79" s="11">
        <f t="shared" si="14"/>
        <v>3194.6656055032768</v>
      </c>
      <c r="J79" s="9">
        <f t="shared" si="15"/>
        <v>3.825625E-3</v>
      </c>
      <c r="K79" s="1">
        <f t="shared" si="16"/>
        <v>24.158691581729688</v>
      </c>
    </row>
    <row r="80" spans="1:11" x14ac:dyDescent="0.35">
      <c r="A80" s="1">
        <v>113.871</v>
      </c>
      <c r="B80" s="1">
        <f t="shared" si="9"/>
        <v>4400</v>
      </c>
      <c r="C80" s="1">
        <v>0.30919999999999997</v>
      </c>
      <c r="D80" s="1">
        <v>1.1198600000000001</v>
      </c>
      <c r="E80" s="11">
        <f t="shared" si="10"/>
        <v>92.804864999999992</v>
      </c>
      <c r="F80" s="10">
        <f t="shared" si="11"/>
        <v>0.32538682273831887</v>
      </c>
      <c r="G80" s="11">
        <f t="shared" si="12"/>
        <v>42.761412041537568</v>
      </c>
      <c r="H80" s="11">
        <f t="shared" si="13"/>
        <v>42761.412041537566</v>
      </c>
      <c r="I80" s="11">
        <f t="shared" si="14"/>
        <v>3227.2763804934011</v>
      </c>
      <c r="J80" s="9">
        <f t="shared" si="15"/>
        <v>3.8649999999999999E-3</v>
      </c>
      <c r="K80" s="1">
        <f t="shared" si="16"/>
        <v>24.156669721855852</v>
      </c>
    </row>
    <row r="81" spans="1:11" x14ac:dyDescent="0.35">
      <c r="A81" s="1">
        <v>113.985</v>
      </c>
      <c r="B81" s="1">
        <f t="shared" si="9"/>
        <v>4450</v>
      </c>
      <c r="C81" s="1">
        <v>0.30990000000000001</v>
      </c>
      <c r="D81" s="1">
        <v>1.11873</v>
      </c>
      <c r="E81" s="11">
        <f t="shared" si="10"/>
        <v>92.897774999999996</v>
      </c>
      <c r="F81" s="10">
        <f t="shared" si="11"/>
        <v>0.32213665797188312</v>
      </c>
      <c r="G81" s="11">
        <f t="shared" si="12"/>
        <v>43.29063350876757</v>
      </c>
      <c r="H81" s="11">
        <f t="shared" si="13"/>
        <v>43290.633508767569</v>
      </c>
      <c r="I81" s="11">
        <f t="shared" si="14"/>
        <v>3267.2176233032128</v>
      </c>
      <c r="J81" s="9">
        <f t="shared" si="15"/>
        <v>3.87375E-3</v>
      </c>
      <c r="K81" s="1">
        <f t="shared" si="16"/>
        <v>24.400395963068846</v>
      </c>
    </row>
    <row r="82" spans="1:11" x14ac:dyDescent="0.35">
      <c r="A82" s="1">
        <v>113.306</v>
      </c>
      <c r="B82" s="1">
        <f t="shared" si="9"/>
        <v>4500</v>
      </c>
      <c r="C82" s="1">
        <v>0.31445000000000001</v>
      </c>
      <c r="D82" s="1">
        <v>1.1156299999999999</v>
      </c>
      <c r="E82" s="11">
        <f t="shared" si="10"/>
        <v>92.34438999999999</v>
      </c>
      <c r="F82" s="10">
        <f t="shared" si="11"/>
        <v>0.32517149242252719</v>
      </c>
      <c r="G82" s="11">
        <f t="shared" si="12"/>
        <v>43.516268583634606</v>
      </c>
      <c r="H82" s="11">
        <f t="shared" si="13"/>
        <v>43516.268583634614</v>
      </c>
      <c r="I82" s="11">
        <f t="shared" si="14"/>
        <v>3284.2466855573293</v>
      </c>
      <c r="J82" s="9">
        <f t="shared" si="15"/>
        <v>3.9306250000000001E-3</v>
      </c>
      <c r="K82" s="1">
        <f t="shared" si="16"/>
        <v>24.172666398812151</v>
      </c>
    </row>
    <row r="83" spans="1:11" x14ac:dyDescent="0.35">
      <c r="A83" s="1">
        <v>113.074</v>
      </c>
      <c r="B83" s="1">
        <f t="shared" si="9"/>
        <v>4550</v>
      </c>
      <c r="C83" s="1">
        <v>0.31709999999999999</v>
      </c>
      <c r="D83" s="1">
        <v>1.1095299999999999</v>
      </c>
      <c r="E83" s="11">
        <f t="shared" si="10"/>
        <v>92.155309999999986</v>
      </c>
      <c r="F83" s="10">
        <f t="shared" si="11"/>
        <v>0.32497382098462535</v>
      </c>
      <c r="G83" s="11">
        <f t="shared" si="12"/>
        <v>43.909690807602303</v>
      </c>
      <c r="H83" s="11">
        <f t="shared" si="13"/>
        <v>43909.690807602317</v>
      </c>
      <c r="I83" s="11">
        <f t="shared" si="14"/>
        <v>3313.9389288756456</v>
      </c>
      <c r="J83" s="9">
        <f t="shared" si="15"/>
        <v>3.9637500000000003E-3</v>
      </c>
      <c r="K83" s="1">
        <f t="shared" si="16"/>
        <v>24.187369877727772</v>
      </c>
    </row>
    <row r="84" spans="1:11" x14ac:dyDescent="0.35">
      <c r="A84" s="1">
        <v>112.19499999999999</v>
      </c>
      <c r="B84" s="1">
        <f t="shared" si="9"/>
        <v>4600</v>
      </c>
      <c r="C84" s="1">
        <v>0.31940000000000002</v>
      </c>
      <c r="D84" s="1">
        <v>1.1056900000000001</v>
      </c>
      <c r="E84" s="11">
        <f t="shared" si="10"/>
        <v>91.438924999999983</v>
      </c>
      <c r="F84" s="10">
        <f t="shared" si="11"/>
        <v>0.32630961006649761</v>
      </c>
      <c r="G84" s="11">
        <f t="shared" si="12"/>
        <v>44.047124438262699</v>
      </c>
      <c r="H84" s="11">
        <f t="shared" si="13"/>
        <v>44047.12443826269</v>
      </c>
      <c r="I84" s="11">
        <f t="shared" si="14"/>
        <v>3324.3112783594484</v>
      </c>
      <c r="J84" s="9">
        <f t="shared" si="15"/>
        <v>3.9925000000000004E-3</v>
      </c>
      <c r="K84" s="1">
        <f t="shared" si="16"/>
        <v>24.088355862800992</v>
      </c>
    </row>
    <row r="85" spans="1:11" x14ac:dyDescent="0.35">
      <c r="A85" s="1">
        <v>111.06100000000001</v>
      </c>
      <c r="B85" s="1">
        <f t="shared" si="9"/>
        <v>4650</v>
      </c>
      <c r="C85" s="1">
        <v>0.32055</v>
      </c>
      <c r="D85" s="1">
        <v>1.09782</v>
      </c>
      <c r="E85" s="11">
        <f t="shared" si="10"/>
        <v>90.514714999999995</v>
      </c>
      <c r="F85" s="10">
        <f t="shared" si="11"/>
        <v>0.32727100929102615</v>
      </c>
      <c r="G85" s="11">
        <f t="shared" si="12"/>
        <v>44.075856371294947</v>
      </c>
      <c r="H85" s="11">
        <f t="shared" si="13"/>
        <v>44075.85637129494</v>
      </c>
      <c r="I85" s="11">
        <f t="shared" si="14"/>
        <v>3326.4797261354679</v>
      </c>
      <c r="J85" s="9">
        <f t="shared" si="15"/>
        <v>4.006875E-3</v>
      </c>
      <c r="K85" s="1">
        <f t="shared" si="16"/>
        <v>24.017593326587257</v>
      </c>
    </row>
    <row r="86" spans="1:11" x14ac:dyDescent="0.35">
      <c r="A86" s="1">
        <v>109.973</v>
      </c>
      <c r="B86" s="1">
        <f t="shared" si="9"/>
        <v>4700</v>
      </c>
      <c r="C86" s="1">
        <v>0.32069999999999999</v>
      </c>
      <c r="D86" s="1">
        <v>1.09558</v>
      </c>
      <c r="E86" s="11">
        <f t="shared" si="10"/>
        <v>89.627994999999999</v>
      </c>
      <c r="F86" s="10">
        <f t="shared" si="11"/>
        <v>0.32714577549798507</v>
      </c>
      <c r="G86" s="11">
        <f t="shared" si="12"/>
        <v>44.113361934850616</v>
      </c>
      <c r="H86" s="11">
        <f t="shared" si="13"/>
        <v>44113.361934850618</v>
      </c>
      <c r="I86" s="11">
        <f t="shared" si="14"/>
        <v>3329.3103347057072</v>
      </c>
      <c r="J86" s="9">
        <f t="shared" si="15"/>
        <v>4.0087500000000002E-3</v>
      </c>
      <c r="K86" s="1">
        <f t="shared" si="16"/>
        <v>24.026787436789128</v>
      </c>
    </row>
    <row r="87" spans="1:11" x14ac:dyDescent="0.35">
      <c r="A87" s="1">
        <v>108.654</v>
      </c>
      <c r="B87" s="1">
        <f t="shared" si="9"/>
        <v>4750</v>
      </c>
      <c r="C87" s="1">
        <v>0.32485000000000003</v>
      </c>
      <c r="D87" s="1">
        <v>1.0882700000000001</v>
      </c>
      <c r="E87" s="11">
        <f t="shared" si="10"/>
        <v>88.553009999999986</v>
      </c>
      <c r="F87" s="10">
        <f t="shared" si="11"/>
        <v>0.33187140153899969</v>
      </c>
      <c r="G87" s="11">
        <f t="shared" si="12"/>
        <v>44.047935230966708</v>
      </c>
      <c r="H87" s="11">
        <f t="shared" si="13"/>
        <v>44047.935230966708</v>
      </c>
      <c r="I87" s="11">
        <f t="shared" si="14"/>
        <v>3324.3724702616382</v>
      </c>
      <c r="J87" s="9">
        <f t="shared" si="15"/>
        <v>4.060625E-3</v>
      </c>
      <c r="K87" s="1">
        <f t="shared" si="16"/>
        <v>23.684662107921742</v>
      </c>
    </row>
    <row r="88" spans="1:11" x14ac:dyDescent="0.35">
      <c r="A88" s="1">
        <v>107.07599999999999</v>
      </c>
      <c r="B88" s="1">
        <f t="shared" si="9"/>
        <v>4800</v>
      </c>
      <c r="C88" s="1">
        <v>0.32455000000000001</v>
      </c>
      <c r="D88" s="1">
        <v>1.08396</v>
      </c>
      <c r="E88" s="11">
        <f t="shared" si="10"/>
        <v>87.266939999999991</v>
      </c>
      <c r="F88" s="10">
        <f t="shared" si="11"/>
        <v>0.33294655386125588</v>
      </c>
      <c r="G88" s="11">
        <f t="shared" si="12"/>
        <v>43.865148416841798</v>
      </c>
      <c r="H88" s="11">
        <f t="shared" si="13"/>
        <v>43865.148416841796</v>
      </c>
      <c r="I88" s="11">
        <f t="shared" si="14"/>
        <v>3310.5772390069278</v>
      </c>
      <c r="J88" s="9">
        <f t="shared" si="15"/>
        <v>4.0568749999999997E-3</v>
      </c>
      <c r="K88" s="1">
        <f t="shared" si="16"/>
        <v>23.608179503816466</v>
      </c>
    </row>
    <row r="89" spans="1:11" x14ac:dyDescent="0.35">
      <c r="A89" s="1">
        <v>105.24</v>
      </c>
      <c r="B89" s="1">
        <f t="shared" si="9"/>
        <v>4850</v>
      </c>
      <c r="C89" s="1">
        <v>0.32569999999999999</v>
      </c>
      <c r="D89" s="1">
        <v>1.0822099999999999</v>
      </c>
      <c r="E89" s="11">
        <f t="shared" si="10"/>
        <v>85.770599999999988</v>
      </c>
      <c r="F89" s="10">
        <f t="shared" si="11"/>
        <v>0.33645072432740658</v>
      </c>
      <c r="G89" s="11">
        <f t="shared" si="12"/>
        <v>43.562099708061503</v>
      </c>
      <c r="H89" s="11">
        <f t="shared" si="13"/>
        <v>43562.099708061505</v>
      </c>
      <c r="I89" s="11">
        <f t="shared" si="14"/>
        <v>3287.7056383442641</v>
      </c>
      <c r="J89" s="9">
        <f t="shared" si="15"/>
        <v>4.0712500000000002E-3</v>
      </c>
      <c r="K89" s="1">
        <f t="shared" si="16"/>
        <v>23.36229777613632</v>
      </c>
    </row>
    <row r="90" spans="1:11" x14ac:dyDescent="0.35">
      <c r="A90" s="1">
        <v>103.63200000000001</v>
      </c>
      <c r="B90" s="1">
        <f t="shared" si="9"/>
        <v>4900</v>
      </c>
      <c r="C90" s="1">
        <v>0.32769999999999999</v>
      </c>
      <c r="D90" s="1">
        <v>1.0846</v>
      </c>
      <c r="E90" s="11">
        <f t="shared" si="10"/>
        <v>84.460080000000005</v>
      </c>
      <c r="F90" s="10">
        <f t="shared" si="11"/>
        <v>0.34026146591740908</v>
      </c>
      <c r="G90" s="11">
        <f t="shared" si="12"/>
        <v>43.338730585435684</v>
      </c>
      <c r="H90" s="11">
        <f t="shared" si="13"/>
        <v>43338.730585435682</v>
      </c>
      <c r="I90" s="11">
        <f t="shared" si="14"/>
        <v>3270.8475913536367</v>
      </c>
      <c r="J90" s="9">
        <f t="shared" si="15"/>
        <v>4.0962500000000001E-3</v>
      </c>
      <c r="K90" s="1">
        <f t="shared" si="16"/>
        <v>23.100652868642868</v>
      </c>
    </row>
    <row r="91" spans="1:11" x14ac:dyDescent="0.35">
      <c r="A91" s="1">
        <v>102.33499999999999</v>
      </c>
      <c r="B91" s="1">
        <f t="shared" si="9"/>
        <v>4950</v>
      </c>
      <c r="C91" s="1">
        <v>0.32845000000000002</v>
      </c>
      <c r="D91" s="1">
        <v>1.08823</v>
      </c>
      <c r="E91" s="11">
        <f t="shared" si="10"/>
        <v>83.403024999999985</v>
      </c>
      <c r="F91" s="10">
        <f t="shared" si="11"/>
        <v>0.34187406855413904</v>
      </c>
      <c r="G91" s="11">
        <f t="shared" si="12"/>
        <v>43.233024553482352</v>
      </c>
      <c r="H91" s="11">
        <f t="shared" si="13"/>
        <v>43233.024553482355</v>
      </c>
      <c r="I91" s="11">
        <f t="shared" si="14"/>
        <v>3262.8697776213103</v>
      </c>
      <c r="J91" s="9">
        <f t="shared" si="15"/>
        <v>4.1056249999999999E-3</v>
      </c>
      <c r="K91" s="1">
        <f t="shared" si="16"/>
        <v>22.991688261050072</v>
      </c>
    </row>
    <row r="92" spans="1:11" x14ac:dyDescent="0.35">
      <c r="A92" s="1">
        <v>101.10599999999999</v>
      </c>
      <c r="B92" s="1">
        <f t="shared" si="9"/>
        <v>5000</v>
      </c>
      <c r="C92" s="1">
        <v>0.32869999999999999</v>
      </c>
      <c r="D92" s="1">
        <v>1.08687</v>
      </c>
      <c r="E92" s="11">
        <f t="shared" si="10"/>
        <v>82.401389999999992</v>
      </c>
      <c r="F92" s="10">
        <f t="shared" si="11"/>
        <v>0.34283018877382093</v>
      </c>
      <c r="G92" s="11">
        <f t="shared" si="12"/>
        <v>43.145266911597901</v>
      </c>
      <c r="H92" s="11">
        <f t="shared" si="13"/>
        <v>43145.266911597908</v>
      </c>
      <c r="I92" s="11">
        <f t="shared" si="14"/>
        <v>3256.246559365879</v>
      </c>
      <c r="J92" s="9">
        <f t="shared" si="15"/>
        <v>4.1087499999999996E-3</v>
      </c>
      <c r="K92" s="1">
        <f t="shared" si="16"/>
        <v>22.927566667471517</v>
      </c>
    </row>
    <row r="93" spans="1:11" x14ac:dyDescent="0.35">
      <c r="A93" s="1">
        <v>99.314899999999994</v>
      </c>
      <c r="B93" s="1">
        <f t="shared" si="9"/>
        <v>5050</v>
      </c>
      <c r="C93" s="1">
        <v>0.32984999999999998</v>
      </c>
      <c r="D93" s="1">
        <v>1.0891</v>
      </c>
      <c r="E93" s="11">
        <f t="shared" si="10"/>
        <v>80.941643499999984</v>
      </c>
      <c r="F93" s="10">
        <f t="shared" si="11"/>
        <v>0.34676638237015067</v>
      </c>
      <c r="G93" s="11">
        <f t="shared" si="12"/>
        <v>42.804754885829134</v>
      </c>
      <c r="H93" s="11">
        <f t="shared" si="13"/>
        <v>42804.754885829141</v>
      </c>
      <c r="I93" s="11">
        <f t="shared" si="14"/>
        <v>3230.5475385531427</v>
      </c>
      <c r="J93" s="9">
        <f t="shared" si="15"/>
        <v>4.1231250000000001E-3</v>
      </c>
      <c r="K93" s="1">
        <f t="shared" si="16"/>
        <v>22.66731265876663</v>
      </c>
    </row>
    <row r="94" spans="1:11" x14ac:dyDescent="0.35">
      <c r="A94" s="1">
        <v>97.581500000000005</v>
      </c>
      <c r="B94" s="1">
        <f t="shared" si="9"/>
        <v>5100</v>
      </c>
      <c r="C94" s="1">
        <v>0.32969999999999999</v>
      </c>
      <c r="D94" s="1">
        <v>1.09185</v>
      </c>
      <c r="E94" s="11">
        <f t="shared" si="10"/>
        <v>79.528922499999993</v>
      </c>
      <c r="F94" s="10">
        <f t="shared" si="11"/>
        <v>0.34930722485164478</v>
      </c>
      <c r="G94" s="11">
        <f t="shared" si="12"/>
        <v>42.474071374565035</v>
      </c>
      <c r="H94" s="11">
        <f t="shared" si="13"/>
        <v>42474.071374565036</v>
      </c>
      <c r="I94" s="11">
        <f t="shared" si="14"/>
        <v>3205.5902924200027</v>
      </c>
      <c r="J94" s="9">
        <f t="shared" si="15"/>
        <v>4.1212499999999999E-3</v>
      </c>
      <c r="K94" s="1">
        <f t="shared" si="16"/>
        <v>22.50243181220193</v>
      </c>
    </row>
    <row r="95" spans="1:11" x14ac:dyDescent="0.35">
      <c r="A95" s="1">
        <v>95.848600000000005</v>
      </c>
      <c r="B95" s="1">
        <f t="shared" si="9"/>
        <v>5150</v>
      </c>
      <c r="C95" s="1">
        <v>0.33095000000000002</v>
      </c>
      <c r="D95" s="1">
        <v>1.0940700000000001</v>
      </c>
      <c r="E95" s="11">
        <f t="shared" si="10"/>
        <v>78.116608999999997</v>
      </c>
      <c r="F95" s="10">
        <f t="shared" si="11"/>
        <v>0.35350508854450718</v>
      </c>
      <c r="G95" s="11">
        <f t="shared" si="12"/>
        <v>42.128813651079788</v>
      </c>
      <c r="H95" s="11">
        <f t="shared" si="13"/>
        <v>42128.813651079785</v>
      </c>
      <c r="I95" s="11">
        <f t="shared" si="14"/>
        <v>3179.5331057418707</v>
      </c>
      <c r="J95" s="9">
        <f t="shared" si="15"/>
        <v>4.1368749999999999E-3</v>
      </c>
      <c r="K95" s="1">
        <f t="shared" si="16"/>
        <v>22.235216022198788</v>
      </c>
    </row>
    <row r="96" spans="1:11" x14ac:dyDescent="0.35">
      <c r="A96" s="1">
        <v>94.803299999999993</v>
      </c>
      <c r="B96" s="1">
        <f t="shared" si="9"/>
        <v>5200</v>
      </c>
      <c r="C96" s="1">
        <v>0.33379999999999999</v>
      </c>
      <c r="D96" s="1">
        <v>1.0934600000000001</v>
      </c>
      <c r="E96" s="11">
        <f t="shared" si="10"/>
        <v>77.264689499999989</v>
      </c>
      <c r="F96" s="10">
        <f t="shared" si="11"/>
        <v>0.35701447178931595</v>
      </c>
      <c r="G96" s="11">
        <f t="shared" si="12"/>
        <v>42.07392469195004</v>
      </c>
      <c r="H96" s="11">
        <f t="shared" si="13"/>
        <v>42073.924691950044</v>
      </c>
      <c r="I96" s="11">
        <f t="shared" si="14"/>
        <v>3175.3905427886825</v>
      </c>
      <c r="J96" s="9">
        <f t="shared" si="15"/>
        <v>4.1724999999999991E-3</v>
      </c>
      <c r="K96" s="1">
        <f t="shared" si="16"/>
        <v>22.01664814689132</v>
      </c>
    </row>
    <row r="97" spans="1:11" x14ac:dyDescent="0.35">
      <c r="A97" s="1">
        <v>93.0976</v>
      </c>
      <c r="B97" s="1">
        <f t="shared" si="9"/>
        <v>5250</v>
      </c>
      <c r="C97" s="1">
        <v>0.33129999999999998</v>
      </c>
      <c r="D97" s="1">
        <v>1.0880399999999999</v>
      </c>
      <c r="E97" s="11">
        <f t="shared" si="10"/>
        <v>75.874544</v>
      </c>
      <c r="F97" s="10">
        <f t="shared" si="11"/>
        <v>0.35739620303228392</v>
      </c>
      <c r="G97" s="11">
        <f t="shared" si="12"/>
        <v>41.714209254353221</v>
      </c>
      <c r="H97" s="11">
        <f t="shared" si="13"/>
        <v>41714.209254353213</v>
      </c>
      <c r="I97" s="11">
        <f t="shared" si="14"/>
        <v>3148.2422078757145</v>
      </c>
      <c r="J97" s="9">
        <f t="shared" si="15"/>
        <v>4.14125E-3</v>
      </c>
      <c r="K97" s="1">
        <f t="shared" si="16"/>
        <v>21.993132389332075</v>
      </c>
    </row>
    <row r="98" spans="1:11" x14ac:dyDescent="0.35">
      <c r="A98" s="1">
        <v>91.788600000000002</v>
      </c>
      <c r="B98" s="1">
        <f t="shared" si="9"/>
        <v>5300</v>
      </c>
      <c r="C98" s="1">
        <v>0.33239999999999997</v>
      </c>
      <c r="D98" s="1">
        <v>1.0833900000000001</v>
      </c>
      <c r="E98" s="11">
        <f t="shared" si="10"/>
        <v>74.807709000000003</v>
      </c>
      <c r="F98" s="10">
        <f t="shared" si="11"/>
        <v>0.36026550980222571</v>
      </c>
      <c r="G98" s="11">
        <f t="shared" si="12"/>
        <v>41.519378327976675</v>
      </c>
      <c r="H98" s="11">
        <f t="shared" si="13"/>
        <v>41519.378327976679</v>
      </c>
      <c r="I98" s="11">
        <f t="shared" si="14"/>
        <v>3133.5379870171073</v>
      </c>
      <c r="J98" s="9">
        <f t="shared" si="15"/>
        <v>4.1549999999999998E-3</v>
      </c>
      <c r="K98" s="1">
        <f t="shared" si="16"/>
        <v>21.817969788583586</v>
      </c>
    </row>
    <row r="99" spans="1:11" x14ac:dyDescent="0.35">
      <c r="A99" s="1">
        <v>90.593800000000002</v>
      </c>
      <c r="B99" s="1">
        <f t="shared" si="9"/>
        <v>5350</v>
      </c>
      <c r="C99" s="1">
        <v>0.33079999999999998</v>
      </c>
      <c r="D99" s="1">
        <v>1.0800700000000001</v>
      </c>
      <c r="E99" s="11">
        <f t="shared" si="10"/>
        <v>73.833946999999995</v>
      </c>
      <c r="F99" s="10">
        <f t="shared" si="11"/>
        <v>0.35986493321254126</v>
      </c>
      <c r="G99" s="11">
        <f t="shared" si="12"/>
        <v>41.365519744064969</v>
      </c>
      <c r="H99" s="11">
        <f t="shared" si="13"/>
        <v>41365.519744064964</v>
      </c>
      <c r="I99" s="11">
        <f t="shared" si="14"/>
        <v>3121.9260184199975</v>
      </c>
      <c r="J99" s="9">
        <f t="shared" si="15"/>
        <v>4.1349999999999998E-3</v>
      </c>
      <c r="K99" s="1">
        <f t="shared" si="16"/>
        <v>21.842256033574806</v>
      </c>
    </row>
    <row r="100" spans="1:11" x14ac:dyDescent="0.35">
      <c r="A100" s="1">
        <v>89.6374</v>
      </c>
      <c r="B100" s="1">
        <f t="shared" si="9"/>
        <v>5400</v>
      </c>
      <c r="C100" s="1">
        <v>0.33879999999999999</v>
      </c>
      <c r="D100" s="1">
        <v>1.0789500000000001</v>
      </c>
      <c r="E100" s="11">
        <f t="shared" si="10"/>
        <v>73.054480999999996</v>
      </c>
      <c r="F100" s="10">
        <f t="shared" si="11"/>
        <v>0.36905124765402242</v>
      </c>
      <c r="G100" s="11">
        <f t="shared" si="12"/>
        <v>41.31133574785472</v>
      </c>
      <c r="H100" s="11">
        <f t="shared" si="13"/>
        <v>41311.335747854719</v>
      </c>
      <c r="I100" s="11">
        <f t="shared" si="14"/>
        <v>3117.8366602154506</v>
      </c>
      <c r="J100" s="9">
        <f t="shared" si="15"/>
        <v>4.235E-3</v>
      </c>
      <c r="K100" s="1">
        <f t="shared" si="16"/>
        <v>21.29856506027166</v>
      </c>
    </row>
    <row r="101" spans="1:11" x14ac:dyDescent="0.35">
      <c r="A101" s="1">
        <v>88.925600000000003</v>
      </c>
      <c r="B101" s="1">
        <f t="shared" si="9"/>
        <v>5450</v>
      </c>
      <c r="C101" s="1">
        <v>0.34379999999999999</v>
      </c>
      <c r="D101" s="1">
        <v>1.0792299999999999</v>
      </c>
      <c r="E101" s="11">
        <f t="shared" si="10"/>
        <v>72.474363999999994</v>
      </c>
      <c r="F101" s="10">
        <f t="shared" si="11"/>
        <v>0.37403208051996489</v>
      </c>
      <c r="G101" s="11">
        <f t="shared" si="12"/>
        <v>41.362762195405317</v>
      </c>
      <c r="H101" s="11">
        <f t="shared" si="13"/>
        <v>41362.762195405317</v>
      </c>
      <c r="I101" s="11">
        <f t="shared" si="14"/>
        <v>3121.7179015400238</v>
      </c>
      <c r="J101" s="9">
        <f t="shared" si="15"/>
        <v>4.2975000000000001E-3</v>
      </c>
      <c r="K101" s="1">
        <f t="shared" si="16"/>
        <v>21.014940744672476</v>
      </c>
    </row>
    <row r="102" spans="1:11" x14ac:dyDescent="0.35">
      <c r="A102" s="1">
        <v>88.647400000000005</v>
      </c>
      <c r="B102" s="1">
        <f t="shared" si="9"/>
        <v>5500</v>
      </c>
      <c r="C102" s="1">
        <v>0.3488</v>
      </c>
      <c r="D102" s="1">
        <v>1.0836600000000001</v>
      </c>
      <c r="E102" s="11">
        <f t="shared" si="10"/>
        <v>72.247630999999998</v>
      </c>
      <c r="F102" s="10">
        <f t="shared" si="11"/>
        <v>0.37720207350900331</v>
      </c>
      <c r="G102" s="11">
        <f t="shared" si="12"/>
        <v>41.611648244625464</v>
      </c>
      <c r="H102" s="11">
        <f t="shared" si="13"/>
        <v>41611.648244625459</v>
      </c>
      <c r="I102" s="11">
        <f t="shared" si="14"/>
        <v>3140.5017543113563</v>
      </c>
      <c r="J102" s="9">
        <f t="shared" si="15"/>
        <v>4.3600000000000002E-3</v>
      </c>
      <c r="K102" s="1">
        <f t="shared" si="16"/>
        <v>20.8383319201081</v>
      </c>
    </row>
  </sheetData>
  <mergeCells count="14">
    <mergeCell ref="A1:K2"/>
    <mergeCell ref="A9:K9"/>
    <mergeCell ref="A7:B7"/>
    <mergeCell ref="A8:B8"/>
    <mergeCell ref="C7:D7"/>
    <mergeCell ref="C8:D8"/>
    <mergeCell ref="E7:F7"/>
    <mergeCell ref="E8:F8"/>
    <mergeCell ref="E6:F6"/>
    <mergeCell ref="A3:K3"/>
    <mergeCell ref="A5:K5"/>
    <mergeCell ref="A4:K4"/>
    <mergeCell ref="A6:B6"/>
    <mergeCell ref="C6:D6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50501E4-0F8F-42E2-9443-379A52333D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C7F292E-3823-469F-9696-F0ED2F0FBEA6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3.xml><?xml version="1.0" encoding="utf-8"?>
<ds:datastoreItem xmlns:ds="http://schemas.openxmlformats.org/officeDocument/2006/customXml" ds:itemID="{4A25D5C4-FBDE-435C-B699-3AFEA69D71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Daniel Briggs (2312568)</cp:lastModifiedBy>
  <cp:revision/>
  <dcterms:created xsi:type="dcterms:W3CDTF">2019-10-18T15:00:30Z</dcterms:created>
  <dcterms:modified xsi:type="dcterms:W3CDTF">2025-03-27T11:40:46Z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</Properties>
</file>