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rhyth\Desktop\"/>
    </mc:Choice>
  </mc:AlternateContent>
  <xr:revisionPtr revIDLastSave="0" documentId="13_ncr:1_{18BD912F-749A-45D7-970F-7DA1CD8363F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Question-1" sheetId="1" r:id="rId1"/>
    <sheet name="Question-2 (Different Ratios)" sheetId="3" r:id="rId2"/>
    <sheet name="Sheet1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3" l="1"/>
  <c r="I56" i="3" s="1"/>
  <c r="G51" i="3"/>
  <c r="I51" i="3" s="1"/>
  <c r="G33" i="3"/>
  <c r="I33" i="3" s="1"/>
  <c r="G18" i="3"/>
  <c r="I18" i="3" s="1"/>
  <c r="G11" i="3"/>
  <c r="I10" i="3" s="1"/>
  <c r="I59" i="3"/>
  <c r="I48" i="3"/>
  <c r="I43" i="3"/>
  <c r="I40" i="3"/>
  <c r="I37" i="3"/>
  <c r="I28" i="3"/>
  <c r="I24" i="3"/>
  <c r="I14" i="3"/>
  <c r="I6" i="3"/>
  <c r="D43" i="1" l="1"/>
  <c r="D49" i="1" l="1"/>
  <c r="B38" i="1"/>
  <c r="B49" i="1" s="1"/>
  <c r="D24" i="1"/>
  <c r="D28" i="1" s="1"/>
  <c r="B24" i="1"/>
  <c r="B27" i="1" l="1"/>
  <c r="B28" i="1" s="1"/>
  <c r="D51" i="1"/>
  <c r="B25" i="1"/>
</calcChain>
</file>

<file path=xl/sharedStrings.xml><?xml version="1.0" encoding="utf-8"?>
<sst xmlns="http://schemas.openxmlformats.org/spreadsheetml/2006/main" count="166" uniqueCount="135">
  <si>
    <t>Question No-1</t>
  </si>
  <si>
    <t>a)</t>
  </si>
  <si>
    <t>Income statement</t>
  </si>
  <si>
    <t>Eccles plc</t>
  </si>
  <si>
    <t>Particulars</t>
  </si>
  <si>
    <t>Amount</t>
  </si>
  <si>
    <t>Sales</t>
  </si>
  <si>
    <t>Cost of Sales</t>
  </si>
  <si>
    <t>Administrative Expenses</t>
  </si>
  <si>
    <t>Interest paid</t>
  </si>
  <si>
    <t>Directors Remuneration</t>
  </si>
  <si>
    <t>Distribution costs</t>
  </si>
  <si>
    <t>Total</t>
  </si>
  <si>
    <t xml:space="preserve">Sales on Credit </t>
  </si>
  <si>
    <t>Profit before taxation</t>
  </si>
  <si>
    <t>Taxation</t>
  </si>
  <si>
    <t>Profit after taxation</t>
  </si>
  <si>
    <t>Financial Position</t>
  </si>
  <si>
    <t>Current Assets:</t>
  </si>
  <si>
    <t>Non-Current Assets:</t>
  </si>
  <si>
    <t>Debtors</t>
  </si>
  <si>
    <t>Inventory</t>
  </si>
  <si>
    <t>Plant &amp; Equipment</t>
  </si>
  <si>
    <t>Cash &amp; Bank</t>
  </si>
  <si>
    <t>Trade Receivable</t>
  </si>
  <si>
    <t>Current Liabilities:</t>
  </si>
  <si>
    <t>Traade Creditors</t>
  </si>
  <si>
    <t>Non-Current Liabilities:</t>
  </si>
  <si>
    <t>Equity:</t>
  </si>
  <si>
    <t>Ordinary Shares</t>
  </si>
  <si>
    <t>Preference shares</t>
  </si>
  <si>
    <t>Debentures</t>
  </si>
  <si>
    <t>Retained Profits</t>
  </si>
  <si>
    <t>Salesmen commision</t>
  </si>
  <si>
    <t>As at 31st December-2018</t>
  </si>
  <si>
    <t>for the year ended 31st December- 2018</t>
  </si>
  <si>
    <t>Investment Ratios:</t>
  </si>
  <si>
    <t>Return on Equity:</t>
  </si>
  <si>
    <t>Earnings</t>
  </si>
  <si>
    <t>X 100%</t>
  </si>
  <si>
    <t>Payables</t>
  </si>
  <si>
    <t>b) Explain according to your balances in financial position</t>
  </si>
  <si>
    <t>Return on Capital employed:</t>
  </si>
  <si>
    <t>Assets employed</t>
  </si>
  <si>
    <t>x 100%</t>
  </si>
  <si>
    <t>Ordinary Shares Capitals &amp; reserves</t>
  </si>
  <si>
    <t xml:space="preserve">Profit before interest </t>
  </si>
  <si>
    <t>Different Ratios for 2019</t>
  </si>
  <si>
    <t>Earning per share:</t>
  </si>
  <si>
    <t>Number of Ordinary shares</t>
  </si>
  <si>
    <t>Price Earning ratio:</t>
  </si>
  <si>
    <t>Market price</t>
  </si>
  <si>
    <t>Earnings per shares</t>
  </si>
  <si>
    <t>Profitability Ratios:</t>
  </si>
  <si>
    <t>Gross profit margin:</t>
  </si>
  <si>
    <t>Gross profit</t>
  </si>
  <si>
    <t>X 100</t>
  </si>
  <si>
    <t>x 100</t>
  </si>
  <si>
    <t>Net profit margin:</t>
  </si>
  <si>
    <t>Net profit</t>
  </si>
  <si>
    <t>Efficiency Ratios:</t>
  </si>
  <si>
    <t>Asset turnover:</t>
  </si>
  <si>
    <t>Turnover</t>
  </si>
  <si>
    <t>Asset employed</t>
  </si>
  <si>
    <t>Stock holding period:</t>
  </si>
  <si>
    <t>Cost of sales</t>
  </si>
  <si>
    <t>X 365</t>
  </si>
  <si>
    <t>x 365</t>
  </si>
  <si>
    <t>Debtors collection period:</t>
  </si>
  <si>
    <t>Trade receivables</t>
  </si>
  <si>
    <t>Creditors payment period:</t>
  </si>
  <si>
    <t>Trade Payables</t>
  </si>
  <si>
    <t>Credit purchase</t>
  </si>
  <si>
    <t>Liquidity Ratios:</t>
  </si>
  <si>
    <t>Curent ratio:</t>
  </si>
  <si>
    <t>Current asset</t>
  </si>
  <si>
    <t>Curent liabilities</t>
  </si>
  <si>
    <t>Quick asset ratio:</t>
  </si>
  <si>
    <t>Current asset-inventory</t>
  </si>
  <si>
    <t>Financing Ratios:</t>
  </si>
  <si>
    <t>Gearing ratio:</t>
  </si>
  <si>
    <t>Debt</t>
  </si>
  <si>
    <t>Debt+equity</t>
  </si>
  <si>
    <t>Interest Cover:</t>
  </si>
  <si>
    <t>Profit before interest</t>
  </si>
  <si>
    <t>Interest charge</t>
  </si>
  <si>
    <t>Different Ratios for 2018</t>
  </si>
  <si>
    <t>x100%</t>
  </si>
  <si>
    <t>x100</t>
  </si>
  <si>
    <t>x365</t>
  </si>
  <si>
    <t>Chocco Plc</t>
  </si>
  <si>
    <t xml:space="preserve">b) </t>
  </si>
  <si>
    <t>:</t>
  </si>
  <si>
    <t>The statement of financial position is also known as balance sheet.</t>
  </si>
  <si>
    <t>The statement of financial position express assets and liabilities of</t>
  </si>
  <si>
    <t xml:space="preserve"> a business entity of an accounting period. Statement</t>
  </si>
  <si>
    <t xml:space="preserve"> of financial position helps its users to assess</t>
  </si>
  <si>
    <t xml:space="preserve"> the financial soundness of abusiness entity in terms of assets,</t>
  </si>
  <si>
    <t xml:space="preserve"> liabilities, liquidity position and risks.</t>
  </si>
  <si>
    <t>In the financial position of Eccles plc, we found that there is large number</t>
  </si>
  <si>
    <t xml:space="preserve"> of debtors which needs to collect. At the same time, Eccles plc needs </t>
  </si>
  <si>
    <t>to settle the trade creditors and payables amounting 171,355 and 3,000 respectively.</t>
  </si>
  <si>
    <t xml:space="preserve">In the financial position of Eccles plc, we found that Eccles plc has the ability </t>
  </si>
  <si>
    <t>to liquid its debtors and receivables and pay the current liabilities.</t>
  </si>
  <si>
    <t>This ratio expresses profit as a percentage of the amount of</t>
  </si>
  <si>
    <t>capitial invested within the firm.</t>
  </si>
  <si>
    <t>It's issued share capital and any reserves.</t>
  </si>
  <si>
    <t>We saw the number of ordinary sharesis the same 2018 and 2019</t>
  </si>
  <si>
    <t>but the earnings is much better than 2018.</t>
  </si>
  <si>
    <t>The market price and earning per share's amount is more than 2018.</t>
  </si>
  <si>
    <t>We can say that the investment Ratios are more 2019 than 2018.</t>
  </si>
  <si>
    <t>Each of the profit margin ratios measurevhow much</t>
  </si>
  <si>
    <t>profit is earned from a unit of sales revenue.</t>
  </si>
  <si>
    <t>Ques-1 Ans is End</t>
  </si>
  <si>
    <t>Net profit margin calculates that the percenttage of sales revenue that is converted into operating profit. So, we can say that, here</t>
  </si>
  <si>
    <t>here (Chocco) 2018 net profit is little bit lower.</t>
  </si>
  <si>
    <t>This show how much is genera</t>
  </si>
  <si>
    <t xml:space="preserve">This group of ratio measures how efficiently the firm manages its </t>
  </si>
  <si>
    <t xml:space="preserve">assets and working capital. These ratios will include both current and non current assets. The effective management of these assets will not </t>
  </si>
  <si>
    <t>boost the profits of the firm directly.</t>
  </si>
  <si>
    <t xml:space="preserve">The higher the result of this ratio </t>
  </si>
  <si>
    <t xml:space="preserve">to, the longer a firm is taking to collect monies outstanding in </t>
  </si>
  <si>
    <t>respect of credit sales made. A rising ratio(</t>
  </si>
  <si>
    <t>o(2018 is 151.73) could indicate that the firm is losing</t>
  </si>
  <si>
    <t>irm loosing</t>
  </si>
  <si>
    <t>control of the amounts offered under the credit control policy.</t>
  </si>
  <si>
    <t>The current ratio compares the relative size of the current asset to the size of the current liabilities.</t>
  </si>
  <si>
    <t xml:space="preserve">This ratio does not include the actual profit of </t>
  </si>
  <si>
    <t>the business.</t>
  </si>
  <si>
    <t>Student Name : Ronju Costa</t>
  </si>
  <si>
    <t>Student ID: 1921242</t>
  </si>
  <si>
    <t>Module Title Code: LCBB4001</t>
  </si>
  <si>
    <t>Module Title: Accounting Fundamentals Assessment -1</t>
  </si>
  <si>
    <t>Module Lecturer’s Name: Dr.Rexon Nting</t>
  </si>
  <si>
    <t>Question 2 is on the next slide.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</si>
</sst>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165" fontId="0" fillId="0" borderId="0" xfId="1" applyNumberFormat="1" applyFont="1"/>
    <xf numFmtId="0" fontId="2" fillId="0" borderId="1" xfId="0" applyFont="1" applyBorder="1"/>
    <xf numFmtId="0" fontId="0" fillId="0" borderId="1" xfId="0" applyBorder="1"/>
    <xf numFmtId="165" fontId="0" fillId="0" borderId="1" xfId="1" applyNumberFormat="1" applyFont="1" applyBorder="1"/>
    <xf numFmtId="165" fontId="2" fillId="0" borderId="1" xfId="1" applyNumberFormat="1" applyFont="1" applyBorder="1"/>
    <xf numFmtId="0" fontId="2" fillId="2" borderId="1" xfId="0" applyFont="1" applyFill="1" applyBorder="1"/>
    <xf numFmtId="165" fontId="2" fillId="2" borderId="1" xfId="1" applyNumberFormat="1" applyFont="1" applyFill="1" applyBorder="1"/>
    <xf numFmtId="0" fontId="0" fillId="3" borderId="1" xfId="0" applyFill="1" applyBorder="1"/>
    <xf numFmtId="165" fontId="0" fillId="3" borderId="1" xfId="1" applyNumberFormat="1" applyFont="1" applyFill="1" applyBorder="1"/>
    <xf numFmtId="0" fontId="0" fillId="0" borderId="1" xfId="0" applyFont="1" applyBorder="1"/>
    <xf numFmtId="165" fontId="1" fillId="0" borderId="1" xfId="1" applyNumberFormat="1" applyFont="1" applyBorder="1"/>
    <xf numFmtId="165" fontId="0" fillId="0" borderId="0" xfId="0" applyNumberFormat="1"/>
    <xf numFmtId="0" fontId="0" fillId="0" borderId="2" xfId="0" applyBorder="1"/>
    <xf numFmtId="0" fontId="0" fillId="4" borderId="0" xfId="0" applyFill="1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F69"/>
  <sheetViews>
    <sheetView tabSelected="1" topLeftCell="A55" zoomScale="88" zoomScaleNormal="89" workbookViewId="0">
      <selection activeCell="D78" sqref="D78"/>
    </sheetView>
  </sheetViews>
  <sheetFormatPr defaultRowHeight="15" x14ac:dyDescent="0.25"/>
  <cols>
    <col min="1" max="1" width="23.28515625" bestFit="1" customWidth="1"/>
    <col min="2" max="2" width="12.28515625" bestFit="1" customWidth="1"/>
    <col min="3" max="3" width="22.28515625" bestFit="1" customWidth="1"/>
    <col min="4" max="4" width="12.28515625" bestFit="1" customWidth="1"/>
    <col min="6" max="6" width="17.42578125" customWidth="1"/>
  </cols>
  <sheetData>
    <row r="4" spans="1:2" ht="18.75" x14ac:dyDescent="0.25">
      <c r="A4" s="23" t="s">
        <v>129</v>
      </c>
    </row>
    <row r="5" spans="1:2" ht="18.75" x14ac:dyDescent="0.25">
      <c r="A5" s="23" t="s">
        <v>130</v>
      </c>
    </row>
    <row r="6" spans="1:2" ht="18.75" x14ac:dyDescent="0.25">
      <c r="A6" s="23" t="s">
        <v>131</v>
      </c>
    </row>
    <row r="7" spans="1:2" ht="18.75" x14ac:dyDescent="0.25">
      <c r="A7" s="24" t="s">
        <v>132</v>
      </c>
    </row>
    <row r="8" spans="1:2" ht="18.75" x14ac:dyDescent="0.25">
      <c r="A8" s="23" t="s">
        <v>133</v>
      </c>
    </row>
    <row r="12" spans="1:2" x14ac:dyDescent="0.25">
      <c r="A12" t="s">
        <v>0</v>
      </c>
    </row>
    <row r="13" spans="1:2" x14ac:dyDescent="0.25">
      <c r="A13" t="s">
        <v>1</v>
      </c>
      <c r="B13" t="s">
        <v>2</v>
      </c>
    </row>
    <row r="14" spans="1:2" x14ac:dyDescent="0.25">
      <c r="B14" t="s">
        <v>3</v>
      </c>
    </row>
    <row r="15" spans="1:2" x14ac:dyDescent="0.25">
      <c r="B15" t="s">
        <v>35</v>
      </c>
    </row>
    <row r="17" spans="1:4" x14ac:dyDescent="0.25">
      <c r="A17" s="6" t="s">
        <v>4</v>
      </c>
      <c r="B17" s="6" t="s">
        <v>5</v>
      </c>
      <c r="C17" s="6" t="s">
        <v>4</v>
      </c>
      <c r="D17" s="6" t="s">
        <v>5</v>
      </c>
    </row>
    <row r="18" spans="1:4" x14ac:dyDescent="0.25">
      <c r="A18" s="3" t="s">
        <v>7</v>
      </c>
      <c r="B18" s="4">
        <v>578650</v>
      </c>
      <c r="C18" s="3" t="s">
        <v>6</v>
      </c>
      <c r="D18" s="4">
        <v>826000</v>
      </c>
    </row>
    <row r="19" spans="1:4" x14ac:dyDescent="0.25">
      <c r="A19" s="3" t="s">
        <v>8</v>
      </c>
      <c r="B19" s="4">
        <v>30000</v>
      </c>
      <c r="C19" s="3" t="s">
        <v>13</v>
      </c>
      <c r="D19" s="4">
        <v>980</v>
      </c>
    </row>
    <row r="20" spans="1:4" x14ac:dyDescent="0.25">
      <c r="A20" s="3" t="s">
        <v>9</v>
      </c>
      <c r="B20" s="4">
        <v>2000</v>
      </c>
      <c r="C20" s="3"/>
      <c r="D20" s="4"/>
    </row>
    <row r="21" spans="1:4" x14ac:dyDescent="0.25">
      <c r="A21" s="3" t="s">
        <v>10</v>
      </c>
      <c r="B21" s="4">
        <v>5000</v>
      </c>
      <c r="C21" s="3"/>
      <c r="D21" s="4"/>
    </row>
    <row r="22" spans="1:4" x14ac:dyDescent="0.25">
      <c r="A22" s="3" t="s">
        <v>11</v>
      </c>
      <c r="B22" s="4">
        <v>28000</v>
      </c>
      <c r="C22" s="3"/>
      <c r="D22" s="4"/>
    </row>
    <row r="23" spans="1:4" x14ac:dyDescent="0.25">
      <c r="A23" s="3" t="s">
        <v>33</v>
      </c>
      <c r="B23" s="4">
        <v>3000</v>
      </c>
      <c r="C23" s="3"/>
      <c r="D23" s="4"/>
    </row>
    <row r="24" spans="1:4" x14ac:dyDescent="0.25">
      <c r="A24" s="2" t="s">
        <v>12</v>
      </c>
      <c r="B24" s="5">
        <f>SUM(B18:B23)</f>
        <v>646650</v>
      </c>
      <c r="C24" s="2" t="s">
        <v>12</v>
      </c>
      <c r="D24" s="5">
        <f>SUM(D18:D22)</f>
        <v>826980</v>
      </c>
    </row>
    <row r="25" spans="1:4" x14ac:dyDescent="0.25">
      <c r="A25" s="3" t="s">
        <v>14</v>
      </c>
      <c r="B25" s="4">
        <f>D24-B24</f>
        <v>180330</v>
      </c>
      <c r="C25" s="3"/>
      <c r="D25" s="4"/>
    </row>
    <row r="26" spans="1:4" x14ac:dyDescent="0.25">
      <c r="A26" s="3" t="s">
        <v>15</v>
      </c>
      <c r="B26" s="4">
        <v>68000</v>
      </c>
      <c r="C26" s="3"/>
      <c r="D26" s="4"/>
    </row>
    <row r="27" spans="1:4" x14ac:dyDescent="0.25">
      <c r="A27" s="8" t="s">
        <v>16</v>
      </c>
      <c r="B27" s="9">
        <f>D28-B24-B26</f>
        <v>112330</v>
      </c>
      <c r="C27" s="8"/>
      <c r="D27" s="9"/>
    </row>
    <row r="28" spans="1:4" x14ac:dyDescent="0.25">
      <c r="A28" s="6" t="s">
        <v>12</v>
      </c>
      <c r="B28" s="7">
        <f>B24+B26+B27</f>
        <v>826980</v>
      </c>
      <c r="C28" s="6" t="s">
        <v>12</v>
      </c>
      <c r="D28" s="7">
        <f>SUM(D24:D26)</f>
        <v>826980</v>
      </c>
    </row>
    <row r="29" spans="1:4" x14ac:dyDescent="0.25">
      <c r="B29" s="1"/>
      <c r="D29" s="1"/>
    </row>
    <row r="30" spans="1:4" x14ac:dyDescent="0.25">
      <c r="B30" s="1" t="s">
        <v>17</v>
      </c>
      <c r="D30" s="1"/>
    </row>
    <row r="31" spans="1:4" x14ac:dyDescent="0.25">
      <c r="B31" t="s">
        <v>3</v>
      </c>
      <c r="D31" s="1"/>
    </row>
    <row r="32" spans="1:4" x14ac:dyDescent="0.25">
      <c r="B32" t="s">
        <v>34</v>
      </c>
    </row>
    <row r="34" spans="1:4" x14ac:dyDescent="0.25">
      <c r="A34" s="6" t="s">
        <v>4</v>
      </c>
      <c r="B34" s="6" t="s">
        <v>5</v>
      </c>
      <c r="C34" s="6" t="s">
        <v>4</v>
      </c>
      <c r="D34" s="6" t="s">
        <v>5</v>
      </c>
    </row>
    <row r="35" spans="1:4" x14ac:dyDescent="0.25">
      <c r="A35" s="2" t="s">
        <v>19</v>
      </c>
      <c r="B35" s="4"/>
      <c r="C35" s="2" t="s">
        <v>25</v>
      </c>
      <c r="D35" s="4"/>
    </row>
    <row r="36" spans="1:4" x14ac:dyDescent="0.25">
      <c r="A36" s="3" t="s">
        <v>20</v>
      </c>
      <c r="B36" s="4">
        <v>170125</v>
      </c>
      <c r="C36" s="3" t="s">
        <v>26</v>
      </c>
      <c r="D36" s="4">
        <v>171355</v>
      </c>
    </row>
    <row r="37" spans="1:4" x14ac:dyDescent="0.25">
      <c r="A37" s="3" t="s">
        <v>24</v>
      </c>
      <c r="B37" s="4">
        <v>980</v>
      </c>
      <c r="C37" s="10" t="s">
        <v>40</v>
      </c>
      <c r="D37" s="4">
        <v>3000</v>
      </c>
    </row>
    <row r="38" spans="1:4" x14ac:dyDescent="0.25">
      <c r="A38" s="3" t="s">
        <v>21</v>
      </c>
      <c r="B38" s="4">
        <f>330600-980</f>
        <v>329620</v>
      </c>
      <c r="C38" s="2" t="s">
        <v>27</v>
      </c>
      <c r="D38" s="4"/>
    </row>
    <row r="39" spans="1:4" x14ac:dyDescent="0.25">
      <c r="A39" s="3" t="s">
        <v>22</v>
      </c>
      <c r="B39" s="4">
        <v>632730</v>
      </c>
      <c r="C39" s="3" t="s">
        <v>31</v>
      </c>
      <c r="D39" s="3">
        <v>100000</v>
      </c>
    </row>
    <row r="40" spans="1:4" x14ac:dyDescent="0.25">
      <c r="A40" s="2" t="s">
        <v>18</v>
      </c>
      <c r="B40" s="4"/>
      <c r="C40" s="2" t="s">
        <v>28</v>
      </c>
      <c r="D40" s="4"/>
    </row>
    <row r="41" spans="1:4" x14ac:dyDescent="0.25">
      <c r="A41" s="3" t="s">
        <v>23</v>
      </c>
      <c r="B41" s="4">
        <v>12900</v>
      </c>
      <c r="C41" s="3" t="s">
        <v>29</v>
      </c>
      <c r="D41" s="4">
        <v>310000</v>
      </c>
    </row>
    <row r="42" spans="1:4" x14ac:dyDescent="0.25">
      <c r="A42" s="2"/>
      <c r="B42" s="5"/>
      <c r="C42" s="3" t="s">
        <v>30</v>
      </c>
      <c r="D42" s="4">
        <v>300000</v>
      </c>
    </row>
    <row r="43" spans="1:4" x14ac:dyDescent="0.25">
      <c r="A43" s="2"/>
      <c r="B43" s="5"/>
      <c r="C43" s="10" t="s">
        <v>32</v>
      </c>
      <c r="D43" s="11">
        <f>132000</f>
        <v>132000</v>
      </c>
    </row>
    <row r="44" spans="1:4" x14ac:dyDescent="0.25">
      <c r="A44" s="2"/>
      <c r="B44" s="5"/>
      <c r="C44" s="2"/>
      <c r="D44" s="5"/>
    </row>
    <row r="45" spans="1:4" x14ac:dyDescent="0.25">
      <c r="A45" s="2"/>
      <c r="B45" s="5"/>
      <c r="C45" s="2"/>
      <c r="D45" s="5"/>
    </row>
    <row r="46" spans="1:4" x14ac:dyDescent="0.25">
      <c r="A46" s="2"/>
      <c r="B46" s="5"/>
      <c r="C46" s="2"/>
      <c r="D46" s="5"/>
    </row>
    <row r="47" spans="1:4" x14ac:dyDescent="0.25">
      <c r="A47" s="3"/>
      <c r="B47" s="4"/>
      <c r="C47" s="3"/>
      <c r="D47" s="4"/>
    </row>
    <row r="48" spans="1:4" x14ac:dyDescent="0.25">
      <c r="A48" s="3"/>
      <c r="B48" s="4"/>
      <c r="C48" s="3"/>
      <c r="D48" s="4"/>
    </row>
    <row r="49" spans="1:6" x14ac:dyDescent="0.25">
      <c r="A49" s="6" t="s">
        <v>12</v>
      </c>
      <c r="B49" s="7">
        <f>SUM(B35:B48)</f>
        <v>1146355</v>
      </c>
      <c r="C49" s="6" t="s">
        <v>12</v>
      </c>
      <c r="D49" s="7">
        <f>SUM(D35:D48)</f>
        <v>1016355</v>
      </c>
    </row>
    <row r="51" spans="1:6" x14ac:dyDescent="0.25">
      <c r="D51" s="12">
        <f>B49-D49</f>
        <v>130000</v>
      </c>
    </row>
    <row r="53" spans="1:6" x14ac:dyDescent="0.25">
      <c r="A53" t="s">
        <v>41</v>
      </c>
      <c r="D53" t="s">
        <v>92</v>
      </c>
    </row>
    <row r="55" spans="1:6" x14ac:dyDescent="0.25">
      <c r="A55" t="s">
        <v>93</v>
      </c>
    </row>
    <row r="56" spans="1:6" x14ac:dyDescent="0.25">
      <c r="A56" t="s">
        <v>94</v>
      </c>
    </row>
    <row r="57" spans="1:6" x14ac:dyDescent="0.25">
      <c r="A57" t="s">
        <v>95</v>
      </c>
    </row>
    <row r="58" spans="1:6" x14ac:dyDescent="0.25">
      <c r="A58" t="s">
        <v>96</v>
      </c>
      <c r="F58" s="12"/>
    </row>
    <row r="59" spans="1:6" x14ac:dyDescent="0.25">
      <c r="A59" t="s">
        <v>97</v>
      </c>
    </row>
    <row r="60" spans="1:6" x14ac:dyDescent="0.25">
      <c r="A60" t="s">
        <v>98</v>
      </c>
    </row>
    <row r="61" spans="1:6" x14ac:dyDescent="0.25">
      <c r="A61" t="s">
        <v>99</v>
      </c>
    </row>
    <row r="62" spans="1:6" x14ac:dyDescent="0.25">
      <c r="A62" t="s">
        <v>100</v>
      </c>
    </row>
    <row r="63" spans="1:6" x14ac:dyDescent="0.25">
      <c r="A63" t="s">
        <v>101</v>
      </c>
    </row>
    <row r="64" spans="1:6" x14ac:dyDescent="0.25">
      <c r="A64" t="s">
        <v>102</v>
      </c>
    </row>
    <row r="65" spans="1:2" x14ac:dyDescent="0.25">
      <c r="A65" t="s">
        <v>103</v>
      </c>
    </row>
    <row r="67" spans="1:2" x14ac:dyDescent="0.25">
      <c r="B67" s="18" t="s">
        <v>113</v>
      </c>
    </row>
    <row r="69" spans="1:2" ht="21" x14ac:dyDescent="0.35">
      <c r="A69" s="25" t="s">
        <v>134</v>
      </c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3"/>
  <sheetViews>
    <sheetView workbookViewId="0">
      <selection activeCell="V12" sqref="V12"/>
    </sheetView>
  </sheetViews>
  <sheetFormatPr defaultRowHeight="15" x14ac:dyDescent="0.25"/>
  <cols>
    <col min="1" max="1" width="23.7109375" customWidth="1"/>
    <col min="4" max="4" width="18.85546875" customWidth="1"/>
  </cols>
  <sheetData>
    <row r="1" spans="1:14" x14ac:dyDescent="0.25">
      <c r="F1" s="18" t="s">
        <v>90</v>
      </c>
    </row>
    <row r="3" spans="1:14" x14ac:dyDescent="0.25">
      <c r="A3" s="14" t="s">
        <v>86</v>
      </c>
      <c r="B3" s="14"/>
    </row>
    <row r="4" spans="1:14" x14ac:dyDescent="0.25">
      <c r="A4" s="15" t="s">
        <v>36</v>
      </c>
      <c r="K4" s="14" t="s">
        <v>47</v>
      </c>
      <c r="L4" s="14"/>
      <c r="M4" s="14"/>
    </row>
    <row r="6" spans="1:14" x14ac:dyDescent="0.25">
      <c r="A6" s="19" t="s">
        <v>42</v>
      </c>
      <c r="B6" s="19"/>
      <c r="C6" s="13" t="s">
        <v>46</v>
      </c>
      <c r="D6" s="13"/>
      <c r="E6" s="19" t="s">
        <v>39</v>
      </c>
      <c r="G6" s="13">
        <v>699</v>
      </c>
      <c r="H6" s="20" t="s">
        <v>44</v>
      </c>
      <c r="I6" s="20">
        <f>(G6/G7)*100</f>
        <v>6.9297115098641813</v>
      </c>
      <c r="K6" s="17">
        <v>805</v>
      </c>
      <c r="L6" t="s">
        <v>87</v>
      </c>
      <c r="M6">
        <v>8.27</v>
      </c>
      <c r="N6" t="s">
        <v>104</v>
      </c>
    </row>
    <row r="7" spans="1:14" x14ac:dyDescent="0.25">
      <c r="A7" s="19"/>
      <c r="B7" s="19"/>
      <c r="C7" t="s">
        <v>43</v>
      </c>
      <c r="E7" s="19"/>
      <c r="G7">
        <v>10087</v>
      </c>
      <c r="H7" s="20"/>
      <c r="I7" s="20"/>
      <c r="K7">
        <v>9736</v>
      </c>
      <c r="N7" t="s">
        <v>105</v>
      </c>
    </row>
    <row r="10" spans="1:14" x14ac:dyDescent="0.25">
      <c r="A10" s="19" t="s">
        <v>37</v>
      </c>
      <c r="B10" s="21" t="s">
        <v>38</v>
      </c>
      <c r="C10" s="21"/>
      <c r="D10" s="21"/>
      <c r="E10" s="19" t="s">
        <v>39</v>
      </c>
      <c r="G10" s="13">
        <v>366</v>
      </c>
      <c r="H10" s="20" t="s">
        <v>44</v>
      </c>
      <c r="I10" s="20">
        <f>(G10/G11)*100</f>
        <v>36.6</v>
      </c>
      <c r="K10" s="17">
        <v>431</v>
      </c>
      <c r="L10" t="s">
        <v>87</v>
      </c>
      <c r="M10">
        <v>33.67</v>
      </c>
      <c r="N10" t="s">
        <v>106</v>
      </c>
    </row>
    <row r="11" spans="1:14" x14ac:dyDescent="0.25">
      <c r="A11" s="19"/>
      <c r="B11" s="22" t="s">
        <v>45</v>
      </c>
      <c r="C11" s="22"/>
      <c r="D11" s="22"/>
      <c r="E11" s="19"/>
      <c r="G11">
        <f>250*4</f>
        <v>1000</v>
      </c>
      <c r="H11" s="20"/>
      <c r="I11" s="20"/>
      <c r="K11">
        <v>1280</v>
      </c>
    </row>
    <row r="14" spans="1:14" x14ac:dyDescent="0.25">
      <c r="A14" s="19" t="s">
        <v>48</v>
      </c>
      <c r="B14" s="21" t="s">
        <v>38</v>
      </c>
      <c r="C14" s="21"/>
      <c r="D14" s="21"/>
      <c r="E14" s="16"/>
      <c r="G14" s="13">
        <v>366</v>
      </c>
      <c r="I14" s="20">
        <f>G14/G15</f>
        <v>1.464</v>
      </c>
      <c r="K14" s="17">
        <v>431</v>
      </c>
      <c r="M14">
        <v>1.72</v>
      </c>
      <c r="N14" t="s">
        <v>107</v>
      </c>
    </row>
    <row r="15" spans="1:14" x14ac:dyDescent="0.25">
      <c r="A15" s="19"/>
      <c r="B15" s="22" t="s">
        <v>49</v>
      </c>
      <c r="C15" s="22"/>
      <c r="D15" s="22"/>
      <c r="E15" s="16"/>
      <c r="G15">
        <v>250</v>
      </c>
      <c r="I15" s="20"/>
      <c r="K15">
        <v>250</v>
      </c>
      <c r="N15" t="s">
        <v>108</v>
      </c>
    </row>
    <row r="18" spans="1:14" x14ac:dyDescent="0.25">
      <c r="A18" s="19" t="s">
        <v>50</v>
      </c>
      <c r="B18" s="21" t="s">
        <v>51</v>
      </c>
      <c r="C18" s="21"/>
      <c r="D18" s="21"/>
      <c r="G18" s="13">
        <f>250*4</f>
        <v>1000</v>
      </c>
      <c r="I18" s="20">
        <f>G18/G19</f>
        <v>684.93150684931504</v>
      </c>
      <c r="K18" s="17">
        <v>1280</v>
      </c>
      <c r="M18">
        <v>744.19</v>
      </c>
      <c r="N18" t="s">
        <v>109</v>
      </c>
    </row>
    <row r="19" spans="1:14" x14ac:dyDescent="0.25">
      <c r="A19" s="19"/>
      <c r="B19" s="22" t="s">
        <v>52</v>
      </c>
      <c r="C19" s="22"/>
      <c r="D19" s="22"/>
      <c r="G19">
        <v>1.46</v>
      </c>
      <c r="I19" s="20"/>
      <c r="K19">
        <v>1.72</v>
      </c>
      <c r="N19" t="s">
        <v>110</v>
      </c>
    </row>
    <row r="22" spans="1:14" x14ac:dyDescent="0.25">
      <c r="A22" s="15" t="s">
        <v>53</v>
      </c>
    </row>
    <row r="24" spans="1:14" x14ac:dyDescent="0.25">
      <c r="A24" s="19" t="s">
        <v>54</v>
      </c>
      <c r="B24" s="21" t="s">
        <v>55</v>
      </c>
      <c r="C24" s="21"/>
      <c r="D24" s="21"/>
      <c r="E24" s="19" t="s">
        <v>56</v>
      </c>
      <c r="G24" s="13">
        <v>539</v>
      </c>
      <c r="H24" s="20" t="s">
        <v>57</v>
      </c>
      <c r="I24" s="20">
        <f>(G24/G25)*100</f>
        <v>8.3682657972364538</v>
      </c>
      <c r="K24" s="17">
        <v>620</v>
      </c>
      <c r="L24" t="s">
        <v>88</v>
      </c>
      <c r="M24">
        <v>9.1999999999999993</v>
      </c>
      <c r="N24" t="s">
        <v>111</v>
      </c>
    </row>
    <row r="25" spans="1:14" x14ac:dyDescent="0.25">
      <c r="A25" s="19"/>
      <c r="B25" s="22" t="s">
        <v>6</v>
      </c>
      <c r="C25" s="22"/>
      <c r="D25" s="22"/>
      <c r="E25" s="19"/>
      <c r="G25">
        <v>6441</v>
      </c>
      <c r="H25" s="20"/>
      <c r="I25" s="20"/>
      <c r="K25">
        <v>6738</v>
      </c>
      <c r="N25" t="s">
        <v>112</v>
      </c>
    </row>
    <row r="26" spans="1:14" x14ac:dyDescent="0.25">
      <c r="N26" t="s">
        <v>116</v>
      </c>
    </row>
    <row r="28" spans="1:14" x14ac:dyDescent="0.25">
      <c r="A28" s="19" t="s">
        <v>58</v>
      </c>
      <c r="B28" s="21" t="s">
        <v>59</v>
      </c>
      <c r="C28" s="21"/>
      <c r="D28" s="21"/>
      <c r="E28" s="19" t="s">
        <v>56</v>
      </c>
      <c r="G28" s="13">
        <v>366</v>
      </c>
      <c r="H28" s="20" t="s">
        <v>57</v>
      </c>
      <c r="I28" s="20">
        <f>(G28/G29)*100</f>
        <v>5.6823474615742899</v>
      </c>
      <c r="K28" s="17">
        <v>431</v>
      </c>
      <c r="L28" t="s">
        <v>88</v>
      </c>
      <c r="M28">
        <v>6.4</v>
      </c>
      <c r="N28" t="s">
        <v>114</v>
      </c>
    </row>
    <row r="29" spans="1:14" x14ac:dyDescent="0.25">
      <c r="A29" s="19"/>
      <c r="B29" s="22" t="s">
        <v>6</v>
      </c>
      <c r="C29" s="22"/>
      <c r="D29" s="22"/>
      <c r="E29" s="19"/>
      <c r="G29">
        <v>6441</v>
      </c>
      <c r="H29" s="20"/>
      <c r="I29" s="20"/>
      <c r="K29">
        <v>6738</v>
      </c>
      <c r="N29" t="s">
        <v>115</v>
      </c>
    </row>
    <row r="31" spans="1:14" x14ac:dyDescent="0.25">
      <c r="A31" s="15" t="s">
        <v>60</v>
      </c>
    </row>
    <row r="33" spans="1:22" x14ac:dyDescent="0.25">
      <c r="A33" s="19" t="s">
        <v>61</v>
      </c>
      <c r="B33" s="21" t="s">
        <v>62</v>
      </c>
      <c r="C33" s="21"/>
      <c r="D33" s="21"/>
      <c r="G33" s="13">
        <f>6441-3096</f>
        <v>3345</v>
      </c>
      <c r="I33" s="20">
        <f>G33/G34</f>
        <v>0.33161494993556062</v>
      </c>
      <c r="K33" s="17">
        <v>3503</v>
      </c>
      <c r="M33">
        <v>0.36</v>
      </c>
      <c r="N33" t="s">
        <v>117</v>
      </c>
    </row>
    <row r="34" spans="1:22" x14ac:dyDescent="0.25">
      <c r="A34" s="19"/>
      <c r="B34" s="22" t="s">
        <v>63</v>
      </c>
      <c r="C34" s="22"/>
      <c r="D34" s="22"/>
      <c r="G34">
        <v>10087</v>
      </c>
      <c r="I34" s="20"/>
      <c r="K34">
        <v>9736</v>
      </c>
      <c r="N34" t="s">
        <v>118</v>
      </c>
    </row>
    <row r="35" spans="1:22" x14ac:dyDescent="0.25">
      <c r="N35" t="s">
        <v>119</v>
      </c>
    </row>
    <row r="37" spans="1:22" x14ac:dyDescent="0.25">
      <c r="A37" s="19" t="s">
        <v>64</v>
      </c>
      <c r="B37" s="21" t="s">
        <v>21</v>
      </c>
      <c r="C37" s="21"/>
      <c r="D37" s="21"/>
      <c r="E37" s="19" t="s">
        <v>66</v>
      </c>
      <c r="G37" s="13">
        <v>659</v>
      </c>
      <c r="H37" s="20" t="s">
        <v>67</v>
      </c>
      <c r="I37" s="20">
        <f>(G37/G38)*365</f>
        <v>77.692183462532299</v>
      </c>
      <c r="K37" s="17">
        <v>708</v>
      </c>
      <c r="L37" t="s">
        <v>89</v>
      </c>
      <c r="M37">
        <v>79.88</v>
      </c>
    </row>
    <row r="38" spans="1:22" x14ac:dyDescent="0.25">
      <c r="A38" s="19"/>
      <c r="B38" s="22" t="s">
        <v>65</v>
      </c>
      <c r="C38" s="22"/>
      <c r="D38" s="22"/>
      <c r="E38" s="19"/>
      <c r="G38">
        <v>3096</v>
      </c>
      <c r="H38" s="20"/>
      <c r="I38" s="20"/>
      <c r="K38">
        <v>3235</v>
      </c>
    </row>
    <row r="40" spans="1:22" x14ac:dyDescent="0.25">
      <c r="A40" s="19" t="s">
        <v>68</v>
      </c>
      <c r="B40" s="21" t="s">
        <v>69</v>
      </c>
      <c r="C40" s="21"/>
      <c r="D40" s="21"/>
      <c r="E40" s="19" t="s">
        <v>66</v>
      </c>
      <c r="G40" s="13">
        <v>1287</v>
      </c>
      <c r="H40" s="20" t="s">
        <v>67</v>
      </c>
      <c r="I40" s="20">
        <f>(G40/G41)*365</f>
        <v>151.7296511627907</v>
      </c>
      <c r="K40" s="17">
        <v>1249</v>
      </c>
      <c r="L40" t="s">
        <v>89</v>
      </c>
      <c r="M40">
        <v>140.91999999999999</v>
      </c>
      <c r="N40" t="s">
        <v>120</v>
      </c>
      <c r="Q40" t="s">
        <v>121</v>
      </c>
    </row>
    <row r="41" spans="1:22" x14ac:dyDescent="0.25">
      <c r="A41" s="19"/>
      <c r="B41" s="22" t="s">
        <v>65</v>
      </c>
      <c r="C41" s="22"/>
      <c r="D41" s="22"/>
      <c r="E41" s="19"/>
      <c r="G41">
        <v>3096</v>
      </c>
      <c r="H41" s="20"/>
      <c r="I41" s="20"/>
      <c r="K41">
        <v>3235</v>
      </c>
      <c r="N41" t="s">
        <v>122</v>
      </c>
      <c r="R41" t="s">
        <v>123</v>
      </c>
      <c r="V41" t="s">
        <v>124</v>
      </c>
    </row>
    <row r="42" spans="1:22" x14ac:dyDescent="0.25">
      <c r="N42" t="s">
        <v>125</v>
      </c>
    </row>
    <row r="43" spans="1:22" x14ac:dyDescent="0.25">
      <c r="A43" s="19" t="s">
        <v>70</v>
      </c>
      <c r="B43" s="21" t="s">
        <v>71</v>
      </c>
      <c r="C43" s="21"/>
      <c r="D43" s="21"/>
      <c r="E43" s="19" t="s">
        <v>66</v>
      </c>
      <c r="G43" s="13">
        <v>655</v>
      </c>
      <c r="H43" s="20" t="s">
        <v>67</v>
      </c>
      <c r="I43" s="20">
        <f>(G43/G44)*365</f>
        <v>99.989544123797586</v>
      </c>
      <c r="K43" s="17">
        <v>583</v>
      </c>
      <c r="L43" t="s">
        <v>89</v>
      </c>
      <c r="M43">
        <v>110.37</v>
      </c>
    </row>
    <row r="44" spans="1:22" x14ac:dyDescent="0.25">
      <c r="A44" s="19"/>
      <c r="B44" s="22" t="s">
        <v>72</v>
      </c>
      <c r="C44" s="22"/>
      <c r="D44" s="22"/>
      <c r="E44" s="19"/>
      <c r="G44">
        <v>2391</v>
      </c>
      <c r="H44" s="20"/>
      <c r="I44" s="20"/>
      <c r="K44">
        <v>1928</v>
      </c>
    </row>
    <row r="46" spans="1:22" x14ac:dyDescent="0.25">
      <c r="A46" s="15" t="s">
        <v>73</v>
      </c>
    </row>
    <row r="48" spans="1:22" x14ac:dyDescent="0.25">
      <c r="A48" s="19" t="s">
        <v>74</v>
      </c>
      <c r="B48" s="21" t="s">
        <v>75</v>
      </c>
      <c r="C48" s="21"/>
      <c r="D48" s="21"/>
      <c r="G48" s="13">
        <v>2355</v>
      </c>
      <c r="I48" s="20">
        <f>G48/G49</f>
        <v>0.77314510833880501</v>
      </c>
      <c r="K48" s="17">
        <v>2303</v>
      </c>
      <c r="M48">
        <v>0.92</v>
      </c>
      <c r="N48" t="s">
        <v>126</v>
      </c>
    </row>
    <row r="49" spans="1:14" x14ac:dyDescent="0.25">
      <c r="A49" s="19"/>
      <c r="B49" s="22" t="s">
        <v>76</v>
      </c>
      <c r="C49" s="22"/>
      <c r="D49" s="22"/>
      <c r="G49">
        <v>3046</v>
      </c>
      <c r="I49" s="20"/>
      <c r="K49">
        <v>2511</v>
      </c>
    </row>
    <row r="51" spans="1:14" x14ac:dyDescent="0.25">
      <c r="A51" s="19" t="s">
        <v>77</v>
      </c>
      <c r="B51" s="21" t="s">
        <v>78</v>
      </c>
      <c r="C51" s="21"/>
      <c r="D51" s="21"/>
      <c r="G51" s="13">
        <f>2355-659</f>
        <v>1696</v>
      </c>
      <c r="I51" s="20">
        <f>G51/G52</f>
        <v>0.55679579776756405</v>
      </c>
      <c r="K51" s="17">
        <v>1595</v>
      </c>
      <c r="M51">
        <v>0.64</v>
      </c>
    </row>
    <row r="52" spans="1:14" x14ac:dyDescent="0.25">
      <c r="A52" s="19"/>
      <c r="B52" s="22" t="s">
        <v>76</v>
      </c>
      <c r="C52" s="22"/>
      <c r="D52" s="22"/>
      <c r="G52">
        <v>3046</v>
      </c>
      <c r="I52" s="20"/>
      <c r="K52">
        <v>2511</v>
      </c>
    </row>
    <row r="54" spans="1:14" x14ac:dyDescent="0.25">
      <c r="A54" s="15" t="s">
        <v>79</v>
      </c>
    </row>
    <row r="56" spans="1:14" x14ac:dyDescent="0.25">
      <c r="A56" s="19" t="s">
        <v>80</v>
      </c>
      <c r="B56" s="21" t="s">
        <v>81</v>
      </c>
      <c r="C56" s="21"/>
      <c r="D56" s="21"/>
      <c r="E56" s="19" t="s">
        <v>66</v>
      </c>
      <c r="G56" s="13">
        <v>4129</v>
      </c>
      <c r="I56" s="20">
        <f>G56/G57</f>
        <v>0.80503022031585103</v>
      </c>
      <c r="K56" s="17">
        <v>4137</v>
      </c>
      <c r="M56">
        <v>0.76</v>
      </c>
    </row>
    <row r="57" spans="1:14" x14ac:dyDescent="0.25">
      <c r="A57" s="19"/>
      <c r="B57" s="22" t="s">
        <v>82</v>
      </c>
      <c r="C57" s="22"/>
      <c r="D57" s="22"/>
      <c r="E57" s="19"/>
      <c r="G57">
        <f>4129+(250*4)</f>
        <v>5129</v>
      </c>
      <c r="I57" s="20"/>
      <c r="K57">
        <v>5417</v>
      </c>
    </row>
    <row r="59" spans="1:14" x14ac:dyDescent="0.25">
      <c r="A59" s="19" t="s">
        <v>83</v>
      </c>
      <c r="B59" s="21" t="s">
        <v>84</v>
      </c>
      <c r="C59" s="21"/>
      <c r="D59" s="21"/>
      <c r="E59" s="16"/>
      <c r="G59" s="13">
        <v>699</v>
      </c>
      <c r="I59" s="20">
        <f>G59/G60</f>
        <v>3.8618784530386741</v>
      </c>
      <c r="K59" s="17">
        <v>805</v>
      </c>
      <c r="M59">
        <v>3.56</v>
      </c>
      <c r="N59" t="s">
        <v>127</v>
      </c>
    </row>
    <row r="60" spans="1:14" x14ac:dyDescent="0.25">
      <c r="A60" s="19"/>
      <c r="B60" s="22" t="s">
        <v>85</v>
      </c>
      <c r="C60" s="22"/>
      <c r="D60" s="22"/>
      <c r="E60" s="16"/>
      <c r="G60">
        <v>181</v>
      </c>
      <c r="I60" s="20"/>
      <c r="K60">
        <v>226</v>
      </c>
      <c r="N60" t="s">
        <v>128</v>
      </c>
    </row>
    <row r="63" spans="1:14" x14ac:dyDescent="0.25">
      <c r="A63" t="s">
        <v>91</v>
      </c>
    </row>
  </sheetData>
  <mergeCells count="69">
    <mergeCell ref="B57:D57"/>
    <mergeCell ref="A59:A60"/>
    <mergeCell ref="B59:D59"/>
    <mergeCell ref="I59:I60"/>
    <mergeCell ref="B60:D60"/>
    <mergeCell ref="A56:A57"/>
    <mergeCell ref="B56:D56"/>
    <mergeCell ref="E56:E57"/>
    <mergeCell ref="I56:I57"/>
    <mergeCell ref="A48:A49"/>
    <mergeCell ref="B48:D48"/>
    <mergeCell ref="I48:I49"/>
    <mergeCell ref="B49:D49"/>
    <mergeCell ref="A51:A52"/>
    <mergeCell ref="B51:D51"/>
    <mergeCell ref="I51:I52"/>
    <mergeCell ref="B52:D52"/>
    <mergeCell ref="A43:A44"/>
    <mergeCell ref="B43:D43"/>
    <mergeCell ref="E43:E44"/>
    <mergeCell ref="H43:H44"/>
    <mergeCell ref="I43:I44"/>
    <mergeCell ref="B44:D44"/>
    <mergeCell ref="A40:A41"/>
    <mergeCell ref="B40:D40"/>
    <mergeCell ref="E40:E41"/>
    <mergeCell ref="H40:H41"/>
    <mergeCell ref="I40:I41"/>
    <mergeCell ref="B41:D41"/>
    <mergeCell ref="A33:A34"/>
    <mergeCell ref="B33:D33"/>
    <mergeCell ref="I33:I34"/>
    <mergeCell ref="B34:D34"/>
    <mergeCell ref="A37:A38"/>
    <mergeCell ref="B37:D37"/>
    <mergeCell ref="E37:E38"/>
    <mergeCell ref="H37:H38"/>
    <mergeCell ref="I37:I38"/>
    <mergeCell ref="B38:D38"/>
    <mergeCell ref="A28:A29"/>
    <mergeCell ref="B28:D28"/>
    <mergeCell ref="E28:E29"/>
    <mergeCell ref="H28:H29"/>
    <mergeCell ref="I28:I29"/>
    <mergeCell ref="B29:D29"/>
    <mergeCell ref="A24:A25"/>
    <mergeCell ref="B24:D24"/>
    <mergeCell ref="E24:E25"/>
    <mergeCell ref="H24:H25"/>
    <mergeCell ref="I24:I25"/>
    <mergeCell ref="B25:D25"/>
    <mergeCell ref="A14:A15"/>
    <mergeCell ref="B14:D14"/>
    <mergeCell ref="I14:I15"/>
    <mergeCell ref="B15:D15"/>
    <mergeCell ref="A18:A19"/>
    <mergeCell ref="B18:D18"/>
    <mergeCell ref="I18:I19"/>
    <mergeCell ref="B19:D19"/>
    <mergeCell ref="A6:B7"/>
    <mergeCell ref="E6:E7"/>
    <mergeCell ref="H6:H7"/>
    <mergeCell ref="I6:I7"/>
    <mergeCell ref="A10:A11"/>
    <mergeCell ref="B10:D10"/>
    <mergeCell ref="E10:E11"/>
    <mergeCell ref="H10:H11"/>
    <mergeCell ref="I10:I11"/>
    <mergeCell ref="B11:D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Question-1</vt:lpstr>
      <vt:lpstr>Question-2 (Different Ratios)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Swapan Gomes</dc:creator>
  <cp:lastModifiedBy>Rachel Costa</cp:lastModifiedBy>
  <dcterms:created xsi:type="dcterms:W3CDTF">2015-06-05T18:17:20Z</dcterms:created>
  <dcterms:modified xsi:type="dcterms:W3CDTF">2020-11-13T17:48:00Z</dcterms:modified>
</cp:coreProperties>
</file>