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ash Flow 2021-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#,##0;(#,##0);&quot;–&quot;"/>
    <numFmt numFmtId="165" formatCode="#,##0;(#,##0);0"/>
  </numFmts>
  <fonts count="9">
    <font>
      <name val="Calibri"/>
      <family val="2"/>
      <color theme="1"/>
      <sz val="11"/>
      <scheme val="minor"/>
    </font>
    <font>
      <b val="1"/>
      <sz val="14"/>
    </font>
    <font>
      <b val="1"/>
      <sz val="12"/>
    </font>
    <font>
      <i val="1"/>
    </font>
    <font>
      <b val="1"/>
      <color rgb="00FFFFFF"/>
    </font>
    <font>
      <b val="1"/>
    </font>
    <font>
      <color rgb="000000FF"/>
    </font>
    <font>
      <b val="1"/>
      <sz val="9"/>
    </font>
    <font>
      <i val="1"/>
      <sz val="9"/>
    </font>
  </fonts>
  <fills count="4">
    <fill>
      <patternFill/>
    </fill>
    <fill>
      <patternFill patternType="gray125"/>
    </fill>
    <fill>
      <patternFill patternType="solid">
        <fgColor rgb="001F3864"/>
      </patternFill>
    </fill>
    <fill>
      <patternFill patternType="solid">
        <fgColor rgb="00D9E1F2"/>
      </patternFill>
    </fill>
  </fills>
  <borders count="2">
    <border>
      <left/>
      <right/>
      <top/>
      <bottom/>
      <diagonal/>
    </border>
    <border>
      <top style="thin"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2" borderId="0" applyAlignment="1" pivotButton="0" quotePrefix="0" xfId="0">
      <alignment horizontal="left"/>
    </xf>
    <xf numFmtId="0" fontId="4" fillId="2" borderId="0" applyAlignment="1" pivotButton="0" quotePrefix="0" xfId="0">
      <alignment horizontal="center"/>
    </xf>
    <xf numFmtId="0" fontId="5" fillId="3" borderId="0" pivotButton="0" quotePrefix="0" xfId="0"/>
    <xf numFmtId="0" fontId="0" fillId="3" borderId="0" pivotButton="0" quotePrefix="0" xfId="0"/>
    <xf numFmtId="0" fontId="0" fillId="0" borderId="0" applyAlignment="1" pivotButton="0" quotePrefix="0" xfId="0">
      <alignment indent="1"/>
    </xf>
    <xf numFmtId="164" fontId="6" fillId="0" borderId="0" pivotButton="0" quotePrefix="0" xfId="0"/>
    <xf numFmtId="0" fontId="5" fillId="0" borderId="1" pivotButton="0" quotePrefix="0" xfId="0"/>
    <xf numFmtId="164" fontId="5" fillId="0" borderId="1" pivotButton="0" quotePrefix="0" xfId="0"/>
    <xf numFmtId="164" fontId="0" fillId="0" borderId="0" pivotButton="0" quotePrefix="0" xfId="0"/>
    <xf numFmtId="165" fontId="0" fillId="0" borderId="0" pivotButton="0" quotePrefix="0" xfId="0"/>
    <xf numFmtId="0" fontId="7" fillId="0" borderId="0" pivotButton="0" quotePrefix="0" xfId="0"/>
    <xf numFmtId="0" fontId="8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pane xSplit="1" ySplit="5" topLeftCell="B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8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</cols>
  <sheetData>
    <row r="1">
      <c r="A1" s="1" t="inlineStr">
        <is>
          <t>Canadian Natural Resources Limited</t>
        </is>
      </c>
    </row>
    <row r="2">
      <c r="A2" s="2" t="inlineStr">
        <is>
          <t>Consolidated Statements of Cash Flows – 2021 to 2025</t>
        </is>
      </c>
    </row>
    <row r="3">
      <c r="A3" s="3" t="inlineStr">
        <is>
          <t>(millions of Canadian dollars; years ended December 31)</t>
        </is>
      </c>
    </row>
    <row r="5">
      <c r="A5" s="4" t="inlineStr">
        <is>
          <t>Line item</t>
        </is>
      </c>
      <c r="B5" s="5" t="n">
        <v>2021</v>
      </c>
      <c r="C5" s="5" t="n">
        <v>2022</v>
      </c>
      <c r="D5" s="5" t="n">
        <v>2023</v>
      </c>
      <c r="E5" s="5" t="n">
        <v>2024</v>
      </c>
      <c r="F5" s="5" t="n">
        <v>2025</v>
      </c>
    </row>
    <row r="6">
      <c r="A6" s="6" t="inlineStr">
        <is>
          <t>Operating activities</t>
        </is>
      </c>
      <c r="B6" s="7" t="n"/>
      <c r="C6" s="7" t="n"/>
      <c r="D6" s="7" t="n"/>
      <c r="E6" s="7" t="n"/>
      <c r="F6" s="7" t="n"/>
    </row>
    <row r="7">
      <c r="A7" s="8" t="inlineStr">
        <is>
          <t>Net earnings</t>
        </is>
      </c>
      <c r="B7" s="9" t="n">
        <v>7664</v>
      </c>
      <c r="C7" s="9" t="n">
        <v>10937</v>
      </c>
      <c r="D7" s="9" t="n">
        <v>8233</v>
      </c>
      <c r="E7" s="9" t="n">
        <v>6106</v>
      </c>
      <c r="F7" s="9" t="n">
        <v>10820</v>
      </c>
    </row>
    <row r="8">
      <c r="A8" s="8" t="inlineStr">
        <is>
          <t>Depletion, depreciation and amortization</t>
        </is>
      </c>
      <c r="B8" s="9" t="n">
        <v>5724</v>
      </c>
      <c r="C8" s="9" t="n">
        <v>7353</v>
      </c>
      <c r="D8" s="9" t="n">
        <v>6413</v>
      </c>
      <c r="E8" s="9" t="n">
        <v>6681</v>
      </c>
      <c r="F8" s="9" t="n">
        <v>9384</v>
      </c>
    </row>
    <row r="9">
      <c r="A9" s="8" t="inlineStr">
        <is>
          <t>Share-based compensation</t>
        </is>
      </c>
      <c r="B9" s="9" t="n">
        <v>514</v>
      </c>
      <c r="C9" s="9" t="n">
        <v>804</v>
      </c>
      <c r="D9" s="9" t="n">
        <v>491</v>
      </c>
      <c r="E9" s="9" t="n">
        <v>279</v>
      </c>
      <c r="F9" s="9" t="n">
        <v>180</v>
      </c>
    </row>
    <row r="10">
      <c r="A10" s="8" t="inlineStr">
        <is>
          <t>Asset retirement obligation accretion</t>
        </is>
      </c>
      <c r="B10" s="9" t="n">
        <v>185</v>
      </c>
      <c r="C10" s="9" t="n">
        <v>281</v>
      </c>
      <c r="D10" s="9" t="n">
        <v>366</v>
      </c>
      <c r="E10" s="9" t="n">
        <v>389</v>
      </c>
      <c r="F10" s="9" t="n">
        <v>380</v>
      </c>
    </row>
    <row r="11">
      <c r="A11" s="8" t="inlineStr">
        <is>
          <t>Unrealized risk management loss (gain)</t>
        </is>
      </c>
      <c r="B11" s="9" t="n">
        <v>19</v>
      </c>
      <c r="C11" s="9" t="n">
        <v>-28</v>
      </c>
      <c r="D11" s="9" t="n">
        <v>12</v>
      </c>
      <c r="E11" s="9" t="n">
        <v>9</v>
      </c>
      <c r="F11" s="9" t="n">
        <v>71</v>
      </c>
    </row>
    <row r="12">
      <c r="A12" s="8" t="inlineStr">
        <is>
          <t>Unrealized foreign exchange loss (gain)</t>
        </is>
      </c>
      <c r="B12" s="9" t="n">
        <v>-205</v>
      </c>
      <c r="C12" s="9" t="n">
        <v>852</v>
      </c>
      <c r="D12" s="9" t="n">
        <v>-260</v>
      </c>
      <c r="E12" s="9" t="n">
        <v>888</v>
      </c>
      <c r="F12" s="9" t="n">
        <v>-870</v>
      </c>
    </row>
    <row r="13">
      <c r="A13" s="8" t="inlineStr">
        <is>
          <t>Gain on acquisitions, disposition and remeasurement</t>
        </is>
      </c>
      <c r="B13" s="9" t="n">
        <v>-478</v>
      </c>
      <c r="C13" s="9" t="n">
        <v>0</v>
      </c>
      <c r="D13" s="9" t="n">
        <v>0</v>
      </c>
      <c r="E13" s="9" t="n">
        <v>0</v>
      </c>
      <c r="F13" s="9" t="n">
        <v>-5069</v>
      </c>
    </row>
    <row r="14">
      <c r="A14" s="8" t="inlineStr">
        <is>
          <t>(Gain) loss from investments</t>
        </is>
      </c>
      <c r="B14" s="9" t="n">
        <v>-132</v>
      </c>
      <c r="C14" s="9" t="n">
        <v>-182</v>
      </c>
      <c r="D14" s="9" t="n">
        <v>-34</v>
      </c>
      <c r="E14" s="9" t="n">
        <v>-50</v>
      </c>
      <c r="F14" s="9" t="n">
        <v>0</v>
      </c>
    </row>
    <row r="15">
      <c r="A15" s="8" t="inlineStr">
        <is>
          <t>Deferred income tax expense (recovery)</t>
        </is>
      </c>
      <c r="B15" s="9" t="n">
        <v>399</v>
      </c>
      <c r="C15" s="9" t="n">
        <v>-139</v>
      </c>
      <c r="D15" s="9" t="n">
        <v>53</v>
      </c>
      <c r="E15" s="9" t="n">
        <v>422</v>
      </c>
      <c r="F15" s="9" t="n">
        <v>510</v>
      </c>
    </row>
    <row r="16">
      <c r="A16" s="8" t="inlineStr">
        <is>
          <t>Realized foreign exchange loss (gain)</t>
        </is>
      </c>
      <c r="B16" s="9" t="n">
        <v>118</v>
      </c>
      <c r="C16" s="9" t="n">
        <v>-62</v>
      </c>
      <c r="D16" s="9" t="n">
        <v>0</v>
      </c>
      <c r="E16" s="9" t="n">
        <v>135</v>
      </c>
      <c r="F16" s="9" t="n">
        <v>54</v>
      </c>
    </row>
    <row r="17">
      <c r="A17" s="8" t="inlineStr">
        <is>
          <t>Proceeds on settlement of cross currency swap</t>
        </is>
      </c>
      <c r="B17" s="9" t="n">
        <v>0</v>
      </c>
      <c r="C17" s="9" t="n">
        <v>89</v>
      </c>
      <c r="D17" s="9" t="n">
        <v>0</v>
      </c>
      <c r="E17" s="9" t="n">
        <v>0</v>
      </c>
      <c r="F17" s="9" t="n">
        <v>0</v>
      </c>
    </row>
    <row r="18">
      <c r="A18" s="8" t="inlineStr">
        <is>
          <t>Other</t>
        </is>
      </c>
      <c r="B18" s="9" t="n">
        <v>13</v>
      </c>
      <c r="C18" s="9" t="n">
        <v>-144</v>
      </c>
      <c r="D18" s="9" t="n">
        <v>5</v>
      </c>
      <c r="E18" s="9" t="n">
        <v>-84</v>
      </c>
      <c r="F18" s="9" t="n">
        <v>-255</v>
      </c>
    </row>
    <row r="19">
      <c r="A19" s="8" t="inlineStr">
        <is>
          <t>Abandonment expenditures</t>
        </is>
      </c>
      <c r="B19" s="9" t="n">
        <v>-307</v>
      </c>
      <c r="C19" s="9" t="n">
        <v>-449</v>
      </c>
      <c r="D19" s="9" t="n">
        <v>-509</v>
      </c>
      <c r="E19" s="9" t="n">
        <v>-646</v>
      </c>
      <c r="F19" s="9" t="n">
        <v>-771</v>
      </c>
    </row>
    <row r="20">
      <c r="A20" s="8" t="inlineStr">
        <is>
          <t>Net change in non-cash working capital</t>
        </is>
      </c>
      <c r="B20" s="9" t="n">
        <v>964</v>
      </c>
      <c r="C20" s="9" t="n">
        <v>79</v>
      </c>
      <c r="D20" s="9" t="n">
        <v>-2417</v>
      </c>
      <c r="E20" s="9" t="n">
        <v>-743</v>
      </c>
      <c r="F20" s="9" t="n">
        <v>672</v>
      </c>
    </row>
    <row r="21">
      <c r="A21" s="10" t="inlineStr">
        <is>
          <t>Cash flows from operating activities</t>
        </is>
      </c>
      <c r="B21" s="11">
        <f>SUM(B7:B20)</f>
        <v/>
      </c>
      <c r="C21" s="11">
        <f>SUM(C7:C20)</f>
        <v/>
      </c>
      <c r="D21" s="11">
        <f>SUM(D7:D20)</f>
        <v/>
      </c>
      <c r="E21" s="11">
        <f>SUM(E7:E20)</f>
        <v/>
      </c>
      <c r="F21" s="11">
        <f>SUM(F7:F20)</f>
        <v/>
      </c>
    </row>
    <row r="23">
      <c r="A23" s="6" t="inlineStr">
        <is>
          <t>Financing activities</t>
        </is>
      </c>
      <c r="B23" s="7" t="n"/>
      <c r="C23" s="7" t="n"/>
      <c r="D23" s="7" t="n"/>
      <c r="E23" s="7" t="n"/>
      <c r="F23" s="7" t="n"/>
    </row>
    <row r="24">
      <c r="A24" s="8" t="inlineStr">
        <is>
          <t>(Repayment) issuance of bank credit facilities and commercial paper, net</t>
        </is>
      </c>
      <c r="B24" s="9" t="n">
        <v>-6151</v>
      </c>
      <c r="C24" s="9" t="n">
        <v>-1156</v>
      </c>
      <c r="D24" s="9" t="n">
        <v>0</v>
      </c>
      <c r="E24" s="9" t="n">
        <v>5466</v>
      </c>
      <c r="F24" s="9" t="n">
        <v>-1395</v>
      </c>
    </row>
    <row r="25">
      <c r="A25" s="8" t="inlineStr">
        <is>
          <t>Issuance of other long-term debt</t>
        </is>
      </c>
      <c r="B25" s="9" t="n">
        <v>0</v>
      </c>
      <c r="C25" s="9" t="n">
        <v>0</v>
      </c>
      <c r="D25" s="9" t="n">
        <v>0</v>
      </c>
      <c r="E25" s="9" t="n">
        <v>2639</v>
      </c>
      <c r="F25" s="9" t="n">
        <v>1634</v>
      </c>
    </row>
    <row r="26">
      <c r="A26" s="8" t="inlineStr">
        <is>
          <t>Repayment of other long-term debt (medium-term notes and US dollar debt securities)</t>
        </is>
      </c>
      <c r="B26" s="9" t="n">
        <v>-628</v>
      </c>
      <c r="C26" s="9" t="n">
        <v>-2854</v>
      </c>
      <c r="D26" s="9" t="n">
        <v>-416</v>
      </c>
      <c r="E26" s="9" t="n">
        <v>-1008</v>
      </c>
      <c r="F26" s="9" t="n">
        <v>-1699</v>
      </c>
    </row>
    <row r="27">
      <c r="A27" s="8" t="inlineStr">
        <is>
          <t>Settlement of long-term debt acquired</t>
        </is>
      </c>
      <c r="B27" s="9" t="n">
        <v>-183</v>
      </c>
      <c r="C27" s="9" t="n">
        <v>0</v>
      </c>
      <c r="D27" s="9" t="n">
        <v>0</v>
      </c>
      <c r="E27" s="9" t="n">
        <v>0</v>
      </c>
      <c r="F27" s="9" t="n">
        <v>0</v>
      </c>
    </row>
    <row r="28">
      <c r="A28" s="8" t="inlineStr">
        <is>
          <t>Proceeds on settlement of cross currency swaps</t>
        </is>
      </c>
      <c r="B28" s="9" t="n">
        <v>0</v>
      </c>
      <c r="C28" s="9" t="n">
        <v>69</v>
      </c>
      <c r="D28" s="9" t="n">
        <v>0</v>
      </c>
      <c r="E28" s="9" t="n">
        <v>0</v>
      </c>
      <c r="F28" s="9" t="n">
        <v>0</v>
      </c>
    </row>
    <row r="29">
      <c r="A29" s="8" t="inlineStr">
        <is>
          <t>Payment of lease liabilities</t>
        </is>
      </c>
      <c r="B29" s="9" t="n">
        <v>-209</v>
      </c>
      <c r="C29" s="9" t="n">
        <v>-232</v>
      </c>
      <c r="D29" s="9" t="n">
        <v>-285</v>
      </c>
      <c r="E29" s="9" t="n">
        <v>-325</v>
      </c>
      <c r="F29" s="9" t="n">
        <v>-361</v>
      </c>
    </row>
    <row r="30">
      <c r="A30" s="8" t="inlineStr">
        <is>
          <t>Issuance of common shares on exercise of stock options</t>
        </is>
      </c>
      <c r="B30" s="9" t="n">
        <v>707</v>
      </c>
      <c r="C30" s="9" t="n">
        <v>442</v>
      </c>
      <c r="D30" s="9" t="n">
        <v>372</v>
      </c>
      <c r="E30" s="9" t="n">
        <v>280</v>
      </c>
      <c r="F30" s="9" t="n">
        <v>264</v>
      </c>
    </row>
    <row r="31">
      <c r="A31" s="8" t="inlineStr">
        <is>
          <t>Dividends on common shares</t>
        </is>
      </c>
      <c r="B31" s="9" t="n">
        <v>-2170</v>
      </c>
      <c r="C31" s="9" t="n">
        <v>-4926</v>
      </c>
      <c r="D31" s="9" t="n">
        <v>-3891</v>
      </c>
      <c r="E31" s="9" t="n">
        <v>-4429</v>
      </c>
      <c r="F31" s="9" t="n">
        <v>-4871</v>
      </c>
    </row>
    <row r="32">
      <c r="A32" s="8" t="inlineStr">
        <is>
          <t>Purchase of common shares under Normal Course Issuer Bid</t>
        </is>
      </c>
      <c r="B32" s="9" t="n">
        <v>-1581</v>
      </c>
      <c r="C32" s="9" t="n">
        <v>-5571</v>
      </c>
      <c r="D32" s="9" t="n">
        <v>-3318</v>
      </c>
      <c r="E32" s="9" t="n">
        <v>-2660</v>
      </c>
      <c r="F32" s="9" t="n">
        <v>-1449</v>
      </c>
    </row>
    <row r="33">
      <c r="A33" s="10" t="inlineStr">
        <is>
          <t>Cash flows used in financing activities</t>
        </is>
      </c>
      <c r="B33" s="11">
        <f>SUM(B24:B32)</f>
        <v/>
      </c>
      <c r="C33" s="11">
        <f>SUM(C24:C32)</f>
        <v/>
      </c>
      <c r="D33" s="11">
        <f>SUM(D24:D32)</f>
        <v/>
      </c>
      <c r="E33" s="11">
        <f>SUM(E24:E32)</f>
        <v/>
      </c>
      <c r="F33" s="11">
        <f>SUM(F24:F32)</f>
        <v/>
      </c>
    </row>
    <row r="35">
      <c r="A35" s="6" t="inlineStr">
        <is>
          <t>Investing activities</t>
        </is>
      </c>
      <c r="B35" s="7" t="n"/>
      <c r="C35" s="7" t="n"/>
      <c r="D35" s="7" t="n"/>
      <c r="E35" s="7" t="n"/>
      <c r="F35" s="7" t="n"/>
    </row>
    <row r="36">
      <c r="A36" s="8" t="inlineStr">
        <is>
          <t>Net expenditures on exploration and evaluation assets</t>
        </is>
      </c>
      <c r="B36" s="9" t="n">
        <v>-1</v>
      </c>
      <c r="C36" s="9" t="n">
        <v>-33</v>
      </c>
      <c r="D36" s="9" t="n">
        <v>-44</v>
      </c>
      <c r="E36" s="9" t="n">
        <v>-92</v>
      </c>
      <c r="F36" s="9" t="n">
        <v>-115</v>
      </c>
    </row>
    <row r="37">
      <c r="A37" s="8" t="inlineStr">
        <is>
          <t>Net expenditures on property, plant and equipment</t>
        </is>
      </c>
      <c r="B37" s="9" t="n">
        <v>-4492</v>
      </c>
      <c r="C37" s="9" t="n">
        <v>-5103</v>
      </c>
      <c r="D37" s="9" t="n">
        <v>-4865</v>
      </c>
      <c r="E37" s="9" t="n">
        <v>-5291</v>
      </c>
      <c r="F37" s="9" t="n">
        <v>-6676</v>
      </c>
    </row>
    <row r="38">
      <c r="A38" s="8" t="inlineStr">
        <is>
          <t>Cash from AOSP asset swap</t>
        </is>
      </c>
      <c r="B38" s="9" t="n">
        <v>0</v>
      </c>
      <c r="C38" s="9" t="n">
        <v>0</v>
      </c>
      <c r="D38" s="9" t="n">
        <v>0</v>
      </c>
      <c r="E38" s="9" t="n">
        <v>0</v>
      </c>
      <c r="F38" s="9" t="n">
        <v>212</v>
      </c>
    </row>
    <row r="39">
      <c r="A39" s="8" t="inlineStr">
        <is>
          <t>Acquisition of Chevron's assets</t>
        </is>
      </c>
      <c r="B39" s="9" t="n">
        <v>0</v>
      </c>
      <c r="C39" s="9" t="n">
        <v>0</v>
      </c>
      <c r="D39" s="9" t="n">
        <v>0</v>
      </c>
      <c r="E39" s="9" t="n">
        <v>-9163</v>
      </c>
      <c r="F39" s="9" t="n">
        <v>0</v>
      </c>
    </row>
    <row r="40">
      <c r="A40" s="8" t="inlineStr">
        <is>
          <t>Net proceeds from investment(s)</t>
        </is>
      </c>
      <c r="B40" s="9" t="n">
        <v>128</v>
      </c>
      <c r="C40" s="9" t="n">
        <v>0</v>
      </c>
      <c r="D40" s="9" t="n">
        <v>0</v>
      </c>
      <c r="E40" s="9" t="n">
        <v>575</v>
      </c>
      <c r="F40" s="9" t="n">
        <v>0</v>
      </c>
    </row>
    <row r="41">
      <c r="A41" s="8" t="inlineStr">
        <is>
          <t>Repayment of North West Redwater Partnership subordinated debt advances</t>
        </is>
      </c>
      <c r="B41" s="9" t="n">
        <v>555</v>
      </c>
      <c r="C41" s="9" t="n">
        <v>0</v>
      </c>
      <c r="D41" s="9" t="n">
        <v>0</v>
      </c>
      <c r="E41" s="9" t="n">
        <v>0</v>
      </c>
      <c r="F41" s="9" t="n">
        <v>0</v>
      </c>
    </row>
    <row r="42">
      <c r="A42" s="8" t="inlineStr">
        <is>
          <t>Net change in non-cash working capital</t>
        </is>
      </c>
      <c r="B42" s="9" t="n">
        <v>107</v>
      </c>
      <c r="C42" s="9" t="n">
        <v>149</v>
      </c>
      <c r="D42" s="9" t="n">
        <v>51</v>
      </c>
      <c r="E42" s="9" t="n">
        <v>-124</v>
      </c>
      <c r="F42" s="9" t="n">
        <v>-108</v>
      </c>
    </row>
    <row r="43">
      <c r="A43" s="10" t="inlineStr">
        <is>
          <t>Cash flows used in investing activities</t>
        </is>
      </c>
      <c r="B43" s="11">
        <f>SUM(B36:B42)</f>
        <v/>
      </c>
      <c r="C43" s="11">
        <f>SUM(C36:C42)</f>
        <v/>
      </c>
      <c r="D43" s="11">
        <f>SUM(D36:D42)</f>
        <v/>
      </c>
      <c r="E43" s="11">
        <f>SUM(E36:E42)</f>
        <v/>
      </c>
      <c r="F43" s="11">
        <f>SUM(F36:F42)</f>
        <v/>
      </c>
    </row>
    <row r="45">
      <c r="A45" s="10" t="inlineStr">
        <is>
          <t>Increase (decrease) in cash and cash equivalents</t>
        </is>
      </c>
      <c r="B45" s="11">
        <f>B21+B33+B43</f>
        <v/>
      </c>
      <c r="C45" s="11">
        <f>C21+C33+C43</f>
        <v/>
      </c>
      <c r="D45" s="11">
        <f>D21+D33+D43</f>
        <v/>
      </c>
      <c r="E45" s="11">
        <f>E21+E33+E43</f>
        <v/>
      </c>
      <c r="F45" s="11">
        <f>F21+F33+F43</f>
        <v/>
      </c>
    </row>
    <row r="46">
      <c r="A46" s="8" t="inlineStr">
        <is>
          <t>Cash and cash equivalents – beginning of year</t>
        </is>
      </c>
      <c r="B46" s="9" t="n">
        <v>184</v>
      </c>
      <c r="C46" s="12">
        <f>B47</f>
        <v/>
      </c>
      <c r="D46" s="12">
        <f>C47</f>
        <v/>
      </c>
      <c r="E46" s="12">
        <f>D47</f>
        <v/>
      </c>
      <c r="F46" s="12">
        <f>E47</f>
        <v/>
      </c>
    </row>
    <row r="47">
      <c r="A47" s="10" t="inlineStr">
        <is>
          <t>Cash and cash equivalents – end of year</t>
        </is>
      </c>
      <c r="B47" s="11">
        <f>B45+B46</f>
        <v/>
      </c>
      <c r="C47" s="11">
        <f>C45+C46</f>
        <v/>
      </c>
      <c r="D47" s="11">
        <f>D45+D46</f>
        <v/>
      </c>
      <c r="E47" s="11">
        <f>E45+E46</f>
        <v/>
      </c>
      <c r="F47" s="11">
        <f>F45+F46</f>
        <v/>
      </c>
    </row>
    <row r="49">
      <c r="A49" s="6" t="inlineStr">
        <is>
          <t>Supplemental information</t>
        </is>
      </c>
      <c r="B49" s="7" t="n"/>
      <c r="C49" s="7" t="n"/>
      <c r="D49" s="7" t="n"/>
      <c r="E49" s="7" t="n"/>
      <c r="F49" s="7" t="n"/>
    </row>
    <row r="50">
      <c r="A50" s="8" t="inlineStr">
        <is>
          <t>Interest paid on long-term debt, net</t>
        </is>
      </c>
      <c r="B50" s="9" t="n">
        <v>672</v>
      </c>
      <c r="C50" s="9" t="n">
        <v>613</v>
      </c>
      <c r="D50" s="9" t="n">
        <v>602</v>
      </c>
      <c r="E50" s="9" t="n">
        <v>586</v>
      </c>
      <c r="F50" s="9" t="n">
        <v>978</v>
      </c>
    </row>
    <row r="51">
      <c r="A51" s="8" t="inlineStr">
        <is>
          <t>Income taxes paid (received), net</t>
        </is>
      </c>
      <c r="B51" s="9" t="n">
        <v>-62</v>
      </c>
      <c r="C51" s="9" t="n">
        <v>3057</v>
      </c>
      <c r="D51" s="9" t="n">
        <v>3317</v>
      </c>
      <c r="E51" s="9" t="n">
        <v>1144</v>
      </c>
      <c r="F51" s="9" t="n">
        <v>1722</v>
      </c>
    </row>
    <row r="53">
      <c r="A53" s="6" t="inlineStr">
        <is>
          <t>Check vs. reported totals (should be 0)</t>
        </is>
      </c>
      <c r="B53" s="7" t="n"/>
      <c r="C53" s="7" t="n"/>
      <c r="D53" s="7" t="n"/>
      <c r="E53" s="7" t="n"/>
      <c r="F53" s="7" t="n"/>
    </row>
    <row r="54">
      <c r="A54" s="8" t="inlineStr">
        <is>
          <t>Operating total difference</t>
        </is>
      </c>
      <c r="B54" s="13">
        <f>B21-14478</f>
        <v/>
      </c>
      <c r="C54" s="13">
        <f>C21-19391</f>
        <v/>
      </c>
      <c r="D54" s="13">
        <f>D21-12353</f>
        <v/>
      </c>
      <c r="E54" s="13">
        <f>E21-13386</f>
        <v/>
      </c>
      <c r="F54" s="13">
        <f>F21-15106</f>
        <v/>
      </c>
    </row>
    <row r="55">
      <c r="A55" s="8" t="inlineStr">
        <is>
          <t>Financing total difference</t>
        </is>
      </c>
      <c r="B55" s="13">
        <f>B33--10215</f>
        <v/>
      </c>
      <c r="C55" s="13">
        <f>C33--14228</f>
        <v/>
      </c>
      <c r="D55" s="13">
        <f>D33--7538</f>
        <v/>
      </c>
      <c r="E55" s="13">
        <f>E33--37</f>
        <v/>
      </c>
      <c r="F55" s="13">
        <f>F33--7877</f>
        <v/>
      </c>
    </row>
    <row r="56">
      <c r="A56" s="8" t="inlineStr">
        <is>
          <t>Investing total difference</t>
        </is>
      </c>
      <c r="B56" s="13">
        <f>B43--3703</f>
        <v/>
      </c>
      <c r="C56" s="13">
        <f>C43--4987</f>
        <v/>
      </c>
      <c r="D56" s="13">
        <f>D43--4858</f>
        <v/>
      </c>
      <c r="E56" s="13">
        <f>E43--14095</f>
        <v/>
      </c>
      <c r="F56" s="13">
        <f>F43--6687</f>
        <v/>
      </c>
    </row>
    <row r="57">
      <c r="A57" s="8" t="inlineStr">
        <is>
          <t>Ending cash difference</t>
        </is>
      </c>
      <c r="B57" s="13">
        <f>B47-744</f>
        <v/>
      </c>
      <c r="C57" s="13">
        <f>C47-920</f>
        <v/>
      </c>
      <c r="D57" s="13">
        <f>D47-877</f>
        <v/>
      </c>
      <c r="E57" s="13">
        <f>E47-131</f>
        <v/>
      </c>
      <c r="F57" s="13">
        <f>F47-673</f>
        <v/>
      </c>
    </row>
    <row r="59">
      <c r="A59" s="14" t="inlineStr">
        <is>
          <t>Notes:</t>
        </is>
      </c>
    </row>
    <row r="60">
      <c r="A60" s="15" t="inlineStr">
        <is>
          <t>Source: Canadian Natural Resources Limited Annual Reports 2021–2025 (Consolidated Statements of Cash Flows). Blue = figures from filings; black = formulas.</t>
        </is>
      </c>
    </row>
    <row r="61">
      <c r="A61" s="15" t="inlineStr">
        <is>
          <t>Each year is taken from its own annual report (2021 from the 2021 report, etc.); the figures agree with the comparatives in later reports.</t>
        </is>
      </c>
    </row>
    <row r="62">
      <c r="A62" s="15" t="inlineStr">
        <is>
          <t>Repayment of other long-term debt: 2024 and 2025 reports combine medium-term notes and US dollar debt securities. 2021–2023 are combined here to match (2022: 1,498 + 1,356 = 2,854; 2021: 628 US debt securities; 2023: 416 medium-term notes).</t>
        </is>
      </c>
    </row>
    <row r="63">
      <c r="A63" s="15" t="inlineStr">
        <is>
          <t>2025 'Gain on acquisitions, disposition and remeasurement' (5,069) relates to the AOSP transaction; 2021 amount is 'Gain on acquisitions'.</t>
        </is>
      </c>
    </row>
    <row r="64">
      <c r="A64" s="15" t="inlineStr">
        <is>
          <t>Net proceeds from investment(s): 2021 128 'Proceeds from investment'; 2024 575 'Net proceeds from investments'.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2026-10-22T11:12:03Z</dcterms:created>
  <dcterms:modified xmlns:dcterms="http://purl.org/dc/terms/" xmlns:xsi="http://www.w3.org/2001/XMLSchema-instance" xsi:type="dcterms:W3CDTF">2026-10-22T11:12:03Z</dcterms:modified>
</cp:coreProperties>
</file>