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.kaliyamurthy\OneDrive - University of Wales Trinity Saint David\Modules_Handling\Marking\ModuleBoxes 2021\Advanced Networking\"/>
    </mc:Choice>
  </mc:AlternateContent>
  <bookViews>
    <workbookView xWindow="1650" yWindow="2025" windowWidth="16080" windowHeight="10980"/>
  </bookViews>
  <sheets>
    <sheet name="Sheet1" sheetId="1" r:id="rId1"/>
    <sheet name="Sheet2" sheetId="2" r:id="rId2"/>
    <sheet name="Sheet3" sheetId="3" r:id="rId3"/>
  </sheets>
  <definedNames>
    <definedName name="ExternalData_1" localSheetId="0">Sheet1!$B$2:$I$7</definedName>
    <definedName name="_xlnm.Print_Area" localSheetId="0">Sheet1!$B$1:$M$23</definedName>
    <definedName name="_xlnm.Print_Titles" localSheetId="0">Sheet1!$1:$2</definedName>
  </definedNames>
  <calcPr calcId="162913"/>
  <fileRecoveryPr autoRecover="0"/>
</workbook>
</file>

<file path=xl/calcChain.xml><?xml version="1.0" encoding="utf-8"?>
<calcChain xmlns="http://schemas.openxmlformats.org/spreadsheetml/2006/main">
  <c r="M23" i="1" l="1"/>
  <c r="M22" i="1"/>
  <c r="M21" i="1"/>
  <c r="M20" i="1"/>
  <c r="M19" i="1"/>
  <c r="M18" i="1"/>
  <c r="L23" i="1"/>
  <c r="L22" i="1"/>
  <c r="L21" i="1"/>
  <c r="L20" i="1"/>
  <c r="L19" i="1"/>
  <c r="L18" i="1"/>
  <c r="K23" i="1"/>
  <c r="K22" i="1"/>
  <c r="K21" i="1"/>
  <c r="K20" i="1"/>
  <c r="K19" i="1"/>
  <c r="K18" i="1"/>
  <c r="M17" i="1"/>
  <c r="L17" i="1"/>
  <c r="K17" i="1"/>
  <c r="M16" i="1"/>
  <c r="L16" i="1"/>
  <c r="K16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4" i="1"/>
  <c r="F5" i="1"/>
  <c r="I5" i="1" s="1"/>
  <c r="F6" i="1"/>
  <c r="I6" i="1" s="1"/>
  <c r="F7" i="1"/>
  <c r="I7" i="1" s="1"/>
  <c r="F8" i="1"/>
  <c r="I8" i="1" s="1"/>
  <c r="F9" i="1"/>
  <c r="I9" i="1" s="1"/>
  <c r="F10" i="1"/>
  <c r="I10" i="1" s="1"/>
  <c r="F11" i="1"/>
  <c r="I11" i="1" s="1"/>
  <c r="F12" i="1"/>
  <c r="I12" i="1" s="1"/>
  <c r="F13" i="1"/>
  <c r="I13" i="1" s="1"/>
  <c r="F14" i="1"/>
  <c r="I14" i="1" s="1"/>
  <c r="F15" i="1"/>
  <c r="I15" i="1" s="1"/>
  <c r="F16" i="1"/>
  <c r="I16" i="1" s="1"/>
  <c r="F17" i="1"/>
  <c r="I17" i="1" s="1"/>
  <c r="F18" i="1"/>
  <c r="I18" i="1" s="1"/>
  <c r="F19" i="1"/>
  <c r="I19" i="1" s="1"/>
  <c r="F4" i="1"/>
  <c r="I4" i="1" s="1"/>
</calcChain>
</file>

<file path=xl/connections.xml><?xml version="1.0" encoding="utf-8"?>
<connections xmlns="http://schemas.openxmlformats.org/spreadsheetml/2006/main">
  <connection id="1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<sst xmlns="http://schemas.openxmlformats.org/spreadsheetml/2006/main" count="150" uniqueCount="143">
  <si>
    <t>First Name</t>
  </si>
  <si>
    <t>Surname</t>
  </si>
  <si>
    <t>Final Grade</t>
  </si>
  <si>
    <t>Student ID</t>
  </si>
  <si>
    <t>Average</t>
  </si>
  <si>
    <t xml:space="preserve">Std. Dev. </t>
  </si>
  <si>
    <t>Max</t>
  </si>
  <si>
    <t>Min</t>
  </si>
  <si>
    <t>Fail</t>
  </si>
  <si>
    <t>Overall</t>
  </si>
  <si>
    <t xml:space="preserve"> Assignments </t>
  </si>
  <si>
    <t>Dist</t>
  </si>
  <si>
    <t>Merit</t>
  </si>
  <si>
    <t>Pass</t>
  </si>
  <si>
    <t>Component 1</t>
  </si>
  <si>
    <t>Component 2</t>
  </si>
  <si>
    <t xml:space="preserve">PKA </t>
  </si>
  <si>
    <t xml:space="preserve">Online </t>
  </si>
  <si>
    <t>Comp 1</t>
  </si>
  <si>
    <t>Comp 2</t>
  </si>
  <si>
    <t>Atkins</t>
  </si>
  <si>
    <t>Ball</t>
  </si>
  <si>
    <t>Balogun</t>
  </si>
  <si>
    <t>Barnett</t>
  </si>
  <si>
    <t>Beard</t>
  </si>
  <si>
    <t>Bell</t>
  </si>
  <si>
    <t>Case</t>
  </si>
  <si>
    <t>Davies</t>
  </si>
  <si>
    <t>Evans</t>
  </si>
  <si>
    <t>Ferfers</t>
  </si>
  <si>
    <t>Fox</t>
  </si>
  <si>
    <t>Harris</t>
  </si>
  <si>
    <t>Heard</t>
  </si>
  <si>
    <t>Hill</t>
  </si>
  <si>
    <t>Hughes</t>
  </si>
  <si>
    <t>James</t>
  </si>
  <si>
    <t>Jones</t>
  </si>
  <si>
    <t>Kania</t>
  </si>
  <si>
    <t>Michalski</t>
  </si>
  <si>
    <t>Morris</t>
  </si>
  <si>
    <t>O`mahoney</t>
  </si>
  <si>
    <t>Pauer</t>
  </si>
  <si>
    <t>Richards</t>
  </si>
  <si>
    <t>Ross</t>
  </si>
  <si>
    <t>Rout</t>
  </si>
  <si>
    <t>Rule</t>
  </si>
  <si>
    <t>Smith</t>
  </si>
  <si>
    <t>Stephens</t>
  </si>
  <si>
    <t>Trochim</t>
  </si>
  <si>
    <t>Tyzack</t>
  </si>
  <si>
    <t>Uddin</t>
  </si>
  <si>
    <t>Wallace</t>
  </si>
  <si>
    <t>Williams</t>
  </si>
  <si>
    <t>Willis</t>
  </si>
  <si>
    <t>Wright</t>
  </si>
  <si>
    <t>Yeates</t>
  </si>
  <si>
    <t>Sl</t>
  </si>
  <si>
    <t>Benjamin</t>
  </si>
  <si>
    <t>James Alexander</t>
  </si>
  <si>
    <t>Ibrahim</t>
  </si>
  <si>
    <t>Tom</t>
  </si>
  <si>
    <t>Joshua Michael</t>
  </si>
  <si>
    <t>Calum Dewi</t>
  </si>
  <si>
    <t>Shaun</t>
  </si>
  <si>
    <t>Peter Rees</t>
  </si>
  <si>
    <t>Thomas Rhys</t>
  </si>
  <si>
    <t>Gareth John</t>
  </si>
  <si>
    <t>Tim</t>
  </si>
  <si>
    <t>James Daniel</t>
  </si>
  <si>
    <t>Correy</t>
  </si>
  <si>
    <t>Geraint Arfon</t>
  </si>
  <si>
    <t>Jake Lewis</t>
  </si>
  <si>
    <t>John Paul</t>
  </si>
  <si>
    <t>Matthew Lee</t>
  </si>
  <si>
    <t>Richard Owen</t>
  </si>
  <si>
    <t>Dominik Tomasz</t>
  </si>
  <si>
    <t>Mikolaj</t>
  </si>
  <si>
    <t>Brian Paul</t>
  </si>
  <si>
    <t>Neil Andrew</t>
  </si>
  <si>
    <t>Jaromir</t>
  </si>
  <si>
    <t>Sam</t>
  </si>
  <si>
    <t>Paul Llewellyn</t>
  </si>
  <si>
    <t>Joseph</t>
  </si>
  <si>
    <t>Jack Thomas</t>
  </si>
  <si>
    <t>Sarah Ann</t>
  </si>
  <si>
    <t>Luke</t>
  </si>
  <si>
    <t>Curtis Louis</t>
  </si>
  <si>
    <t>Dawid</t>
  </si>
  <si>
    <t>Cory Shea</t>
  </si>
  <si>
    <t>Hafiz</t>
  </si>
  <si>
    <t>Shannon Louise</t>
  </si>
  <si>
    <t>Joe Ryan</t>
  </si>
  <si>
    <t>John Meredith</t>
  </si>
  <si>
    <t>Lloyd</t>
  </si>
  <si>
    <t>Donna Louise</t>
  </si>
  <si>
    <t>Dylan</t>
  </si>
  <si>
    <t xml:space="preserve">Tariq </t>
  </si>
  <si>
    <t>Assayed</t>
  </si>
  <si>
    <t xml:space="preserve">Jordan Luke </t>
  </si>
  <si>
    <t>Soroko</t>
  </si>
  <si>
    <t>1903425/2</t>
  </si>
  <si>
    <t>1809782/1</t>
  </si>
  <si>
    <t>1809296/1</t>
  </si>
  <si>
    <t>1901140/1</t>
  </si>
  <si>
    <t>1902040/1</t>
  </si>
  <si>
    <t>1901671/2</t>
  </si>
  <si>
    <t>1904566/1</t>
  </si>
  <si>
    <t>1901766/1</t>
  </si>
  <si>
    <t>1903572/1</t>
  </si>
  <si>
    <t>1810610/1</t>
  </si>
  <si>
    <t>1810164/1</t>
  </si>
  <si>
    <t>1810612/1</t>
  </si>
  <si>
    <t>1903054/1</t>
  </si>
  <si>
    <t>1150748/2</t>
  </si>
  <si>
    <t>1902641/1</t>
  </si>
  <si>
    <t>1901709/1</t>
  </si>
  <si>
    <t>9900497/1</t>
  </si>
  <si>
    <t>1708241/3</t>
  </si>
  <si>
    <t>1901764/1</t>
  </si>
  <si>
    <t>1809299/1</t>
  </si>
  <si>
    <t>1809132/1</t>
  </si>
  <si>
    <t>1702026/1</t>
  </si>
  <si>
    <t>1900885/1</t>
  </si>
  <si>
    <t>1809130/1</t>
  </si>
  <si>
    <t>0351709/3</t>
  </si>
  <si>
    <t>1801641/2</t>
  </si>
  <si>
    <t>0251968/2</t>
  </si>
  <si>
    <t>1901717/1</t>
  </si>
  <si>
    <t>1702760/1</t>
  </si>
  <si>
    <t>1802047/2</t>
  </si>
  <si>
    <t>1810755/1</t>
  </si>
  <si>
    <t>1900652/1</t>
  </si>
  <si>
    <t>1903184/2</t>
  </si>
  <si>
    <t>1900457/2</t>
  </si>
  <si>
    <t>1301015/1</t>
  </si>
  <si>
    <t>1807533/2</t>
  </si>
  <si>
    <t>1901768/1</t>
  </si>
  <si>
    <t>1202877/2</t>
  </si>
  <si>
    <t>1902388/1</t>
  </si>
  <si>
    <t>1810707/1</t>
  </si>
  <si>
    <t>1808260/1</t>
  </si>
  <si>
    <t>1901767/1</t>
  </si>
  <si>
    <t>1805357/1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</si>
</sst>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3" fillId="2" borderId="2" xfId="0" applyFont="1" applyFill="1" applyBorder="1" applyAlignment="1">
      <alignment vertical="center" shrinkToFit="1"/>
    </xf>
    <xf numFmtId="0" fontId="2" fillId="0" borderId="0" xfId="0" applyFont="1" applyAlignment="1">
      <alignment horizontal="center" shrinkToFit="1"/>
    </xf>
    <xf numFmtId="0" fontId="0" fillId="0" borderId="0" xfId="0" applyAlignment="1">
      <alignment shrinkToFit="1"/>
    </xf>
    <xf numFmtId="0" fontId="3" fillId="2" borderId="3" xfId="0" applyFont="1" applyFill="1" applyBorder="1" applyAlignment="1">
      <alignment vertical="center" shrinkToFit="1"/>
    </xf>
    <xf numFmtId="15" fontId="0" fillId="0" borderId="0" xfId="0" applyNumberFormat="1" applyAlignment="1">
      <alignment shrinkToFit="1"/>
    </xf>
    <xf numFmtId="0" fontId="0" fillId="0" borderId="1" xfId="0" applyBorder="1" applyAlignment="1">
      <alignment shrinkToFit="1"/>
    </xf>
    <xf numFmtId="1" fontId="0" fillId="0" borderId="1" xfId="0" applyNumberFormat="1" applyBorder="1" applyAlignment="1">
      <alignment shrinkToFit="1"/>
    </xf>
    <xf numFmtId="0" fontId="2" fillId="0" borderId="1" xfId="0" applyFont="1" applyBorder="1" applyAlignment="1">
      <alignment vertical="center" shrinkToFit="1"/>
    </xf>
    <xf numFmtId="15" fontId="3" fillId="2" borderId="1" xfId="0" applyNumberFormat="1" applyFont="1" applyFill="1" applyBorder="1" applyAlignment="1">
      <alignment horizontal="left" vertical="center" shrinkToFit="1"/>
    </xf>
    <xf numFmtId="15" fontId="3" fillId="2" borderId="1" xfId="0" applyNumberFormat="1" applyFont="1" applyFill="1" applyBorder="1" applyAlignment="1">
      <alignment horizontal="center" vertical="center" shrinkToFit="1"/>
    </xf>
    <xf numFmtId="9" fontId="3" fillId="2" borderId="1" xfId="0" applyNumberFormat="1" applyFont="1" applyFill="1" applyBorder="1" applyAlignment="1">
      <alignment horizontal="center" vertical="center" shrinkToFit="1"/>
    </xf>
    <xf numFmtId="0" fontId="0" fillId="0" borderId="5" xfId="0" applyBorder="1" applyAlignment="1">
      <alignment shrinkToFit="1"/>
    </xf>
    <xf numFmtId="0" fontId="0" fillId="0" borderId="1" xfId="0" applyBorder="1" applyAlignment="1">
      <alignment horizontal="left" vertical="center" shrinkToFit="1"/>
    </xf>
    <xf numFmtId="0" fontId="0" fillId="0" borderId="0" xfId="0" applyFont="1"/>
    <xf numFmtId="0" fontId="0" fillId="0" borderId="1" xfId="0" applyFont="1" applyBorder="1"/>
    <xf numFmtId="0" fontId="1" fillId="0" borderId="1" xfId="0" applyFont="1" applyBorder="1"/>
    <xf numFmtId="0" fontId="0" fillId="0" borderId="1" xfId="0" applyFill="1" applyBorder="1" applyAlignment="1">
      <alignment horizontal="right" vertical="center" shrinkToFit="1"/>
    </xf>
    <xf numFmtId="0" fontId="0" fillId="0" borderId="1" xfId="0" applyFont="1" applyFill="1" applyBorder="1" applyAlignment="1">
      <alignment horizontal="right" vertical="center"/>
    </xf>
    <xf numFmtId="15" fontId="3" fillId="2" borderId="4" xfId="0" applyNumberFormat="1" applyFont="1" applyFill="1" applyBorder="1" applyAlignment="1">
      <alignment horizontal="center" vertical="center" shrinkToFit="1"/>
    </xf>
    <xf numFmtId="15" fontId="3" fillId="2" borderId="5" xfId="0" applyNumberFormat="1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shrinkToFit="1"/>
    </xf>
    <xf numFmtId="0" fontId="3" fillId="2" borderId="6" xfId="0" applyFont="1" applyFill="1" applyBorder="1" applyAlignment="1">
      <alignment horizontal="center" shrinkToFit="1"/>
    </xf>
    <xf numFmtId="0" fontId="3" fillId="2" borderId="5" xfId="0" applyFont="1" applyFill="1" applyBorder="1" applyAlignment="1">
      <alignment horizontal="center" shrinkToFi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ExternalData_1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1903572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1150748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1708241&amp;ACCESS_LEVEL=N&amp;rs%3AParameterLanguage=" TargetMode="External"/><Relationship Id="rId26" Type="http://schemas.openxmlformats.org/officeDocument/2006/relationships/hyperlink" Target="https://bireports.uwtsd.ac.uk/ReportServer?%2FReporting%2FFaculty%20Query%20System%2FStudentDetails&amp;STU_CODE=0251968&amp;ACCESS_LEVEL=N&amp;rs%3AParameterLanguage=" TargetMode="External"/><Relationship Id="rId39" Type="http://schemas.openxmlformats.org/officeDocument/2006/relationships/hyperlink" Target="https://bireports.uwtsd.ac.uk/ReportServer?%2FReporting%2FFaculty%20Query%20System%2FStudentDetails&amp;STU_CODE=1810707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901140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1702026&amp;ACCESS_LEVEL=N&amp;rs%3AParameterLanguage=" TargetMode="External"/><Relationship Id="rId34" Type="http://schemas.openxmlformats.org/officeDocument/2006/relationships/hyperlink" Target="https://bireports.uwtsd.ac.uk/ReportServer?%2FReporting%2FFaculty%20Query%20System%2FStudentDetails&amp;STU_CODE=1301015&amp;ACCESS_LEVEL=N&amp;rs%3AParameterLanguage=" TargetMode="External"/><Relationship Id="rId42" Type="http://schemas.openxmlformats.org/officeDocument/2006/relationships/hyperlink" Target="https://bireports.uwtsd.ac.uk/ReportServer?%2FReporting%2FFaculty%20Query%20System%2FStudentDetails&amp;STU_CODE=1805357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1901766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1903054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1901764&amp;ACCESS_LEVEL=N&amp;rs%3AParameterLanguage=" TargetMode="External"/><Relationship Id="rId25" Type="http://schemas.openxmlformats.org/officeDocument/2006/relationships/hyperlink" Target="https://bireports.uwtsd.ac.uk/ReportServer?%2FReporting%2FFaculty%20Query%20System%2FStudentDetails&amp;STU_CODE=1801641&amp;ACCESS_LEVEL=N&amp;rs%3AParameterLanguage=" TargetMode="External"/><Relationship Id="rId33" Type="http://schemas.openxmlformats.org/officeDocument/2006/relationships/hyperlink" Target="https://bireports.uwtsd.ac.uk/ReportServer?%2FReporting%2FFaculty%20Query%20System%2FStudentDetails&amp;STU_CODE=1900457&amp;ACCESS_LEVEL=N&amp;rs%3AParameterLanguage=" TargetMode="External"/><Relationship Id="rId38" Type="http://schemas.openxmlformats.org/officeDocument/2006/relationships/hyperlink" Target="https://bireports.uwtsd.ac.uk/ReportServer?%2FReporting%2FFaculty%20Query%20System%2FStudentDetails&amp;STU_CODE=1902388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809296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9900497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1809132&amp;ACCESS_LEVEL=N&amp;rs%3AParameterLanguage=" TargetMode="External"/><Relationship Id="rId29" Type="http://schemas.openxmlformats.org/officeDocument/2006/relationships/hyperlink" Target="https://bireports.uwtsd.ac.uk/ReportServer?%2FReporting%2FFaculty%20Query%20System%2FStudentDetails&amp;STU_CODE=1802047&amp;ACCESS_LEVEL=N&amp;rs%3AParameterLanguage=" TargetMode="External"/><Relationship Id="rId41" Type="http://schemas.openxmlformats.org/officeDocument/2006/relationships/hyperlink" Target="https://bireports.uwtsd.ac.uk/ReportServer?%2FReporting%2FFaculty%20Query%20System%2FStudentDetails&amp;STU_CODE=1901767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1809782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1904566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1810612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0351709&amp;ACCESS_LEVEL=N&amp;rs%3AParameterLanguage=" TargetMode="External"/><Relationship Id="rId32" Type="http://schemas.openxmlformats.org/officeDocument/2006/relationships/hyperlink" Target="https://bireports.uwtsd.ac.uk/ReportServer?%2FReporting%2FFaculty%20Query%20System%2FStudentDetails&amp;STU_CODE=1903184&amp;ACCESS_LEVEL=N&amp;rs%3AParameterLanguage=" TargetMode="External"/><Relationship Id="rId37" Type="http://schemas.openxmlformats.org/officeDocument/2006/relationships/hyperlink" Target="https://bireports.uwtsd.ac.uk/ReportServer?%2FReporting%2FFaculty%20Query%20System%2FStudentDetails&amp;STU_CODE=1202877&amp;ACCESS_LEVEL=N&amp;rs%3AParameterLanguage=" TargetMode="External"/><Relationship Id="rId40" Type="http://schemas.openxmlformats.org/officeDocument/2006/relationships/hyperlink" Target="https://bireports.uwtsd.ac.uk/ReportServer?%2FReporting%2FFaculty%20Query%20System%2FStudentDetails&amp;STU_CODE=1808260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1901671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1901709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1809130&amp;ACCESS_LEVEL=N&amp;rs%3AParameterLanguage=" TargetMode="External"/><Relationship Id="rId28" Type="http://schemas.openxmlformats.org/officeDocument/2006/relationships/hyperlink" Target="https://bireports.uwtsd.ac.uk/ReportServer?%2FReporting%2FFaculty%20Query%20System%2FStudentDetails&amp;STU_CODE=1702760&amp;ACCESS_LEVEL=N&amp;rs%3AParameterLanguage=" TargetMode="External"/><Relationship Id="rId36" Type="http://schemas.openxmlformats.org/officeDocument/2006/relationships/hyperlink" Target="https://bireports.uwtsd.ac.uk/ReportServer?%2FReporting%2FFaculty%20Query%20System%2FStudentDetails&amp;STU_CODE=1901768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1810164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1809299&amp;ACCESS_LEVEL=N&amp;rs%3AParameterLanguage=" TargetMode="External"/><Relationship Id="rId31" Type="http://schemas.openxmlformats.org/officeDocument/2006/relationships/hyperlink" Target="https://bireports.uwtsd.ac.uk/ReportServer?%2FReporting%2FFaculty%20Query%20System%2FStudentDetails&amp;STU_CODE=1900652&amp;ACCESS_LEVEL=N&amp;rs%3AParameterLanguage=" TargetMode="External"/><Relationship Id="rId44" Type="http://schemas.openxmlformats.org/officeDocument/2006/relationships/queryTable" Target="../queryTables/queryTable1.xml"/><Relationship Id="rId4" Type="http://schemas.openxmlformats.org/officeDocument/2006/relationships/hyperlink" Target="https://bireports.uwtsd.ac.uk/ReportServer?%2FReporting%2FFaculty%20Query%20System%2FStudentDetails&amp;STU_CODE=1902040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1810610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1902641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1900885&amp;ACCESS_LEVEL=N&amp;rs%3AParameterLanguage=" TargetMode="External"/><Relationship Id="rId27" Type="http://schemas.openxmlformats.org/officeDocument/2006/relationships/hyperlink" Target="https://bireports.uwtsd.ac.uk/ReportServer?%2FReporting%2FFaculty%20Query%20System%2FStudentDetails&amp;STU_CODE=1901717&amp;ACCESS_LEVEL=N&amp;rs%3AParameterLanguage=" TargetMode="External"/><Relationship Id="rId30" Type="http://schemas.openxmlformats.org/officeDocument/2006/relationships/hyperlink" Target="https://bireports.uwtsd.ac.uk/ReportServer?%2FReporting%2FFaculty%20Query%20System%2FStudentDetails&amp;STU_CODE=1810755&amp;ACCESS_LEVEL=N&amp;rs%3AParameterLanguage=" TargetMode="External"/><Relationship Id="rId35" Type="http://schemas.openxmlformats.org/officeDocument/2006/relationships/hyperlink" Target="https://bireports.uwtsd.ac.uk/ReportServer?%2FReporting%2FFaculty%20Query%20System%2FStudentDetails&amp;STU_CODE=1807533&amp;ACCESS_LEVEL=N&amp;rs%3AParameterLanguage=" TargetMode="External"/><Relationship Id="rId43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view="pageLayout" topLeftCell="A46" zoomScale="130" zoomScalePageLayoutView="130" workbookViewId="0">
      <selection activeCell="L5" sqref="L5"/>
    </sheetView>
  </sheetViews>
  <sheetFormatPr defaultRowHeight="12.75" x14ac:dyDescent="0.2"/>
  <cols>
    <col min="1" max="1" width="4.140625" style="4" customWidth="1"/>
    <col min="2" max="2" width="19" style="4" customWidth="1"/>
    <col min="3" max="3" width="22.85546875" style="4" customWidth="1"/>
    <col min="4" max="4" width="11.28515625" style="4" customWidth="1"/>
    <col min="5" max="5" width="5.85546875" style="4" customWidth="1"/>
    <col min="6" max="6" width="6.140625" style="4" customWidth="1"/>
    <col min="7" max="7" width="5.85546875" style="4" customWidth="1"/>
    <col min="8" max="8" width="5.42578125" style="4" customWidth="1"/>
    <col min="9" max="9" width="10.28515625" style="4" customWidth="1"/>
    <col min="10" max="10" width="9.42578125" style="4" bestFit="1" customWidth="1"/>
    <col min="11" max="11" width="7.42578125" style="4" customWidth="1"/>
    <col min="12" max="12" width="8.85546875" style="4" customWidth="1"/>
    <col min="13" max="16384" width="9.140625" style="4"/>
  </cols>
  <sheetData>
    <row r="1" spans="1:13" x14ac:dyDescent="0.2">
      <c r="A1" s="2" t="s">
        <v>56</v>
      </c>
      <c r="B1" s="2" t="s">
        <v>1</v>
      </c>
      <c r="C1" s="2" t="s">
        <v>0</v>
      </c>
      <c r="D1" s="2" t="s">
        <v>3</v>
      </c>
      <c r="E1" s="22" t="s">
        <v>10</v>
      </c>
      <c r="F1" s="23"/>
      <c r="G1" s="23"/>
      <c r="H1" s="23"/>
      <c r="I1" s="24"/>
      <c r="J1" s="3"/>
    </row>
    <row r="2" spans="1:13" x14ac:dyDescent="0.2">
      <c r="A2" s="5"/>
      <c r="B2" s="5"/>
      <c r="C2" s="5"/>
      <c r="D2" s="5"/>
      <c r="E2" s="20" t="s">
        <v>14</v>
      </c>
      <c r="F2" s="21"/>
      <c r="G2" s="20" t="s">
        <v>15</v>
      </c>
      <c r="H2" s="21"/>
      <c r="I2" s="10" t="s">
        <v>2</v>
      </c>
      <c r="J2" s="6"/>
    </row>
    <row r="3" spans="1:13" x14ac:dyDescent="0.2">
      <c r="A3" s="5"/>
      <c r="B3" s="5"/>
      <c r="C3" s="5"/>
      <c r="D3" s="5"/>
      <c r="E3" s="11" t="s">
        <v>16</v>
      </c>
      <c r="F3" s="12">
        <v>0.75</v>
      </c>
      <c r="G3" s="11" t="s">
        <v>17</v>
      </c>
      <c r="H3" s="12">
        <v>0.25</v>
      </c>
      <c r="I3" s="11"/>
      <c r="J3" s="6"/>
    </row>
    <row r="4" spans="1:13" ht="14.1" customHeight="1" x14ac:dyDescent="0.2">
      <c r="A4" s="14">
        <v>1</v>
      </c>
      <c r="B4" s="7" t="s">
        <v>20</v>
      </c>
      <c r="C4" s="16" t="s">
        <v>57</v>
      </c>
      <c r="D4" s="16" t="s">
        <v>101</v>
      </c>
      <c r="E4" s="19">
        <v>71</v>
      </c>
      <c r="F4" s="1">
        <f>(E4/100)*75</f>
        <v>53.25</v>
      </c>
      <c r="G4" s="1">
        <v>76</v>
      </c>
      <c r="H4" s="1">
        <f>(G4/100)*25</f>
        <v>19</v>
      </c>
      <c r="I4" s="7">
        <f>ROUNDUP(SUM(F4,H4),2)</f>
        <v>72.25</v>
      </c>
    </row>
    <row r="5" spans="1:13" ht="14.1" customHeight="1" x14ac:dyDescent="0.2">
      <c r="A5" s="14">
        <v>2</v>
      </c>
      <c r="B5" s="7" t="s">
        <v>21</v>
      </c>
      <c r="C5" s="16" t="s">
        <v>58</v>
      </c>
      <c r="D5" s="16" t="s">
        <v>102</v>
      </c>
      <c r="E5" s="19">
        <v>100</v>
      </c>
      <c r="F5" s="1">
        <f t="shared" ref="F5:F46" si="0">(E5/100)*75</f>
        <v>75</v>
      </c>
      <c r="G5" s="1">
        <v>82</v>
      </c>
      <c r="H5" s="1">
        <f t="shared" ref="H5:H46" si="1">(G5/100)*25</f>
        <v>20.5</v>
      </c>
      <c r="I5" s="7">
        <f t="shared" ref="I5:I46" si="2">ROUNDUP(SUM(F5,H5),2)</f>
        <v>95.5</v>
      </c>
    </row>
    <row r="6" spans="1:13" ht="14.1" customHeight="1" x14ac:dyDescent="0.2">
      <c r="A6" s="14">
        <v>3</v>
      </c>
      <c r="B6" s="7" t="s">
        <v>22</v>
      </c>
      <c r="C6" s="16" t="s">
        <v>59</v>
      </c>
      <c r="D6" s="16" t="s">
        <v>103</v>
      </c>
      <c r="E6" s="19">
        <v>66</v>
      </c>
      <c r="F6" s="1">
        <f t="shared" si="0"/>
        <v>49.5</v>
      </c>
      <c r="G6" s="1">
        <v>60</v>
      </c>
      <c r="H6" s="1">
        <f t="shared" si="1"/>
        <v>15</v>
      </c>
      <c r="I6" s="7">
        <f t="shared" si="2"/>
        <v>64.5</v>
      </c>
    </row>
    <row r="7" spans="1:13" ht="14.1" customHeight="1" x14ac:dyDescent="0.2">
      <c r="A7" s="14">
        <v>4</v>
      </c>
      <c r="B7" s="7" t="s">
        <v>23</v>
      </c>
      <c r="C7" s="16" t="s">
        <v>60</v>
      </c>
      <c r="D7" s="16" t="s">
        <v>104</v>
      </c>
      <c r="E7" s="19">
        <v>86</v>
      </c>
      <c r="F7" s="1">
        <f t="shared" si="0"/>
        <v>64.5</v>
      </c>
      <c r="G7" s="1">
        <v>58</v>
      </c>
      <c r="H7" s="1">
        <f t="shared" si="1"/>
        <v>14.499999999999998</v>
      </c>
      <c r="I7" s="7">
        <f t="shared" si="2"/>
        <v>79</v>
      </c>
    </row>
    <row r="8" spans="1:13" ht="14.1" customHeight="1" x14ac:dyDescent="0.2">
      <c r="A8" s="14">
        <v>5</v>
      </c>
      <c r="B8" s="7" t="s">
        <v>24</v>
      </c>
      <c r="C8" s="16" t="s">
        <v>35</v>
      </c>
      <c r="D8" s="16" t="s">
        <v>105</v>
      </c>
      <c r="E8" s="19">
        <v>95</v>
      </c>
      <c r="F8" s="1">
        <f t="shared" si="0"/>
        <v>71.25</v>
      </c>
      <c r="G8" s="1">
        <v>74</v>
      </c>
      <c r="H8" s="1">
        <f t="shared" si="1"/>
        <v>18.5</v>
      </c>
      <c r="I8" s="7">
        <f t="shared" si="2"/>
        <v>89.75</v>
      </c>
    </row>
    <row r="9" spans="1:13" ht="14.1" customHeight="1" x14ac:dyDescent="0.2">
      <c r="A9" s="14">
        <v>6</v>
      </c>
      <c r="B9" s="7" t="s">
        <v>25</v>
      </c>
      <c r="C9" s="16" t="s">
        <v>61</v>
      </c>
      <c r="D9" s="16" t="s">
        <v>106</v>
      </c>
      <c r="E9" s="19">
        <v>67</v>
      </c>
      <c r="F9" s="1">
        <f t="shared" si="0"/>
        <v>50.25</v>
      </c>
      <c r="G9" s="1">
        <v>72</v>
      </c>
      <c r="H9" s="1">
        <f t="shared" si="1"/>
        <v>18</v>
      </c>
      <c r="I9" s="7">
        <f t="shared" si="2"/>
        <v>68.25</v>
      </c>
    </row>
    <row r="10" spans="1:13" ht="14.1" customHeight="1" x14ac:dyDescent="0.2">
      <c r="A10" s="14">
        <v>7</v>
      </c>
      <c r="B10" s="7" t="s">
        <v>26</v>
      </c>
      <c r="C10" s="16" t="s">
        <v>62</v>
      </c>
      <c r="D10" s="16" t="s">
        <v>107</v>
      </c>
      <c r="E10" s="19">
        <v>40</v>
      </c>
      <c r="F10" s="1">
        <f t="shared" si="0"/>
        <v>30</v>
      </c>
      <c r="G10" s="7">
        <v>58</v>
      </c>
      <c r="H10" s="1">
        <f t="shared" si="1"/>
        <v>14.499999999999998</v>
      </c>
      <c r="I10" s="7">
        <f t="shared" si="2"/>
        <v>44.5</v>
      </c>
    </row>
    <row r="11" spans="1:13" ht="14.1" customHeight="1" x14ac:dyDescent="0.2">
      <c r="A11" s="14">
        <v>8</v>
      </c>
      <c r="B11" s="7" t="s">
        <v>27</v>
      </c>
      <c r="C11" s="16" t="s">
        <v>63</v>
      </c>
      <c r="D11" s="16" t="s">
        <v>108</v>
      </c>
      <c r="E11" s="19">
        <v>56</v>
      </c>
      <c r="F11" s="1">
        <f t="shared" si="0"/>
        <v>42.000000000000007</v>
      </c>
      <c r="G11" s="7">
        <v>58</v>
      </c>
      <c r="H11" s="1">
        <f t="shared" si="1"/>
        <v>14.499999999999998</v>
      </c>
      <c r="I11" s="7">
        <f t="shared" si="2"/>
        <v>56.5</v>
      </c>
    </row>
    <row r="12" spans="1:13" ht="14.1" customHeight="1" x14ac:dyDescent="0.2">
      <c r="A12" s="14">
        <v>9</v>
      </c>
      <c r="B12" s="7" t="s">
        <v>28</v>
      </c>
      <c r="C12" s="16" t="s">
        <v>64</v>
      </c>
      <c r="D12" s="16" t="s">
        <v>109</v>
      </c>
      <c r="E12" s="19">
        <v>100</v>
      </c>
      <c r="F12" s="1">
        <f t="shared" si="0"/>
        <v>75</v>
      </c>
      <c r="G12" s="7">
        <v>78</v>
      </c>
      <c r="H12" s="1">
        <f t="shared" si="1"/>
        <v>19.5</v>
      </c>
      <c r="I12" s="7">
        <f t="shared" si="2"/>
        <v>94.5</v>
      </c>
    </row>
    <row r="13" spans="1:13" ht="14.1" customHeight="1" x14ac:dyDescent="0.2">
      <c r="A13" s="14">
        <v>10</v>
      </c>
      <c r="B13" s="7" t="s">
        <v>28</v>
      </c>
      <c r="C13" s="16" t="s">
        <v>65</v>
      </c>
      <c r="D13" s="16" t="s">
        <v>110</v>
      </c>
      <c r="E13" s="19">
        <v>70</v>
      </c>
      <c r="F13" s="1">
        <f t="shared" si="0"/>
        <v>52.5</v>
      </c>
      <c r="G13" s="7">
        <v>78</v>
      </c>
      <c r="H13" s="1">
        <f t="shared" si="1"/>
        <v>19.5</v>
      </c>
      <c r="I13" s="7">
        <f t="shared" si="2"/>
        <v>72</v>
      </c>
    </row>
    <row r="14" spans="1:13" ht="14.1" customHeight="1" x14ac:dyDescent="0.2">
      <c r="A14" s="14">
        <v>11</v>
      </c>
      <c r="B14" s="7" t="s">
        <v>28</v>
      </c>
      <c r="C14" s="16" t="s">
        <v>66</v>
      </c>
      <c r="D14" s="16" t="s">
        <v>111</v>
      </c>
      <c r="E14" s="19">
        <v>66</v>
      </c>
      <c r="F14" s="1">
        <f t="shared" si="0"/>
        <v>49.5</v>
      </c>
      <c r="G14" s="7">
        <v>82</v>
      </c>
      <c r="H14" s="1">
        <f t="shared" si="1"/>
        <v>20.5</v>
      </c>
      <c r="I14" s="7">
        <f t="shared" si="2"/>
        <v>70</v>
      </c>
    </row>
    <row r="15" spans="1:13" ht="14.1" customHeight="1" x14ac:dyDescent="0.2">
      <c r="A15" s="14">
        <v>12</v>
      </c>
      <c r="B15" s="7" t="s">
        <v>29</v>
      </c>
      <c r="C15" s="16" t="s">
        <v>67</v>
      </c>
      <c r="D15" s="16" t="s">
        <v>112</v>
      </c>
      <c r="E15" s="19">
        <v>71</v>
      </c>
      <c r="F15" s="1">
        <f t="shared" si="0"/>
        <v>53.25</v>
      </c>
      <c r="G15" s="7">
        <v>86</v>
      </c>
      <c r="H15" s="1">
        <f t="shared" si="1"/>
        <v>21.5</v>
      </c>
      <c r="I15" s="7">
        <f t="shared" si="2"/>
        <v>74.75</v>
      </c>
      <c r="J15" s="13"/>
      <c r="K15" s="9" t="s">
        <v>18</v>
      </c>
      <c r="L15" s="9" t="s">
        <v>19</v>
      </c>
      <c r="M15" s="9" t="s">
        <v>9</v>
      </c>
    </row>
    <row r="16" spans="1:13" ht="14.1" customHeight="1" x14ac:dyDescent="0.2">
      <c r="A16" s="14">
        <v>13</v>
      </c>
      <c r="B16" s="7" t="s">
        <v>30</v>
      </c>
      <c r="C16" s="16" t="s">
        <v>63</v>
      </c>
      <c r="D16" s="16" t="s">
        <v>113</v>
      </c>
      <c r="E16" s="19">
        <v>49</v>
      </c>
      <c r="F16" s="1">
        <f t="shared" si="0"/>
        <v>36.75</v>
      </c>
      <c r="G16" s="7">
        <v>68</v>
      </c>
      <c r="H16" s="1">
        <f t="shared" si="1"/>
        <v>17</v>
      </c>
      <c r="I16" s="7">
        <f t="shared" si="2"/>
        <v>53.75</v>
      </c>
      <c r="J16" s="13" t="s">
        <v>4</v>
      </c>
      <c r="K16" s="8">
        <f>SUMIF(E4:E46,"&lt;&gt;0")/COUNTIF(E4:E46,"&lt;&gt;0")</f>
        <v>75.25</v>
      </c>
      <c r="L16" s="8">
        <f>SUMIF(G4:G46,"&lt;&gt;0")/COUNTIF(G4:G46,"&lt;&gt;0")</f>
        <v>72.731707317073173</v>
      </c>
      <c r="M16" s="7">
        <f>ROUNDUP(SUMIF(I4:I46,"&lt;&gt;0")/COUNTIF(I4:I46,"&lt;&gt;0"),2)</f>
        <v>73.25</v>
      </c>
    </row>
    <row r="17" spans="1:13" ht="14.1" customHeight="1" x14ac:dyDescent="0.2">
      <c r="A17" s="14">
        <v>14</v>
      </c>
      <c r="B17" s="7" t="s">
        <v>31</v>
      </c>
      <c r="C17" s="16" t="s">
        <v>68</v>
      </c>
      <c r="D17" s="16" t="s">
        <v>114</v>
      </c>
      <c r="E17" s="19">
        <v>73</v>
      </c>
      <c r="F17" s="1">
        <f t="shared" si="0"/>
        <v>54.75</v>
      </c>
      <c r="G17" s="7">
        <v>82</v>
      </c>
      <c r="H17" s="1">
        <f t="shared" si="1"/>
        <v>20.5</v>
      </c>
      <c r="I17" s="7">
        <f t="shared" si="2"/>
        <v>75.25</v>
      </c>
      <c r="J17" s="13" t="s">
        <v>5</v>
      </c>
      <c r="K17" s="8">
        <f>STDEV(E4:E46)</f>
        <v>26.564387187862373</v>
      </c>
      <c r="L17" s="8">
        <f>STDEV(G4:G46)</f>
        <v>17.742716441147429</v>
      </c>
      <c r="M17" s="8">
        <f>STDEV(I4:I46)</f>
        <v>22.986530976036647</v>
      </c>
    </row>
    <row r="18" spans="1:13" ht="14.1" customHeight="1" x14ac:dyDescent="0.2">
      <c r="A18" s="14">
        <v>15</v>
      </c>
      <c r="B18" s="7" t="s">
        <v>32</v>
      </c>
      <c r="C18" s="16" t="s">
        <v>69</v>
      </c>
      <c r="D18" s="16" t="s">
        <v>115</v>
      </c>
      <c r="E18" s="19">
        <v>76</v>
      </c>
      <c r="F18" s="1">
        <f t="shared" si="0"/>
        <v>57</v>
      </c>
      <c r="G18" s="7">
        <v>66</v>
      </c>
      <c r="H18" s="1">
        <f t="shared" si="1"/>
        <v>16.5</v>
      </c>
      <c r="I18" s="7">
        <f t="shared" si="2"/>
        <v>73.5</v>
      </c>
      <c r="J18" s="13" t="s">
        <v>6</v>
      </c>
      <c r="K18" s="8">
        <f>MAX(E4:E46)</f>
        <v>100</v>
      </c>
      <c r="L18" s="8">
        <f>MAX(G4:G46)</f>
        <v>86</v>
      </c>
      <c r="M18" s="8">
        <f>MAX(I4:I46)</f>
        <v>95.5</v>
      </c>
    </row>
    <row r="19" spans="1:13" ht="14.1" customHeight="1" x14ac:dyDescent="0.2">
      <c r="A19" s="14">
        <v>16</v>
      </c>
      <c r="B19" s="7" t="s">
        <v>33</v>
      </c>
      <c r="C19" s="16" t="s">
        <v>70</v>
      </c>
      <c r="D19" s="16" t="s">
        <v>116</v>
      </c>
      <c r="E19" s="19">
        <v>100</v>
      </c>
      <c r="F19" s="1">
        <f t="shared" si="0"/>
        <v>75</v>
      </c>
      <c r="G19" s="7">
        <v>82</v>
      </c>
      <c r="H19" s="1">
        <f t="shared" si="1"/>
        <v>20.5</v>
      </c>
      <c r="I19" s="7">
        <f t="shared" si="2"/>
        <v>95.5</v>
      </c>
      <c r="J19" s="13" t="s">
        <v>7</v>
      </c>
      <c r="K19" s="8">
        <f>MIN(E4:E46)</f>
        <v>0</v>
      </c>
      <c r="L19" s="8">
        <f>MIN(G4:G46)</f>
        <v>0</v>
      </c>
      <c r="M19" s="8">
        <f>MIN(I4:I46)</f>
        <v>0</v>
      </c>
    </row>
    <row r="20" spans="1:13" x14ac:dyDescent="0.2">
      <c r="A20" s="14">
        <v>17</v>
      </c>
      <c r="B20" s="7" t="s">
        <v>34</v>
      </c>
      <c r="C20" s="16" t="s">
        <v>71</v>
      </c>
      <c r="D20" s="16" t="s">
        <v>118</v>
      </c>
      <c r="E20" s="19">
        <v>59</v>
      </c>
      <c r="F20" s="1">
        <f t="shared" si="0"/>
        <v>44.25</v>
      </c>
      <c r="G20" s="7">
        <v>58</v>
      </c>
      <c r="H20" s="1">
        <f t="shared" si="1"/>
        <v>14.499999999999998</v>
      </c>
      <c r="I20" s="7">
        <f t="shared" si="2"/>
        <v>58.75</v>
      </c>
      <c r="J20" s="13" t="s">
        <v>11</v>
      </c>
      <c r="K20" s="7">
        <f>COUNTIF(E4:E46,"&gt;=70")</f>
        <v>25</v>
      </c>
      <c r="L20" s="7">
        <f>COUNTIF(G4:G46,"&gt;=70")</f>
        <v>29</v>
      </c>
      <c r="M20" s="7">
        <f>COUNTIF(I4:I46,"&gt;=70")</f>
        <v>26</v>
      </c>
    </row>
    <row r="21" spans="1:13" ht="15" x14ac:dyDescent="0.25">
      <c r="A21" s="14">
        <v>18</v>
      </c>
      <c r="B21" s="7" t="s">
        <v>34</v>
      </c>
      <c r="C21" s="17" t="s">
        <v>72</v>
      </c>
      <c r="D21" s="16" t="s">
        <v>117</v>
      </c>
      <c r="E21" s="19">
        <v>0</v>
      </c>
      <c r="F21" s="1">
        <f t="shared" si="0"/>
        <v>0</v>
      </c>
      <c r="G21" s="7">
        <v>80</v>
      </c>
      <c r="H21" s="1">
        <f t="shared" si="1"/>
        <v>20</v>
      </c>
      <c r="I21" s="7">
        <f t="shared" si="2"/>
        <v>20</v>
      </c>
      <c r="J21" s="13" t="s">
        <v>12</v>
      </c>
      <c r="K21" s="8">
        <f>COUNTIF(E4:E46,"&gt;=60")-COUNTIF(E4:E46,"&gt;=69")</f>
        <v>8</v>
      </c>
      <c r="L21" s="8">
        <f>COUNTIF(G4:G46,"&gt;=60")-COUNTIF(G4:G46,"&gt;=69")</f>
        <v>7</v>
      </c>
      <c r="M21" s="8">
        <f>COUNTIF(I4:I46,"&gt;=60")-COUNTIF(I4:I46,"&gt;=69")</f>
        <v>7</v>
      </c>
    </row>
    <row r="22" spans="1:13" x14ac:dyDescent="0.2">
      <c r="A22" s="14">
        <v>19</v>
      </c>
      <c r="B22" s="7" t="s">
        <v>35</v>
      </c>
      <c r="C22" s="16" t="s">
        <v>73</v>
      </c>
      <c r="D22" s="16" t="s">
        <v>119</v>
      </c>
      <c r="E22" s="19">
        <v>71</v>
      </c>
      <c r="F22" s="1">
        <f t="shared" si="0"/>
        <v>53.25</v>
      </c>
      <c r="G22" s="7">
        <v>72</v>
      </c>
      <c r="H22" s="1">
        <f t="shared" si="1"/>
        <v>18</v>
      </c>
      <c r="I22" s="7">
        <f t="shared" si="2"/>
        <v>71.25</v>
      </c>
      <c r="J22" s="13" t="s">
        <v>13</v>
      </c>
      <c r="K22" s="8">
        <f>COUNTIF(E4:E46,"&gt;=40")-COUNTIF(E4:E46,"&gt;=60")</f>
        <v>5</v>
      </c>
      <c r="L22" s="8">
        <f>COUNTIF(G4:G46,"&gt;=40")-COUNTIF(G4:G46,"&gt;=60")</f>
        <v>5</v>
      </c>
      <c r="M22" s="8">
        <f>COUNTIF(I4:I46,"&gt;=40")-COUNTIF(I4:I46,"&gt;=60")</f>
        <v>7</v>
      </c>
    </row>
    <row r="23" spans="1:13" x14ac:dyDescent="0.2">
      <c r="A23" s="14">
        <v>20</v>
      </c>
      <c r="B23" s="7" t="s">
        <v>36</v>
      </c>
      <c r="C23" s="16" t="s">
        <v>74</v>
      </c>
      <c r="D23" s="16" t="s">
        <v>120</v>
      </c>
      <c r="E23" s="19">
        <v>96</v>
      </c>
      <c r="F23" s="1">
        <f t="shared" si="0"/>
        <v>72</v>
      </c>
      <c r="G23" s="7">
        <v>82</v>
      </c>
      <c r="H23" s="1">
        <f t="shared" si="1"/>
        <v>20.5</v>
      </c>
      <c r="I23" s="7">
        <f t="shared" si="2"/>
        <v>92.5</v>
      </c>
      <c r="J23" s="13" t="s">
        <v>8</v>
      </c>
      <c r="K23" s="7">
        <f>COUNTIF(E4:E46,"&lt;40")</f>
        <v>5</v>
      </c>
      <c r="L23" s="7">
        <f>COUNTIF(G4:G46,"&lt;40")</f>
        <v>2</v>
      </c>
      <c r="M23" s="7">
        <f>COUNTIF(I4:I46,"&lt;40")</f>
        <v>3</v>
      </c>
    </row>
    <row r="24" spans="1:13" x14ac:dyDescent="0.2">
      <c r="A24" s="14">
        <v>21</v>
      </c>
      <c r="B24" s="7" t="s">
        <v>37</v>
      </c>
      <c r="C24" s="16" t="s">
        <v>75</v>
      </c>
      <c r="D24" s="16" t="s">
        <v>121</v>
      </c>
      <c r="E24" s="19">
        <v>100</v>
      </c>
      <c r="F24" s="1">
        <f t="shared" si="0"/>
        <v>75</v>
      </c>
      <c r="G24" s="7">
        <v>74</v>
      </c>
      <c r="H24" s="1">
        <f t="shared" si="1"/>
        <v>18.5</v>
      </c>
      <c r="I24" s="7">
        <f t="shared" si="2"/>
        <v>93.5</v>
      </c>
    </row>
    <row r="25" spans="1:13" x14ac:dyDescent="0.2">
      <c r="A25" s="14">
        <v>22</v>
      </c>
      <c r="B25" s="7" t="s">
        <v>38</v>
      </c>
      <c r="C25" s="16" t="s">
        <v>76</v>
      </c>
      <c r="D25" s="16" t="s">
        <v>122</v>
      </c>
      <c r="E25" s="19">
        <v>80</v>
      </c>
      <c r="F25" s="1">
        <f t="shared" si="0"/>
        <v>60</v>
      </c>
      <c r="G25" s="7">
        <v>76</v>
      </c>
      <c r="H25" s="1">
        <f t="shared" si="1"/>
        <v>19</v>
      </c>
      <c r="I25" s="7">
        <f t="shared" si="2"/>
        <v>79</v>
      </c>
    </row>
    <row r="26" spans="1:13" x14ac:dyDescent="0.2">
      <c r="A26" s="14">
        <v>23</v>
      </c>
      <c r="B26" s="7" t="s">
        <v>39</v>
      </c>
      <c r="C26" s="16" t="s">
        <v>77</v>
      </c>
      <c r="D26" s="16" t="s">
        <v>123</v>
      </c>
      <c r="E26" s="19">
        <v>83</v>
      </c>
      <c r="F26" s="1">
        <f t="shared" si="0"/>
        <v>62.25</v>
      </c>
      <c r="G26" s="7">
        <v>82</v>
      </c>
      <c r="H26" s="1">
        <f t="shared" si="1"/>
        <v>20.5</v>
      </c>
      <c r="I26" s="7">
        <f t="shared" si="2"/>
        <v>82.75</v>
      </c>
    </row>
    <row r="27" spans="1:13" x14ac:dyDescent="0.2">
      <c r="A27" s="14">
        <v>24</v>
      </c>
      <c r="B27" s="7" t="s">
        <v>40</v>
      </c>
      <c r="C27" s="16" t="s">
        <v>78</v>
      </c>
      <c r="D27" s="16" t="s">
        <v>124</v>
      </c>
      <c r="E27" s="19">
        <v>100</v>
      </c>
      <c r="F27" s="1">
        <f t="shared" si="0"/>
        <v>75</v>
      </c>
      <c r="G27" s="7">
        <v>76</v>
      </c>
      <c r="H27" s="1">
        <f t="shared" si="1"/>
        <v>19</v>
      </c>
      <c r="I27" s="7">
        <f t="shared" si="2"/>
        <v>94</v>
      </c>
    </row>
    <row r="28" spans="1:13" x14ac:dyDescent="0.2">
      <c r="A28" s="14">
        <v>25</v>
      </c>
      <c r="B28" s="7" t="s">
        <v>41</v>
      </c>
      <c r="C28" s="16" t="s">
        <v>79</v>
      </c>
      <c r="D28" s="16" t="s">
        <v>125</v>
      </c>
      <c r="E28" s="19">
        <v>100</v>
      </c>
      <c r="F28" s="1">
        <f t="shared" si="0"/>
        <v>75</v>
      </c>
      <c r="G28" s="7">
        <v>70</v>
      </c>
      <c r="H28" s="1">
        <f t="shared" si="1"/>
        <v>17.5</v>
      </c>
      <c r="I28" s="7">
        <f t="shared" si="2"/>
        <v>92.5</v>
      </c>
    </row>
    <row r="29" spans="1:13" x14ac:dyDescent="0.2">
      <c r="A29" s="14">
        <v>26</v>
      </c>
      <c r="B29" s="7" t="s">
        <v>42</v>
      </c>
      <c r="C29" s="16" t="s">
        <v>80</v>
      </c>
      <c r="D29" s="16" t="s">
        <v>127</v>
      </c>
      <c r="E29" s="19">
        <v>35</v>
      </c>
      <c r="F29" s="1">
        <f t="shared" si="0"/>
        <v>26.25</v>
      </c>
      <c r="G29" s="7">
        <v>66</v>
      </c>
      <c r="H29" s="1">
        <f t="shared" si="1"/>
        <v>16.5</v>
      </c>
      <c r="I29" s="7">
        <f t="shared" si="2"/>
        <v>42.75</v>
      </c>
    </row>
    <row r="30" spans="1:13" x14ac:dyDescent="0.2">
      <c r="A30" s="14">
        <v>27</v>
      </c>
      <c r="B30" s="7" t="s">
        <v>42</v>
      </c>
      <c r="C30" s="16" t="s">
        <v>81</v>
      </c>
      <c r="D30" s="16" t="s">
        <v>126</v>
      </c>
      <c r="E30" s="19">
        <v>90</v>
      </c>
      <c r="F30" s="1">
        <f t="shared" si="0"/>
        <v>67.5</v>
      </c>
      <c r="G30" s="7">
        <v>84</v>
      </c>
      <c r="H30" s="1">
        <f t="shared" si="1"/>
        <v>21</v>
      </c>
      <c r="I30" s="7">
        <f t="shared" si="2"/>
        <v>88.5</v>
      </c>
    </row>
    <row r="31" spans="1:13" x14ac:dyDescent="0.2">
      <c r="A31" s="14">
        <v>28</v>
      </c>
      <c r="B31" s="7" t="s">
        <v>43</v>
      </c>
      <c r="C31" s="16" t="s">
        <v>82</v>
      </c>
      <c r="D31" s="16" t="s">
        <v>128</v>
      </c>
      <c r="E31" s="19">
        <v>94</v>
      </c>
      <c r="F31" s="1">
        <f t="shared" si="0"/>
        <v>70.5</v>
      </c>
      <c r="G31" s="7">
        <v>72</v>
      </c>
      <c r="H31" s="1">
        <f t="shared" si="1"/>
        <v>18</v>
      </c>
      <c r="I31" s="7">
        <f t="shared" si="2"/>
        <v>88.5</v>
      </c>
    </row>
    <row r="32" spans="1:13" x14ac:dyDescent="0.2">
      <c r="A32" s="14">
        <v>29</v>
      </c>
      <c r="B32" s="7" t="s">
        <v>44</v>
      </c>
      <c r="C32" s="16" t="s">
        <v>83</v>
      </c>
      <c r="D32" s="16" t="s">
        <v>129</v>
      </c>
      <c r="E32" s="19">
        <v>67</v>
      </c>
      <c r="F32" s="1">
        <f t="shared" si="0"/>
        <v>50.25</v>
      </c>
      <c r="G32" s="7">
        <v>60</v>
      </c>
      <c r="H32" s="1">
        <f t="shared" si="1"/>
        <v>15</v>
      </c>
      <c r="I32" s="7">
        <f t="shared" si="2"/>
        <v>65.25</v>
      </c>
    </row>
    <row r="33" spans="1:9" x14ac:dyDescent="0.2">
      <c r="A33" s="14">
        <v>30</v>
      </c>
      <c r="B33" s="7" t="s">
        <v>45</v>
      </c>
      <c r="C33" s="16" t="s">
        <v>84</v>
      </c>
      <c r="D33" s="16" t="s">
        <v>130</v>
      </c>
      <c r="E33" s="19">
        <v>70</v>
      </c>
      <c r="F33" s="1">
        <f t="shared" si="0"/>
        <v>52.5</v>
      </c>
      <c r="G33" s="7">
        <v>78</v>
      </c>
      <c r="H33" s="1">
        <f t="shared" si="1"/>
        <v>19.5</v>
      </c>
      <c r="I33" s="7">
        <f t="shared" si="2"/>
        <v>72</v>
      </c>
    </row>
    <row r="34" spans="1:9" x14ac:dyDescent="0.2">
      <c r="A34" s="14">
        <v>31</v>
      </c>
      <c r="B34" s="7" t="s">
        <v>46</v>
      </c>
      <c r="C34" s="16" t="s">
        <v>85</v>
      </c>
      <c r="D34" s="16" t="s">
        <v>131</v>
      </c>
      <c r="E34" s="19">
        <v>34</v>
      </c>
      <c r="F34" s="1">
        <f t="shared" si="0"/>
        <v>25.500000000000004</v>
      </c>
      <c r="G34" s="7">
        <v>74</v>
      </c>
      <c r="H34" s="1">
        <f t="shared" si="1"/>
        <v>18.5</v>
      </c>
      <c r="I34" s="7">
        <f t="shared" si="2"/>
        <v>44</v>
      </c>
    </row>
    <row r="35" spans="1:9" x14ac:dyDescent="0.2">
      <c r="A35" s="14">
        <v>32</v>
      </c>
      <c r="B35" s="7" t="s">
        <v>47</v>
      </c>
      <c r="C35" s="16" t="s">
        <v>86</v>
      </c>
      <c r="D35" s="16" t="s">
        <v>132</v>
      </c>
      <c r="E35" s="19">
        <v>46</v>
      </c>
      <c r="F35" s="1">
        <f t="shared" si="0"/>
        <v>34.5</v>
      </c>
      <c r="G35" s="7">
        <v>76</v>
      </c>
      <c r="H35" s="1">
        <f t="shared" si="1"/>
        <v>19</v>
      </c>
      <c r="I35" s="7">
        <f t="shared" si="2"/>
        <v>53.5</v>
      </c>
    </row>
    <row r="36" spans="1:9" x14ac:dyDescent="0.2">
      <c r="A36" s="14">
        <v>33</v>
      </c>
      <c r="B36" s="7" t="s">
        <v>48</v>
      </c>
      <c r="C36" s="16" t="s">
        <v>87</v>
      </c>
      <c r="D36" s="16" t="s">
        <v>133</v>
      </c>
      <c r="E36" s="19">
        <v>80</v>
      </c>
      <c r="F36" s="1">
        <f t="shared" si="0"/>
        <v>60</v>
      </c>
      <c r="G36" s="7">
        <v>80</v>
      </c>
      <c r="H36" s="1">
        <f t="shared" si="1"/>
        <v>20</v>
      </c>
      <c r="I36" s="7">
        <f t="shared" si="2"/>
        <v>80</v>
      </c>
    </row>
    <row r="37" spans="1:9" x14ac:dyDescent="0.2">
      <c r="A37" s="14">
        <v>34</v>
      </c>
      <c r="B37" s="7" t="s">
        <v>49</v>
      </c>
      <c r="C37" s="16" t="s">
        <v>88</v>
      </c>
      <c r="D37" s="16" t="s">
        <v>134</v>
      </c>
      <c r="E37" s="19">
        <v>97</v>
      </c>
      <c r="F37" s="1">
        <f t="shared" si="0"/>
        <v>72.75</v>
      </c>
      <c r="G37" s="7">
        <v>76</v>
      </c>
      <c r="H37" s="1">
        <f t="shared" si="1"/>
        <v>19</v>
      </c>
      <c r="I37" s="7">
        <f t="shared" si="2"/>
        <v>91.75</v>
      </c>
    </row>
    <row r="38" spans="1:9" x14ac:dyDescent="0.2">
      <c r="A38" s="14">
        <v>35</v>
      </c>
      <c r="B38" s="7" t="s">
        <v>50</v>
      </c>
      <c r="C38" s="16" t="s">
        <v>89</v>
      </c>
      <c r="D38" s="16" t="s">
        <v>135</v>
      </c>
      <c r="E38" s="19">
        <v>68</v>
      </c>
      <c r="F38" s="1">
        <f t="shared" si="0"/>
        <v>51.000000000000007</v>
      </c>
      <c r="G38" s="7">
        <v>50</v>
      </c>
      <c r="H38" s="1">
        <f t="shared" si="1"/>
        <v>12.5</v>
      </c>
      <c r="I38" s="7">
        <f t="shared" si="2"/>
        <v>63.5</v>
      </c>
    </row>
    <row r="39" spans="1:9" x14ac:dyDescent="0.2">
      <c r="A39" s="14">
        <v>36</v>
      </c>
      <c r="B39" s="7" t="s">
        <v>51</v>
      </c>
      <c r="C39" s="16" t="s">
        <v>90</v>
      </c>
      <c r="D39" s="16" t="s">
        <v>136</v>
      </c>
      <c r="E39" s="19">
        <v>67</v>
      </c>
      <c r="F39" s="1">
        <f t="shared" si="0"/>
        <v>50.25</v>
      </c>
      <c r="G39" s="7">
        <v>66</v>
      </c>
      <c r="H39" s="1">
        <f t="shared" si="1"/>
        <v>16.5</v>
      </c>
      <c r="I39" s="7">
        <f t="shared" si="2"/>
        <v>66.75</v>
      </c>
    </row>
    <row r="40" spans="1:9" x14ac:dyDescent="0.2">
      <c r="A40" s="14">
        <v>37</v>
      </c>
      <c r="B40" s="7" t="s">
        <v>52</v>
      </c>
      <c r="C40" s="16" t="s">
        <v>91</v>
      </c>
      <c r="D40" s="16" t="s">
        <v>137</v>
      </c>
      <c r="E40" s="19">
        <v>80</v>
      </c>
      <c r="F40" s="1">
        <f t="shared" si="0"/>
        <v>60</v>
      </c>
      <c r="G40" s="7">
        <v>78</v>
      </c>
      <c r="H40" s="1">
        <f t="shared" si="1"/>
        <v>19.5</v>
      </c>
      <c r="I40" s="7">
        <f t="shared" si="2"/>
        <v>79.5</v>
      </c>
    </row>
    <row r="41" spans="1:9" x14ac:dyDescent="0.2">
      <c r="A41" s="14">
        <v>38</v>
      </c>
      <c r="B41" s="7" t="s">
        <v>52</v>
      </c>
      <c r="C41" s="16" t="s">
        <v>92</v>
      </c>
      <c r="D41" s="16" t="s">
        <v>138</v>
      </c>
      <c r="E41" s="19">
        <v>74</v>
      </c>
      <c r="F41" s="1">
        <f t="shared" si="0"/>
        <v>55.5</v>
      </c>
      <c r="G41" s="7">
        <v>74</v>
      </c>
      <c r="H41" s="1">
        <f t="shared" si="1"/>
        <v>18.5</v>
      </c>
      <c r="I41" s="7">
        <f t="shared" si="2"/>
        <v>74</v>
      </c>
    </row>
    <row r="42" spans="1:9" x14ac:dyDescent="0.2">
      <c r="A42" s="14">
        <v>39</v>
      </c>
      <c r="B42" s="7" t="s">
        <v>53</v>
      </c>
      <c r="C42" s="16" t="s">
        <v>93</v>
      </c>
      <c r="D42" s="16" t="s">
        <v>139</v>
      </c>
      <c r="E42" s="19">
        <v>100</v>
      </c>
      <c r="F42" s="1">
        <f t="shared" si="0"/>
        <v>75</v>
      </c>
      <c r="G42" s="7">
        <v>82</v>
      </c>
      <c r="H42" s="1">
        <f t="shared" si="1"/>
        <v>20.5</v>
      </c>
      <c r="I42" s="7">
        <f t="shared" si="2"/>
        <v>95.5</v>
      </c>
    </row>
    <row r="43" spans="1:9" x14ac:dyDescent="0.2">
      <c r="A43" s="14">
        <v>40</v>
      </c>
      <c r="B43" s="7" t="s">
        <v>54</v>
      </c>
      <c r="C43" s="16" t="s">
        <v>94</v>
      </c>
      <c r="D43" s="16" t="s">
        <v>140</v>
      </c>
      <c r="E43" s="19">
        <v>66</v>
      </c>
      <c r="F43" s="1">
        <f t="shared" si="0"/>
        <v>49.5</v>
      </c>
      <c r="G43" s="7">
        <v>64</v>
      </c>
      <c r="H43" s="1">
        <f t="shared" si="1"/>
        <v>16</v>
      </c>
      <c r="I43" s="7">
        <f t="shared" si="2"/>
        <v>65.5</v>
      </c>
    </row>
    <row r="44" spans="1:9" x14ac:dyDescent="0.2">
      <c r="A44" s="14">
        <v>41</v>
      </c>
      <c r="B44" s="7" t="s">
        <v>55</v>
      </c>
      <c r="C44" s="16" t="s">
        <v>95</v>
      </c>
      <c r="D44" s="16" t="s">
        <v>141</v>
      </c>
      <c r="E44" s="19">
        <v>67</v>
      </c>
      <c r="F44" s="1">
        <f t="shared" si="0"/>
        <v>50.25</v>
      </c>
      <c r="G44" s="7">
        <v>72</v>
      </c>
      <c r="H44" s="1">
        <f t="shared" si="1"/>
        <v>18</v>
      </c>
      <c r="I44" s="7">
        <f t="shared" si="2"/>
        <v>68.25</v>
      </c>
    </row>
    <row r="45" spans="1:9" x14ac:dyDescent="0.2">
      <c r="A45" s="14">
        <v>42</v>
      </c>
      <c r="B45" s="7" t="s">
        <v>96</v>
      </c>
      <c r="C45" s="16" t="s">
        <v>97</v>
      </c>
      <c r="D45" s="16" t="s">
        <v>100</v>
      </c>
      <c r="E45" s="18">
        <v>0</v>
      </c>
      <c r="F45" s="1">
        <f t="shared" si="0"/>
        <v>0</v>
      </c>
      <c r="G45" s="7">
        <v>0</v>
      </c>
      <c r="H45" s="1">
        <f t="shared" si="1"/>
        <v>0</v>
      </c>
      <c r="I45" s="7">
        <f t="shared" si="2"/>
        <v>0</v>
      </c>
    </row>
    <row r="46" spans="1:9" x14ac:dyDescent="0.2">
      <c r="A46" s="14">
        <v>43</v>
      </c>
      <c r="B46" s="7" t="s">
        <v>98</v>
      </c>
      <c r="C46" s="16" t="s">
        <v>99</v>
      </c>
      <c r="D46" s="16" t="s">
        <v>142</v>
      </c>
      <c r="E46" s="18">
        <v>0</v>
      </c>
      <c r="F46" s="1">
        <f t="shared" si="0"/>
        <v>0</v>
      </c>
      <c r="G46" s="7">
        <v>0</v>
      </c>
      <c r="H46" s="1">
        <f t="shared" si="1"/>
        <v>0</v>
      </c>
      <c r="I46" s="7">
        <f t="shared" si="2"/>
        <v>0</v>
      </c>
    </row>
    <row r="47" spans="1:9" x14ac:dyDescent="0.2">
      <c r="C47" s="15"/>
    </row>
    <row r="48" spans="1:9" x14ac:dyDescent="0.2">
      <c r="C48"/>
    </row>
  </sheetData>
  <sortState ref="B3:G10">
    <sortCondition ref="B3:B10"/>
  </sortState>
  <mergeCells count="3">
    <mergeCell ref="G2:H2"/>
    <mergeCell ref="E2:F2"/>
    <mergeCell ref="E1:I1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3" r:id="rId20"/>
    <hyperlink ref="D24" r:id="rId21"/>
    <hyperlink ref="D25" r:id="rId22"/>
    <hyperlink ref="D26" r:id="rId23"/>
    <hyperlink ref="D27" r:id="rId24"/>
    <hyperlink ref="D28" r:id="rId25"/>
    <hyperlink ref="D30" r:id="rId26"/>
    <hyperlink ref="D29" r:id="rId27"/>
    <hyperlink ref="D31" r:id="rId28"/>
    <hyperlink ref="D32" r:id="rId29"/>
    <hyperlink ref="D33" r:id="rId30"/>
    <hyperlink ref="D34" r:id="rId31"/>
    <hyperlink ref="D35" r:id="rId32"/>
    <hyperlink ref="D36" r:id="rId33"/>
    <hyperlink ref="D37" r:id="rId34"/>
    <hyperlink ref="D38" r:id="rId35"/>
    <hyperlink ref="D39" r:id="rId36"/>
    <hyperlink ref="D40" r:id="rId37"/>
    <hyperlink ref="D41" r:id="rId38"/>
    <hyperlink ref="D42" r:id="rId39"/>
    <hyperlink ref="D43" r:id="rId40"/>
    <hyperlink ref="D44" r:id="rId41"/>
    <hyperlink ref="D46" r:id="rId42"/>
  </hyperlinks>
  <pageMargins left="0.70866141732283472" right="0.70866141732283472" top="0.94488188976377963" bottom="0.74803149606299213" header="0.19685039370078741" footer="0.31496062992125984"/>
  <pageSetup paperSize="9" orientation="landscape" r:id="rId43"/>
  <headerFooter>
    <oddHeader xml:space="preserve">&amp;CAdvanced Networking
BSc Computer Networks and
 Cyber Security
ACCA5024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E7CA236AE83B4C8AACB9AE9F32993B" ma:contentTypeVersion="13" ma:contentTypeDescription="Create a new document." ma:contentTypeScope="" ma:versionID="4bb53de7bfdb03c817a948bbaad46201">
  <xsd:schema xmlns:xsd="http://www.w3.org/2001/XMLSchema" xmlns:xs="http://www.w3.org/2001/XMLSchema" xmlns:p="http://schemas.microsoft.com/office/2006/metadata/properties" xmlns:ns3="9902240c-f584-4322-946e-7b0be23bca91" xmlns:ns4="d2ec016d-25cf-4c07-aa6b-c53e267faa6f" targetNamespace="http://schemas.microsoft.com/office/2006/metadata/properties" ma:root="true" ma:fieldsID="93540060aabd3f1cc1d4327f207ed870" ns3:_="" ns4:_="">
    <xsd:import namespace="9902240c-f584-4322-946e-7b0be23bca91"/>
    <xsd:import namespace="d2ec016d-25cf-4c07-aa6b-c53e267faa6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02240c-f584-4322-946e-7b0be23bca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ec016d-25cf-4c07-aa6b-c53e267faa6f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C27DFA2-FC6E-4484-A065-32B20651B6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02240c-f584-4322-946e-7b0be23bca91"/>
    <ds:schemaRef ds:uri="d2ec016d-25cf-4c07-aa6b-c53e267faa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F71EED-5DAF-4B4A-8188-43877F4A25BD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9902240c-f584-4322-946e-7b0be23bca91"/>
    <ds:schemaRef ds:uri="http://purl.org/dc/dcmitype/"/>
    <ds:schemaRef ds:uri="http://purl.org/dc/elements/1.1/"/>
    <ds:schemaRef ds:uri="d2ec016d-25cf-4c07-aa6b-c53e267faa6f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9CF0F32-7B97-4568-B796-537976F98F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Nitheesh Kaliyamurthy</cp:lastModifiedBy>
  <cp:lastPrinted>2013-05-30T08:16:10Z</cp:lastPrinted>
  <dcterms:created xsi:type="dcterms:W3CDTF">2011-10-03T16:29:17Z</dcterms:created>
  <dcterms:modified xsi:type="dcterms:W3CDTF">2021-06-07T18:07:03Z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0x01010056E7CA236AE83B4C8AACB9AE9F32993B</vt:lpwstr>
  </property>
</Properties>
</file>