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ses\Documents\uni reports 2025\"/>
    </mc:Choice>
  </mc:AlternateContent>
  <xr:revisionPtr revIDLastSave="0" documentId="13_ncr:1_{1C6FFDF3-6B4A-46BB-BB20-188DC579F55E}" xr6:coauthVersionLast="47" xr6:coauthVersionMax="47" xr10:uidLastSave="{00000000-0000-0000-0000-000000000000}"/>
  <bookViews>
    <workbookView xWindow="-110" yWindow="-110" windowWidth="19420" windowHeight="11500" xr2:uid="{42F8D357-9A1E-4367-BFC4-893B7E6D4191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O12" i="1"/>
  <c r="N11" i="1"/>
  <c r="M11" i="1"/>
  <c r="O11" i="1"/>
  <c r="K11" i="1"/>
  <c r="J11" i="1"/>
  <c r="I11" i="1"/>
  <c r="H11" i="1"/>
  <c r="D11" i="1"/>
  <c r="L11" i="1"/>
  <c r="F16" i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2" i="1"/>
  <c r="D13" i="1"/>
  <c r="D14" i="1"/>
  <c r="D15" i="1"/>
  <c r="D16" i="1"/>
  <c r="D17" i="1"/>
  <c r="D18" i="1"/>
  <c r="D19" i="1"/>
  <c r="D20" i="1"/>
  <c r="J26" i="1"/>
  <c r="O26" i="1" s="1"/>
  <c r="J6" i="1"/>
  <c r="K6" i="1"/>
  <c r="L12" i="1"/>
  <c r="I12" i="1" s="1"/>
  <c r="N12" i="1" s="1"/>
  <c r="L13" i="1"/>
  <c r="I13" i="1" s="1"/>
  <c r="N13" i="1" s="1"/>
  <c r="L14" i="1"/>
  <c r="K14" i="1" s="1"/>
  <c r="M14" i="1" s="1"/>
  <c r="L15" i="1"/>
  <c r="K15" i="1" s="1"/>
  <c r="H15" i="1" s="1"/>
  <c r="J15" i="1" s="1"/>
  <c r="O15" i="1" s="1"/>
  <c r="L16" i="1"/>
  <c r="K16" i="1" s="1"/>
  <c r="H16" i="1" s="1"/>
  <c r="J16" i="1" s="1"/>
  <c r="O16" i="1" s="1"/>
  <c r="L17" i="1"/>
  <c r="I17" i="1" s="1"/>
  <c r="N17" i="1" s="1"/>
  <c r="L18" i="1"/>
  <c r="I18" i="1" s="1"/>
  <c r="N18" i="1" s="1"/>
  <c r="L19" i="1"/>
  <c r="I19" i="1" s="1"/>
  <c r="N19" i="1" s="1"/>
  <c r="L20" i="1"/>
  <c r="I20" i="1" s="1"/>
  <c r="N20" i="1" s="1"/>
  <c r="L21" i="1"/>
  <c r="I21" i="1" s="1"/>
  <c r="N21" i="1" s="1"/>
  <c r="L22" i="1"/>
  <c r="I22" i="1" s="1"/>
  <c r="N22" i="1" s="1"/>
  <c r="L23" i="1"/>
  <c r="K23" i="1" s="1"/>
  <c r="M23" i="1" s="1"/>
  <c r="L24" i="1"/>
  <c r="K24" i="1" s="1"/>
  <c r="L25" i="1"/>
  <c r="K25" i="1" s="1"/>
  <c r="H25" i="1" s="1"/>
  <c r="J25" i="1" s="1"/>
  <c r="O25" i="1" s="1"/>
  <c r="L26" i="1"/>
  <c r="K26" i="1" s="1"/>
  <c r="H26" i="1" s="1"/>
  <c r="L27" i="1"/>
  <c r="I27" i="1" s="1"/>
  <c r="N27" i="1" s="1"/>
  <c r="L28" i="1"/>
  <c r="I28" i="1" s="1"/>
  <c r="N28" i="1" s="1"/>
  <c r="L29" i="1"/>
  <c r="I29" i="1" s="1"/>
  <c r="N29" i="1" s="1"/>
  <c r="L30" i="1"/>
  <c r="K30" i="1" s="1"/>
  <c r="H30" i="1" s="1"/>
  <c r="J30" i="1" s="1"/>
  <c r="O30" i="1" s="1"/>
  <c r="L31" i="1"/>
  <c r="K31" i="1" s="1"/>
  <c r="L32" i="1"/>
  <c r="K32" i="1" s="1"/>
  <c r="L33" i="1"/>
  <c r="K33" i="1" s="1"/>
  <c r="L34" i="1"/>
  <c r="K34" i="1" s="1"/>
  <c r="M34" i="1" s="1"/>
  <c r="L35" i="1"/>
  <c r="K35" i="1" s="1"/>
  <c r="M35" i="1" s="1"/>
  <c r="L36" i="1"/>
  <c r="K36" i="1" s="1"/>
  <c r="H36" i="1" s="1"/>
  <c r="J36" i="1" s="1"/>
  <c r="O36" i="1" s="1"/>
  <c r="L37" i="1"/>
  <c r="K37" i="1" s="1"/>
  <c r="L38" i="1"/>
  <c r="I38" i="1" s="1"/>
  <c r="N38" i="1" s="1"/>
  <c r="L39" i="1"/>
  <c r="I39" i="1" s="1"/>
  <c r="N39" i="1" s="1"/>
  <c r="L40" i="1"/>
  <c r="K40" i="1" s="1"/>
  <c r="L41" i="1"/>
  <c r="K41" i="1" s="1"/>
  <c r="L42" i="1"/>
  <c r="K42" i="1" s="1"/>
  <c r="L43" i="1"/>
  <c r="K43" i="1" s="1"/>
  <c r="M43" i="1" s="1"/>
  <c r="L44" i="1"/>
  <c r="K44" i="1" s="1"/>
  <c r="M44" i="1" s="1"/>
  <c r="L45" i="1"/>
  <c r="K45" i="1" s="1"/>
  <c r="H45" i="1" s="1"/>
  <c r="J45" i="1" s="1"/>
  <c r="O45" i="1" s="1"/>
  <c r="L46" i="1"/>
  <c r="K46" i="1" s="1"/>
  <c r="H46" i="1" s="1"/>
  <c r="J46" i="1" s="1"/>
  <c r="O46" i="1" s="1"/>
  <c r="L47" i="1"/>
  <c r="I47" i="1" s="1"/>
  <c r="N47" i="1" s="1"/>
  <c r="L48" i="1"/>
  <c r="I48" i="1" s="1"/>
  <c r="N48" i="1" s="1"/>
  <c r="L49" i="1"/>
  <c r="I49" i="1" s="1"/>
  <c r="N49" i="1" s="1"/>
  <c r="L50" i="1"/>
  <c r="K50" i="1" s="1"/>
  <c r="L51" i="1"/>
  <c r="K51" i="1" s="1"/>
  <c r="L52" i="1"/>
  <c r="K52" i="1" s="1"/>
  <c r="L53" i="1"/>
  <c r="K53" i="1" s="1"/>
  <c r="L54" i="1"/>
  <c r="K54" i="1" s="1"/>
  <c r="M54" i="1" s="1"/>
  <c r="L55" i="1"/>
  <c r="K55" i="1" s="1"/>
  <c r="M55" i="1" s="1"/>
  <c r="L56" i="1"/>
  <c r="K56" i="1" s="1"/>
  <c r="H56" i="1" s="1"/>
  <c r="J56" i="1" s="1"/>
  <c r="O56" i="1" s="1"/>
  <c r="L57" i="1"/>
  <c r="K57" i="1" s="1"/>
  <c r="L58" i="1"/>
  <c r="I58" i="1" s="1"/>
  <c r="N58" i="1" s="1"/>
  <c r="L59" i="1"/>
  <c r="I59" i="1" s="1"/>
  <c r="N59" i="1" s="1"/>
  <c r="L60" i="1"/>
  <c r="L61" i="1"/>
  <c r="L62" i="1"/>
  <c r="L63" i="1"/>
  <c r="K63" i="1" s="1"/>
  <c r="M63" i="1" s="1"/>
  <c r="L64" i="1"/>
  <c r="K64" i="1" s="1"/>
  <c r="H64" i="1" s="1"/>
  <c r="J64" i="1" s="1"/>
  <c r="O64" i="1" s="1"/>
  <c r="L65" i="1"/>
  <c r="K65" i="1" s="1"/>
  <c r="H65" i="1" s="1"/>
  <c r="J65" i="1" s="1"/>
  <c r="O65" i="1" s="1"/>
  <c r="L66" i="1"/>
  <c r="K66" i="1" s="1"/>
  <c r="H66" i="1" s="1"/>
  <c r="J66" i="1" s="1"/>
  <c r="O66" i="1" s="1"/>
  <c r="L67" i="1"/>
  <c r="I67" i="1" s="1"/>
  <c r="N67" i="1" s="1"/>
  <c r="L68" i="1"/>
  <c r="I68" i="1" s="1"/>
  <c r="N68" i="1" s="1"/>
  <c r="L69" i="1"/>
  <c r="I69" i="1" s="1"/>
  <c r="N69" i="1" s="1"/>
  <c r="L70" i="1"/>
  <c r="K70" i="1" s="1"/>
  <c r="H70" i="1" s="1"/>
  <c r="J70" i="1" s="1"/>
  <c r="O70" i="1" s="1"/>
  <c r="L71" i="1"/>
  <c r="I71" i="1" s="1"/>
  <c r="N71" i="1" s="1"/>
  <c r="L72" i="1"/>
  <c r="I72" i="1" s="1"/>
  <c r="N72" i="1" s="1"/>
  <c r="L73" i="1"/>
  <c r="I73" i="1" s="1"/>
  <c r="N73" i="1" s="1"/>
  <c r="L74" i="1"/>
  <c r="K74" i="1" s="1"/>
  <c r="H74" i="1" s="1"/>
  <c r="J74" i="1" s="1"/>
  <c r="O74" i="1" s="1"/>
  <c r="L75" i="1"/>
  <c r="K75" i="1" s="1"/>
  <c r="M75" i="1" s="1"/>
  <c r="L76" i="1"/>
  <c r="K76" i="1" s="1"/>
  <c r="H76" i="1" s="1"/>
  <c r="J76" i="1" s="1"/>
  <c r="O76" i="1" s="1"/>
  <c r="L77" i="1"/>
  <c r="I77" i="1" s="1"/>
  <c r="N77" i="1" s="1"/>
  <c r="L78" i="1"/>
  <c r="I78" i="1" s="1"/>
  <c r="N78" i="1" s="1"/>
  <c r="L79" i="1"/>
  <c r="I79" i="1" s="1"/>
  <c r="N79" i="1" s="1"/>
  <c r="L80" i="1"/>
  <c r="L81" i="1"/>
  <c r="L82" i="1"/>
  <c r="L83" i="1"/>
  <c r="K83" i="1" s="1"/>
  <c r="L84" i="1"/>
  <c r="K84" i="1" s="1"/>
  <c r="L85" i="1"/>
  <c r="K85" i="1" s="1"/>
  <c r="H85" i="1" s="1"/>
  <c r="J85" i="1" s="1"/>
  <c r="O85" i="1" s="1"/>
  <c r="L86" i="1"/>
  <c r="K86" i="1" s="1"/>
  <c r="H86" i="1" s="1"/>
  <c r="J86" i="1" s="1"/>
  <c r="O86" i="1" s="1"/>
  <c r="L87" i="1"/>
  <c r="I87" i="1" s="1"/>
  <c r="N87" i="1" s="1"/>
  <c r="L88" i="1"/>
  <c r="I88" i="1" s="1"/>
  <c r="N88" i="1" s="1"/>
  <c r="L89" i="1"/>
  <c r="I89" i="1" s="1"/>
  <c r="N89" i="1" s="1"/>
  <c r="L90" i="1"/>
  <c r="I90" i="1" s="1"/>
  <c r="N90" i="1" s="1"/>
  <c r="L91" i="1"/>
  <c r="I91" i="1" s="1"/>
  <c r="N91" i="1" s="1"/>
  <c r="L92" i="1"/>
  <c r="I92" i="1" s="1"/>
  <c r="N92" i="1" s="1"/>
  <c r="L93" i="1"/>
  <c r="I93" i="1" s="1"/>
  <c r="N93" i="1" s="1"/>
  <c r="L94" i="1"/>
  <c r="K94" i="1" s="1"/>
  <c r="H94" i="1" s="1"/>
  <c r="J94" i="1" s="1"/>
  <c r="O94" i="1" s="1"/>
  <c r="L95" i="1"/>
  <c r="K95" i="1" s="1"/>
  <c r="M95" i="1" s="1"/>
  <c r="L96" i="1"/>
  <c r="K96" i="1" s="1"/>
  <c r="H96" i="1" s="1"/>
  <c r="J96" i="1" s="1"/>
  <c r="O96" i="1" s="1"/>
  <c r="L97" i="1"/>
  <c r="I97" i="1" s="1"/>
  <c r="N97" i="1" s="1"/>
  <c r="L98" i="1"/>
  <c r="I98" i="1" s="1"/>
  <c r="N98" i="1" s="1"/>
  <c r="L99" i="1"/>
  <c r="I99" i="1" s="1"/>
  <c r="N99" i="1" s="1"/>
  <c r="L100" i="1"/>
  <c r="I100" i="1" s="1"/>
  <c r="N100" i="1" s="1"/>
  <c r="L101" i="1"/>
  <c r="I101" i="1" s="1"/>
  <c r="N101" i="1" s="1"/>
  <c r="I66" i="1" l="1"/>
  <c r="N66" i="1" s="1"/>
  <c r="I65" i="1"/>
  <c r="N65" i="1" s="1"/>
  <c r="I64" i="1"/>
  <c r="N64" i="1" s="1"/>
  <c r="I63" i="1"/>
  <c r="N63" i="1" s="1"/>
  <c r="I43" i="1"/>
  <c r="N43" i="1" s="1"/>
  <c r="I30" i="1"/>
  <c r="N30" i="1" s="1"/>
  <c r="I23" i="1"/>
  <c r="N23" i="1" s="1"/>
  <c r="K101" i="1"/>
  <c r="K100" i="1"/>
  <c r="M100" i="1" s="1"/>
  <c r="K77" i="1"/>
  <c r="I24" i="1"/>
  <c r="N24" i="1" s="1"/>
  <c r="I26" i="1"/>
  <c r="N26" i="1" s="1"/>
  <c r="I25" i="1"/>
  <c r="N25" i="1" s="1"/>
  <c r="I74" i="1"/>
  <c r="N74" i="1" s="1"/>
  <c r="I70" i="1"/>
  <c r="N70" i="1" s="1"/>
  <c r="K72" i="1"/>
  <c r="H72" i="1" s="1"/>
  <c r="J72" i="1" s="1"/>
  <c r="O72" i="1" s="1"/>
  <c r="K71" i="1"/>
  <c r="M71" i="1" s="1"/>
  <c r="M45" i="1"/>
  <c r="M26" i="1"/>
  <c r="I44" i="1"/>
  <c r="N44" i="1" s="1"/>
  <c r="K69" i="1"/>
  <c r="H69" i="1" s="1"/>
  <c r="J69" i="1" s="1"/>
  <c r="O69" i="1" s="1"/>
  <c r="M25" i="1"/>
  <c r="I42" i="1"/>
  <c r="N42" i="1" s="1"/>
  <c r="I40" i="1"/>
  <c r="N40" i="1" s="1"/>
  <c r="K73" i="1"/>
  <c r="M73" i="1" s="1"/>
  <c r="I33" i="1"/>
  <c r="N33" i="1" s="1"/>
  <c r="K67" i="1"/>
  <c r="H67" i="1" s="1"/>
  <c r="J67" i="1" s="1"/>
  <c r="O67" i="1" s="1"/>
  <c r="I41" i="1"/>
  <c r="N41" i="1" s="1"/>
  <c r="I32" i="1"/>
  <c r="N32" i="1" s="1"/>
  <c r="K13" i="1"/>
  <c r="H13" i="1" s="1"/>
  <c r="J13" i="1" s="1"/>
  <c r="O13" i="1" s="1"/>
  <c r="K68" i="1"/>
  <c r="M68" i="1" s="1"/>
  <c r="I31" i="1"/>
  <c r="N31" i="1" s="1"/>
  <c r="K12" i="1"/>
  <c r="M12" i="1" s="1"/>
  <c r="M53" i="1"/>
  <c r="H53" i="1"/>
  <c r="J53" i="1" s="1"/>
  <c r="O53" i="1" s="1"/>
  <c r="M33" i="1"/>
  <c r="H33" i="1"/>
  <c r="J33" i="1" s="1"/>
  <c r="O33" i="1" s="1"/>
  <c r="M52" i="1"/>
  <c r="H52" i="1"/>
  <c r="J52" i="1" s="1"/>
  <c r="O52" i="1" s="1"/>
  <c r="M32" i="1"/>
  <c r="H32" i="1"/>
  <c r="J32" i="1" s="1"/>
  <c r="O32" i="1" s="1"/>
  <c r="H84" i="1"/>
  <c r="J84" i="1" s="1"/>
  <c r="O84" i="1" s="1"/>
  <c r="M84" i="1"/>
  <c r="H24" i="1"/>
  <c r="J24" i="1" s="1"/>
  <c r="O24" i="1" s="1"/>
  <c r="M24" i="1"/>
  <c r="M83" i="1"/>
  <c r="H83" i="1"/>
  <c r="J83" i="1" s="1"/>
  <c r="O83" i="1" s="1"/>
  <c r="H55" i="1"/>
  <c r="J55" i="1" s="1"/>
  <c r="O55" i="1" s="1"/>
  <c r="I14" i="1"/>
  <c r="N14" i="1" s="1"/>
  <c r="H54" i="1"/>
  <c r="J54" i="1" s="1"/>
  <c r="O54" i="1" s="1"/>
  <c r="I54" i="1"/>
  <c r="N54" i="1" s="1"/>
  <c r="I53" i="1"/>
  <c r="N53" i="1" s="1"/>
  <c r="I95" i="1"/>
  <c r="N95" i="1" s="1"/>
  <c r="I52" i="1"/>
  <c r="N52" i="1" s="1"/>
  <c r="I94" i="1"/>
  <c r="N94" i="1" s="1"/>
  <c r="K93" i="1"/>
  <c r="M93" i="1" s="1"/>
  <c r="K92" i="1"/>
  <c r="M92" i="1" s="1"/>
  <c r="K49" i="1"/>
  <c r="H49" i="1" s="1"/>
  <c r="J49" i="1" s="1"/>
  <c r="O49" i="1" s="1"/>
  <c r="M86" i="1"/>
  <c r="K91" i="1"/>
  <c r="M91" i="1" s="1"/>
  <c r="K48" i="1"/>
  <c r="M48" i="1" s="1"/>
  <c r="H23" i="1"/>
  <c r="J23" i="1" s="1"/>
  <c r="O23" i="1" s="1"/>
  <c r="M85" i="1"/>
  <c r="K90" i="1"/>
  <c r="M90" i="1" s="1"/>
  <c r="K47" i="1"/>
  <c r="H47" i="1" s="1"/>
  <c r="J47" i="1" s="1"/>
  <c r="O47" i="1" s="1"/>
  <c r="K89" i="1"/>
  <c r="M89" i="1" s="1"/>
  <c r="I86" i="1"/>
  <c r="N86" i="1" s="1"/>
  <c r="I37" i="1"/>
  <c r="N37" i="1" s="1"/>
  <c r="K88" i="1"/>
  <c r="M56" i="1"/>
  <c r="I85" i="1"/>
  <c r="N85" i="1" s="1"/>
  <c r="I36" i="1"/>
  <c r="N36" i="1" s="1"/>
  <c r="K87" i="1"/>
  <c r="I84" i="1"/>
  <c r="N84" i="1" s="1"/>
  <c r="I35" i="1"/>
  <c r="N35" i="1" s="1"/>
  <c r="I83" i="1"/>
  <c r="N83" i="1" s="1"/>
  <c r="I34" i="1"/>
  <c r="N34" i="1" s="1"/>
  <c r="M46" i="1"/>
  <c r="M51" i="1"/>
  <c r="H51" i="1"/>
  <c r="J51" i="1" s="1"/>
  <c r="O51" i="1" s="1"/>
  <c r="I62" i="1"/>
  <c r="N62" i="1" s="1"/>
  <c r="K62" i="1"/>
  <c r="M40" i="1"/>
  <c r="H40" i="1"/>
  <c r="J40" i="1" s="1"/>
  <c r="O40" i="1" s="1"/>
  <c r="H37" i="1"/>
  <c r="J37" i="1" s="1"/>
  <c r="O37" i="1" s="1"/>
  <c r="M37" i="1"/>
  <c r="K22" i="1"/>
  <c r="M41" i="1"/>
  <c r="H41" i="1"/>
  <c r="J41" i="1" s="1"/>
  <c r="O41" i="1" s="1"/>
  <c r="H57" i="1"/>
  <c r="J57" i="1" s="1"/>
  <c r="O57" i="1" s="1"/>
  <c r="M57" i="1"/>
  <c r="M31" i="1"/>
  <c r="H31" i="1"/>
  <c r="J31" i="1" s="1"/>
  <c r="O31" i="1" s="1"/>
  <c r="H50" i="1"/>
  <c r="J50" i="1" s="1"/>
  <c r="O50" i="1" s="1"/>
  <c r="M50" i="1"/>
  <c r="M101" i="1"/>
  <c r="H101" i="1"/>
  <c r="J101" i="1" s="1"/>
  <c r="O101" i="1" s="1"/>
  <c r="M30" i="1"/>
  <c r="K82" i="1"/>
  <c r="I82" i="1"/>
  <c r="N82" i="1" s="1"/>
  <c r="M42" i="1"/>
  <c r="H42" i="1"/>
  <c r="J42" i="1" s="1"/>
  <c r="O42" i="1" s="1"/>
  <c r="K81" i="1"/>
  <c r="I81" i="1"/>
  <c r="N81" i="1" s="1"/>
  <c r="K61" i="1"/>
  <c r="I61" i="1"/>
  <c r="N61" i="1" s="1"/>
  <c r="I80" i="1"/>
  <c r="N80" i="1" s="1"/>
  <c r="K80" i="1"/>
  <c r="K60" i="1"/>
  <c r="I60" i="1"/>
  <c r="N60" i="1" s="1"/>
  <c r="H77" i="1"/>
  <c r="J77" i="1" s="1"/>
  <c r="O77" i="1" s="1"/>
  <c r="M77" i="1"/>
  <c r="K21" i="1"/>
  <c r="K20" i="1"/>
  <c r="K19" i="1"/>
  <c r="K98" i="1"/>
  <c r="K97" i="1"/>
  <c r="I57" i="1"/>
  <c r="N57" i="1" s="1"/>
  <c r="K39" i="1"/>
  <c r="H75" i="1"/>
  <c r="J75" i="1" s="1"/>
  <c r="O75" i="1" s="1"/>
  <c r="M16" i="1"/>
  <c r="H44" i="1"/>
  <c r="J44" i="1" s="1"/>
  <c r="O44" i="1" s="1"/>
  <c r="I15" i="1"/>
  <c r="N15" i="1" s="1"/>
  <c r="H95" i="1"/>
  <c r="J95" i="1" s="1"/>
  <c r="O95" i="1" s="1"/>
  <c r="K29" i="1"/>
  <c r="M96" i="1"/>
  <c r="M66" i="1"/>
  <c r="H63" i="1"/>
  <c r="J63" i="1" s="1"/>
  <c r="O63" i="1" s="1"/>
  <c r="M94" i="1"/>
  <c r="M65" i="1"/>
  <c r="M36" i="1"/>
  <c r="K18" i="1"/>
  <c r="I55" i="1"/>
  <c r="N55" i="1" s="1"/>
  <c r="M74" i="1"/>
  <c r="H71" i="1"/>
  <c r="J71" i="1" s="1"/>
  <c r="O71" i="1" s="1"/>
  <c r="I51" i="1"/>
  <c r="N51" i="1" s="1"/>
  <c r="K58" i="1"/>
  <c r="H14" i="1"/>
  <c r="J14" i="1" s="1"/>
  <c r="O14" i="1" s="1"/>
  <c r="I75" i="1"/>
  <c r="N75" i="1" s="1"/>
  <c r="I45" i="1"/>
  <c r="N45" i="1" s="1"/>
  <c r="K79" i="1"/>
  <c r="H35" i="1"/>
  <c r="J35" i="1" s="1"/>
  <c r="O35" i="1" s="1"/>
  <c r="M64" i="1"/>
  <c r="K99" i="1"/>
  <c r="K17" i="1"/>
  <c r="I56" i="1"/>
  <c r="N56" i="1" s="1"/>
  <c r="K38" i="1"/>
  <c r="M15" i="1"/>
  <c r="M76" i="1"/>
  <c r="H43" i="1"/>
  <c r="J43" i="1" s="1"/>
  <c r="O43" i="1" s="1"/>
  <c r="M70" i="1"/>
  <c r="K59" i="1"/>
  <c r="I76" i="1"/>
  <c r="N76" i="1" s="1"/>
  <c r="I50" i="1"/>
  <c r="N50" i="1" s="1"/>
  <c r="I46" i="1"/>
  <c r="N46" i="1" s="1"/>
  <c r="K28" i="1"/>
  <c r="K27" i="1"/>
  <c r="I96" i="1"/>
  <c r="N96" i="1" s="1"/>
  <c r="I16" i="1"/>
  <c r="N16" i="1" s="1"/>
  <c r="K78" i="1"/>
  <c r="H34" i="1"/>
  <c r="J34" i="1" s="1"/>
  <c r="O34" i="1" s="1"/>
  <c r="H48" i="1" l="1"/>
  <c r="J48" i="1" s="1"/>
  <c r="O48" i="1" s="1"/>
  <c r="M13" i="1"/>
  <c r="H100" i="1"/>
  <c r="J100" i="1" s="1"/>
  <c r="O100" i="1" s="1"/>
  <c r="M67" i="1"/>
  <c r="M69" i="1"/>
  <c r="M49" i="1"/>
  <c r="H12" i="1"/>
  <c r="J12" i="1" s="1"/>
  <c r="M72" i="1"/>
  <c r="H68" i="1"/>
  <c r="J68" i="1" s="1"/>
  <c r="O68" i="1" s="1"/>
  <c r="H73" i="1"/>
  <c r="J73" i="1" s="1"/>
  <c r="O73" i="1" s="1"/>
  <c r="H87" i="1"/>
  <c r="J87" i="1" s="1"/>
  <c r="O87" i="1" s="1"/>
  <c r="M87" i="1"/>
  <c r="M88" i="1"/>
  <c r="H88" i="1"/>
  <c r="J88" i="1" s="1"/>
  <c r="O88" i="1" s="1"/>
  <c r="H89" i="1"/>
  <c r="J89" i="1" s="1"/>
  <c r="O89" i="1" s="1"/>
  <c r="H90" i="1"/>
  <c r="J90" i="1" s="1"/>
  <c r="O90" i="1" s="1"/>
  <c r="H91" i="1"/>
  <c r="J91" i="1" s="1"/>
  <c r="O91" i="1" s="1"/>
  <c r="H92" i="1"/>
  <c r="J92" i="1" s="1"/>
  <c r="O92" i="1" s="1"/>
  <c r="H93" i="1"/>
  <c r="J93" i="1" s="1"/>
  <c r="O93" i="1" s="1"/>
  <c r="M47" i="1"/>
  <c r="M80" i="1"/>
  <c r="H80" i="1"/>
  <c r="J80" i="1" s="1"/>
  <c r="O80" i="1" s="1"/>
  <c r="M28" i="1"/>
  <c r="H28" i="1"/>
  <c r="J28" i="1" s="1"/>
  <c r="O28" i="1" s="1"/>
  <c r="M61" i="1"/>
  <c r="H61" i="1"/>
  <c r="J61" i="1" s="1"/>
  <c r="O61" i="1" s="1"/>
  <c r="H58" i="1"/>
  <c r="J58" i="1" s="1"/>
  <c r="O58" i="1" s="1"/>
  <c r="M58" i="1"/>
  <c r="M81" i="1"/>
  <c r="H81" i="1"/>
  <c r="J81" i="1" s="1"/>
  <c r="O81" i="1" s="1"/>
  <c r="M59" i="1"/>
  <c r="H59" i="1"/>
  <c r="J59" i="1" s="1"/>
  <c r="O59" i="1" s="1"/>
  <c r="H39" i="1"/>
  <c r="J39" i="1" s="1"/>
  <c r="O39" i="1" s="1"/>
  <c r="M39" i="1"/>
  <c r="M22" i="1"/>
  <c r="H22" i="1"/>
  <c r="J22" i="1" s="1"/>
  <c r="O22" i="1" s="1"/>
  <c r="H97" i="1"/>
  <c r="J97" i="1" s="1"/>
  <c r="O97" i="1" s="1"/>
  <c r="M97" i="1"/>
  <c r="M82" i="1"/>
  <c r="H82" i="1"/>
  <c r="J82" i="1" s="1"/>
  <c r="O82" i="1" s="1"/>
  <c r="M98" i="1"/>
  <c r="H98" i="1"/>
  <c r="J98" i="1" s="1"/>
  <c r="O98" i="1" s="1"/>
  <c r="H18" i="1"/>
  <c r="J18" i="1" s="1"/>
  <c r="O18" i="1" s="1"/>
  <c r="M18" i="1"/>
  <c r="H19" i="1"/>
  <c r="J19" i="1" s="1"/>
  <c r="O19" i="1" s="1"/>
  <c r="M19" i="1"/>
  <c r="M38" i="1"/>
  <c r="H38" i="1"/>
  <c r="J38" i="1" s="1"/>
  <c r="O38" i="1" s="1"/>
  <c r="H20" i="1"/>
  <c r="J20" i="1" s="1"/>
  <c r="O20" i="1" s="1"/>
  <c r="M20" i="1"/>
  <c r="M62" i="1"/>
  <c r="H62" i="1"/>
  <c r="J62" i="1" s="1"/>
  <c r="O62" i="1" s="1"/>
  <c r="M21" i="1"/>
  <c r="H21" i="1"/>
  <c r="J21" i="1" s="1"/>
  <c r="O21" i="1" s="1"/>
  <c r="H17" i="1"/>
  <c r="J17" i="1" s="1"/>
  <c r="O17" i="1" s="1"/>
  <c r="M17" i="1"/>
  <c r="M99" i="1"/>
  <c r="H99" i="1"/>
  <c r="J99" i="1" s="1"/>
  <c r="O99" i="1" s="1"/>
  <c r="M78" i="1"/>
  <c r="H78" i="1"/>
  <c r="J78" i="1" s="1"/>
  <c r="O78" i="1" s="1"/>
  <c r="H27" i="1"/>
  <c r="J27" i="1" s="1"/>
  <c r="O27" i="1" s="1"/>
  <c r="M27" i="1"/>
  <c r="M79" i="1"/>
  <c r="H79" i="1"/>
  <c r="J79" i="1" s="1"/>
  <c r="O79" i="1" s="1"/>
  <c r="H29" i="1"/>
  <c r="J29" i="1" s="1"/>
  <c r="O29" i="1" s="1"/>
  <c r="M29" i="1"/>
  <c r="M60" i="1"/>
  <c r="H60" i="1"/>
  <c r="J60" i="1" s="1"/>
  <c r="O60" i="1" s="1"/>
</calcChain>
</file>

<file path=xl/sharedStrings.xml><?xml version="1.0" encoding="utf-8"?>
<sst xmlns="http://schemas.openxmlformats.org/spreadsheetml/2006/main" count="62" uniqueCount="52">
  <si>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</si>
  <si>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</si>
  <si>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</si>
  <si>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</si>
  <si>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</si>
  <si>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</si>
  <si>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</si>
  <si>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</si>
  <si>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</si>
  <si>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</si>
  <si>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</si>
  <si>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</si>
  <si>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BMEP</t>
  </si>
  <si>
    <t>SFC</t>
  </si>
  <si>
    <t>Overall Thermal Efficiency</t>
  </si>
  <si>
    <t>Corrected Power</t>
  </si>
  <si>
    <t>KW</t>
  </si>
  <si>
    <t>BHP</t>
  </si>
  <si>
    <t>NM</t>
  </si>
  <si>
    <t>N</t>
  </si>
  <si>
    <t>lbft</t>
  </si>
  <si>
    <t>F</t>
  </si>
  <si>
    <t>(D) r</t>
  </si>
  <si>
    <t>M</t>
  </si>
  <si>
    <t>Bore</t>
  </si>
  <si>
    <t>Stroke</t>
  </si>
  <si>
    <t>Sweapt Vol</t>
  </si>
  <si>
    <t>Fuel Mass</t>
  </si>
  <si>
    <t>KG</t>
  </si>
  <si>
    <t>Barometric Pressure</t>
  </si>
  <si>
    <t>Ambient Temp</t>
  </si>
  <si>
    <t>K</t>
  </si>
  <si>
    <t>inHg</t>
  </si>
  <si>
    <r>
      <t>MM</t>
    </r>
    <r>
      <rPr>
        <b/>
        <sz val="11"/>
        <color theme="1"/>
        <rFont val="Abadi"/>
        <family val="2"/>
      </rPr>
      <t>³</t>
    </r>
  </si>
  <si>
    <t>PSI</t>
  </si>
  <si>
    <t>ci</t>
  </si>
  <si>
    <t>L/min</t>
  </si>
  <si>
    <t>RPM</t>
  </si>
  <si>
    <t>fuel flow</t>
  </si>
  <si>
    <t>kg/s</t>
  </si>
  <si>
    <t>g/kwh</t>
  </si>
  <si>
    <t xml:space="preserve"> </t>
  </si>
  <si>
    <t>KW/KWh</t>
  </si>
  <si>
    <t>C</t>
  </si>
  <si>
    <t>Lt</t>
  </si>
  <si>
    <t>CC</t>
  </si>
  <si>
    <t>CV Petrol</t>
  </si>
  <si>
    <t>KJ/Kg</t>
  </si>
  <si>
    <t>Engien Capacity</t>
  </si>
  <si>
    <t>Engine Speed</t>
  </si>
  <si>
    <t>SFC smoothed</t>
  </si>
  <si>
    <t>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</si>
</sst>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2" fontId="3" fillId="0" borderId="0" xfId="0" applyNumberFormat="1" applyFont="1" applyAlignment="1">
      <alignment horizontal="center"/>
    </xf>
    <xf numFmtId="2" fontId="0" fillId="0" borderId="0" xfId="0" applyNumberFormat="1"/>
    <xf numFmtId="2" fontId="2" fillId="0" borderId="0" xfId="0" applyNumberFormat="1" applyFon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1" fillId="0" borderId="0" xfId="0" applyNumberFormat="1" applyFont="1"/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FEF88A"/>
      <color rgb="FFFFA95B"/>
      <color rgb="FFFF3B3B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layout>
        <c:manualLayout>
          <c:xMode val="edge"/>
          <c:yMode val="edge"/>
          <c:x val="0.32574371836636384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30206338449426"/>
          <c:y val="0.17171296296296298"/>
          <c:w val="0.83526605326557757"/>
          <c:h val="0.5894987605715952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Sheet1!$F$11:$F$101</c:f>
              <c:numCache>
                <c:formatCode>General</c:formatCode>
                <c:ptCount val="91"/>
                <c:pt idx="0">
                  <c:v>1200</c:v>
                </c:pt>
                <c:pt idx="1">
                  <c:v>1250</c:v>
                </c:pt>
                <c:pt idx="2">
                  <c:v>1300</c:v>
                </c:pt>
                <c:pt idx="3">
                  <c:v>1350</c:v>
                </c:pt>
                <c:pt idx="4">
                  <c:v>1400</c:v>
                </c:pt>
                <c:pt idx="5">
                  <c:v>1450</c:v>
                </c:pt>
                <c:pt idx="6">
                  <c:v>1500</c:v>
                </c:pt>
                <c:pt idx="7">
                  <c:v>1550</c:v>
                </c:pt>
                <c:pt idx="8">
                  <c:v>1600</c:v>
                </c:pt>
                <c:pt idx="9">
                  <c:v>1650</c:v>
                </c:pt>
                <c:pt idx="10">
                  <c:v>1700</c:v>
                </c:pt>
                <c:pt idx="11">
                  <c:v>1750</c:v>
                </c:pt>
                <c:pt idx="12">
                  <c:v>1800</c:v>
                </c:pt>
                <c:pt idx="13">
                  <c:v>1850</c:v>
                </c:pt>
                <c:pt idx="14">
                  <c:v>1900</c:v>
                </c:pt>
                <c:pt idx="15">
                  <c:v>1950</c:v>
                </c:pt>
                <c:pt idx="16">
                  <c:v>2000</c:v>
                </c:pt>
                <c:pt idx="17">
                  <c:v>2050</c:v>
                </c:pt>
                <c:pt idx="18">
                  <c:v>2100</c:v>
                </c:pt>
                <c:pt idx="19">
                  <c:v>2150</c:v>
                </c:pt>
                <c:pt idx="20">
                  <c:v>2200</c:v>
                </c:pt>
                <c:pt idx="21">
                  <c:v>2250</c:v>
                </c:pt>
                <c:pt idx="22">
                  <c:v>2300</c:v>
                </c:pt>
                <c:pt idx="23">
                  <c:v>2350</c:v>
                </c:pt>
                <c:pt idx="24">
                  <c:v>2400</c:v>
                </c:pt>
                <c:pt idx="25">
                  <c:v>2450</c:v>
                </c:pt>
                <c:pt idx="26">
                  <c:v>2500</c:v>
                </c:pt>
                <c:pt idx="27">
                  <c:v>2550</c:v>
                </c:pt>
                <c:pt idx="28">
                  <c:v>2600</c:v>
                </c:pt>
                <c:pt idx="29">
                  <c:v>2650</c:v>
                </c:pt>
                <c:pt idx="30">
                  <c:v>2700</c:v>
                </c:pt>
                <c:pt idx="31">
                  <c:v>2750</c:v>
                </c:pt>
                <c:pt idx="32">
                  <c:v>2800</c:v>
                </c:pt>
                <c:pt idx="33">
                  <c:v>2850</c:v>
                </c:pt>
                <c:pt idx="34">
                  <c:v>2900</c:v>
                </c:pt>
                <c:pt idx="35">
                  <c:v>2950</c:v>
                </c:pt>
                <c:pt idx="36">
                  <c:v>3000</c:v>
                </c:pt>
                <c:pt idx="37">
                  <c:v>3050</c:v>
                </c:pt>
                <c:pt idx="38">
                  <c:v>3100</c:v>
                </c:pt>
                <c:pt idx="39">
                  <c:v>3150</c:v>
                </c:pt>
                <c:pt idx="40">
                  <c:v>3200</c:v>
                </c:pt>
                <c:pt idx="41">
                  <c:v>3250</c:v>
                </c:pt>
                <c:pt idx="42">
                  <c:v>3300</c:v>
                </c:pt>
                <c:pt idx="43">
                  <c:v>3350</c:v>
                </c:pt>
                <c:pt idx="44">
                  <c:v>3400</c:v>
                </c:pt>
                <c:pt idx="45">
                  <c:v>3450</c:v>
                </c:pt>
                <c:pt idx="46">
                  <c:v>3500</c:v>
                </c:pt>
                <c:pt idx="47">
                  <c:v>3550</c:v>
                </c:pt>
                <c:pt idx="48">
                  <c:v>3600</c:v>
                </c:pt>
                <c:pt idx="49">
                  <c:v>3650</c:v>
                </c:pt>
                <c:pt idx="50">
                  <c:v>3700</c:v>
                </c:pt>
                <c:pt idx="51">
                  <c:v>3750</c:v>
                </c:pt>
                <c:pt idx="52">
                  <c:v>3800</c:v>
                </c:pt>
                <c:pt idx="53">
                  <c:v>3850</c:v>
                </c:pt>
                <c:pt idx="54">
                  <c:v>3900</c:v>
                </c:pt>
                <c:pt idx="55">
                  <c:v>3950</c:v>
                </c:pt>
                <c:pt idx="56">
                  <c:v>4000</c:v>
                </c:pt>
                <c:pt idx="57">
                  <c:v>4050</c:v>
                </c:pt>
                <c:pt idx="58">
                  <c:v>4100</c:v>
                </c:pt>
                <c:pt idx="59">
                  <c:v>4150</c:v>
                </c:pt>
                <c:pt idx="60">
                  <c:v>4200</c:v>
                </c:pt>
                <c:pt idx="61">
                  <c:v>4250</c:v>
                </c:pt>
                <c:pt idx="62">
                  <c:v>4300</c:v>
                </c:pt>
                <c:pt idx="63">
                  <c:v>4350</c:v>
                </c:pt>
                <c:pt idx="64">
                  <c:v>4400</c:v>
                </c:pt>
                <c:pt idx="65">
                  <c:v>4450</c:v>
                </c:pt>
                <c:pt idx="66">
                  <c:v>4500</c:v>
                </c:pt>
                <c:pt idx="67">
                  <c:v>4550</c:v>
                </c:pt>
                <c:pt idx="68">
                  <c:v>4600</c:v>
                </c:pt>
                <c:pt idx="69">
                  <c:v>4650</c:v>
                </c:pt>
                <c:pt idx="70">
                  <c:v>4700</c:v>
                </c:pt>
                <c:pt idx="71">
                  <c:v>4750</c:v>
                </c:pt>
                <c:pt idx="72">
                  <c:v>4800</c:v>
                </c:pt>
                <c:pt idx="73">
                  <c:v>4850</c:v>
                </c:pt>
                <c:pt idx="74">
                  <c:v>4900</c:v>
                </c:pt>
                <c:pt idx="75">
                  <c:v>4950</c:v>
                </c:pt>
                <c:pt idx="76">
                  <c:v>5000</c:v>
                </c:pt>
                <c:pt idx="77">
                  <c:v>5050</c:v>
                </c:pt>
                <c:pt idx="78">
                  <c:v>5100</c:v>
                </c:pt>
                <c:pt idx="79">
                  <c:v>5150</c:v>
                </c:pt>
                <c:pt idx="80">
                  <c:v>5200</c:v>
                </c:pt>
                <c:pt idx="81">
                  <c:v>5250</c:v>
                </c:pt>
                <c:pt idx="82">
                  <c:v>5300</c:v>
                </c:pt>
                <c:pt idx="83">
                  <c:v>5350</c:v>
                </c:pt>
                <c:pt idx="84">
                  <c:v>5400</c:v>
                </c:pt>
                <c:pt idx="85">
                  <c:v>5450</c:v>
                </c:pt>
                <c:pt idx="86">
                  <c:v>5500</c:v>
                </c:pt>
                <c:pt idx="87">
                  <c:v>5550</c:v>
                </c:pt>
                <c:pt idx="88">
                  <c:v>5600</c:v>
                </c:pt>
                <c:pt idx="89">
                  <c:v>5650</c:v>
                </c:pt>
                <c:pt idx="90">
                  <c:v>5700</c:v>
                </c:pt>
              </c:numCache>
            </c:numRef>
          </c:cat>
          <c:val>
            <c:numRef>
              <c:f>Sheet1!$P$11:$P$101</c:f>
              <c:numCache>
                <c:formatCode>General</c:formatCode>
                <c:ptCount val="91"/>
                <c:pt idx="0">
                  <c:v>358.00900000000001</c:v>
                </c:pt>
                <c:pt idx="1">
                  <c:v>350.54300000000001</c:v>
                </c:pt>
                <c:pt idx="2">
                  <c:v>338.31200000000001</c:v>
                </c:pt>
                <c:pt idx="3">
                  <c:v>322.73599999999999</c:v>
                </c:pt>
                <c:pt idx="4">
                  <c:v>311.661</c:v>
                </c:pt>
                <c:pt idx="5">
                  <c:v>305.50299999999999</c:v>
                </c:pt>
                <c:pt idx="6">
                  <c:v>292.89800000000002</c:v>
                </c:pt>
                <c:pt idx="7">
                  <c:v>281.17200000000003</c:v>
                </c:pt>
                <c:pt idx="8">
                  <c:v>274.93799999999999</c:v>
                </c:pt>
                <c:pt idx="9">
                  <c:v>268.7</c:v>
                </c:pt>
                <c:pt idx="10">
                  <c:v>267.279</c:v>
                </c:pt>
                <c:pt idx="11">
                  <c:v>267.76799999999997</c:v>
                </c:pt>
                <c:pt idx="12">
                  <c:v>266.42399999999998</c:v>
                </c:pt>
                <c:pt idx="13">
                  <c:v>264.971</c:v>
                </c:pt>
                <c:pt idx="14">
                  <c:v>262.78399999999999</c:v>
                </c:pt>
                <c:pt idx="15">
                  <c:v>263.08600000000001</c:v>
                </c:pt>
                <c:pt idx="16">
                  <c:v>266.86200000000002</c:v>
                </c:pt>
                <c:pt idx="17">
                  <c:v>269.64499999999998</c:v>
                </c:pt>
                <c:pt idx="18">
                  <c:v>270.214</c:v>
                </c:pt>
                <c:pt idx="19">
                  <c:v>269.58</c:v>
                </c:pt>
                <c:pt idx="20">
                  <c:v>269.5</c:v>
                </c:pt>
                <c:pt idx="21">
                  <c:v>267.47800000000001</c:v>
                </c:pt>
                <c:pt idx="22">
                  <c:v>265.55099999999999</c:v>
                </c:pt>
                <c:pt idx="23">
                  <c:v>264.16300000000001</c:v>
                </c:pt>
                <c:pt idx="24">
                  <c:v>263.43400000000003</c:v>
                </c:pt>
                <c:pt idx="25">
                  <c:v>262.64800000000002</c:v>
                </c:pt>
                <c:pt idx="26">
                  <c:v>262.90300000000002</c:v>
                </c:pt>
                <c:pt idx="27">
                  <c:v>264.48500000000001</c:v>
                </c:pt>
                <c:pt idx="28">
                  <c:v>265.471</c:v>
                </c:pt>
                <c:pt idx="29">
                  <c:v>265.15199999999999</c:v>
                </c:pt>
                <c:pt idx="30">
                  <c:v>266.01100000000002</c:v>
                </c:pt>
                <c:pt idx="31">
                  <c:v>266.95499999999998</c:v>
                </c:pt>
                <c:pt idx="32">
                  <c:v>269.35899999999998</c:v>
                </c:pt>
                <c:pt idx="33">
                  <c:v>270.94499999999999</c:v>
                </c:pt>
                <c:pt idx="34">
                  <c:v>272.76900000000001</c:v>
                </c:pt>
                <c:pt idx="35">
                  <c:v>274.58999999999997</c:v>
                </c:pt>
                <c:pt idx="36">
                  <c:v>274.53300000000002</c:v>
                </c:pt>
                <c:pt idx="37">
                  <c:v>275.608</c:v>
                </c:pt>
                <c:pt idx="38">
                  <c:v>278.88299999999998</c:v>
                </c:pt>
                <c:pt idx="39">
                  <c:v>282.68700000000001</c:v>
                </c:pt>
                <c:pt idx="40">
                  <c:v>287.30200000000002</c:v>
                </c:pt>
                <c:pt idx="41">
                  <c:v>292.27800000000002</c:v>
                </c:pt>
                <c:pt idx="42">
                  <c:v>294.77</c:v>
                </c:pt>
                <c:pt idx="43">
                  <c:v>297.423</c:v>
                </c:pt>
                <c:pt idx="44">
                  <c:v>297.584</c:v>
                </c:pt>
                <c:pt idx="45">
                  <c:v>297.89699999999999</c:v>
                </c:pt>
                <c:pt idx="46">
                  <c:v>296.14800000000002</c:v>
                </c:pt>
                <c:pt idx="47">
                  <c:v>294.77100000000002</c:v>
                </c:pt>
                <c:pt idx="48">
                  <c:v>294.55599999999998</c:v>
                </c:pt>
                <c:pt idx="49">
                  <c:v>293.37099999999998</c:v>
                </c:pt>
                <c:pt idx="50">
                  <c:v>294.62099999999998</c:v>
                </c:pt>
                <c:pt idx="51">
                  <c:v>295.23500000000001</c:v>
                </c:pt>
                <c:pt idx="52">
                  <c:v>299.14100000000002</c:v>
                </c:pt>
                <c:pt idx="53">
                  <c:v>300.35399999999998</c:v>
                </c:pt>
                <c:pt idx="54">
                  <c:v>302.43700000000001</c:v>
                </c:pt>
                <c:pt idx="55">
                  <c:v>301.85500000000002</c:v>
                </c:pt>
                <c:pt idx="56">
                  <c:v>302.88099999999997</c:v>
                </c:pt>
                <c:pt idx="57">
                  <c:v>304.95299999999997</c:v>
                </c:pt>
                <c:pt idx="58">
                  <c:v>306.44299999999998</c:v>
                </c:pt>
                <c:pt idx="59">
                  <c:v>310.20800000000003</c:v>
                </c:pt>
                <c:pt idx="60">
                  <c:v>312.27100000000002</c:v>
                </c:pt>
                <c:pt idx="61">
                  <c:v>314.37</c:v>
                </c:pt>
                <c:pt idx="62">
                  <c:v>316.27100000000002</c:v>
                </c:pt>
                <c:pt idx="63">
                  <c:v>318.46800000000002</c:v>
                </c:pt>
                <c:pt idx="64">
                  <c:v>319.33800000000002</c:v>
                </c:pt>
                <c:pt idx="65">
                  <c:v>320.71199999999999</c:v>
                </c:pt>
                <c:pt idx="66">
                  <c:v>323.00400000000002</c:v>
                </c:pt>
                <c:pt idx="67">
                  <c:v>324.29000000000002</c:v>
                </c:pt>
                <c:pt idx="68">
                  <c:v>324.351</c:v>
                </c:pt>
                <c:pt idx="69">
                  <c:v>323.23599999999999</c:v>
                </c:pt>
                <c:pt idx="70">
                  <c:v>324.435</c:v>
                </c:pt>
                <c:pt idx="71">
                  <c:v>324.95600000000002</c:v>
                </c:pt>
                <c:pt idx="72">
                  <c:v>325.97699999999998</c:v>
                </c:pt>
                <c:pt idx="73">
                  <c:v>326.97699999999998</c:v>
                </c:pt>
                <c:pt idx="74">
                  <c:v>328.01900000000001</c:v>
                </c:pt>
                <c:pt idx="75">
                  <c:v>331.02100000000002</c:v>
                </c:pt>
                <c:pt idx="76">
                  <c:v>333.16</c:v>
                </c:pt>
                <c:pt idx="77">
                  <c:v>336.18099999999998</c:v>
                </c:pt>
                <c:pt idx="78">
                  <c:v>339.30099999999999</c:v>
                </c:pt>
                <c:pt idx="79">
                  <c:v>341.39400000000001</c:v>
                </c:pt>
                <c:pt idx="80">
                  <c:v>343.25</c:v>
                </c:pt>
                <c:pt idx="81">
                  <c:v>346.34699999999998</c:v>
                </c:pt>
                <c:pt idx="82">
                  <c:v>349.30700000000002</c:v>
                </c:pt>
                <c:pt idx="83">
                  <c:v>352.834</c:v>
                </c:pt>
                <c:pt idx="84">
                  <c:v>355.82900000000001</c:v>
                </c:pt>
                <c:pt idx="85">
                  <c:v>357.46600000000001</c:v>
                </c:pt>
                <c:pt idx="86">
                  <c:v>359.78300000000002</c:v>
                </c:pt>
                <c:pt idx="87">
                  <c:v>361.89299999999997</c:v>
                </c:pt>
                <c:pt idx="88">
                  <c:v>367.89400000000001</c:v>
                </c:pt>
                <c:pt idx="89">
                  <c:v>372.596</c:v>
                </c:pt>
                <c:pt idx="90">
                  <c:v>375.56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2D-45A9-B220-92CD274CFE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4457552"/>
        <c:axId val="804458512"/>
      </c:lineChart>
      <c:catAx>
        <c:axId val="804457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r>
                  <a:rPr lang="en-GB"/>
                  <a:t> </a:t>
                </a:r>
              </a:p>
            </c:rich>
          </c:tx>
          <c:layout>
            <c:manualLayout>
              <c:xMode val="edge"/>
              <c:yMode val="edge"/>
              <c:x val="0.44064005546298191"/>
              <c:y val="0.897198891805190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458512"/>
        <c:crosses val="autoZero"/>
        <c:auto val="1"/>
        <c:lblAlgn val="ctr"/>
        <c:lblOffset val="100"/>
        <c:noMultiLvlLbl val="0"/>
      </c:catAx>
      <c:valAx>
        <c:axId val="804458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(g/kwh) (smoothed)</a:t>
                </a:r>
              </a:p>
            </c:rich>
          </c:tx>
          <c:layout>
            <c:manualLayout>
              <c:xMode val="edge"/>
              <c:yMode val="edge"/>
              <c:x val="2.4427477000664864E-2"/>
              <c:y val="0.225698454359871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457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against engine speed</a:t>
            </a:r>
          </a:p>
        </c:rich>
      </c:tx>
      <c:layout>
        <c:manualLayout>
          <c:xMode val="edge"/>
          <c:yMode val="edge"/>
          <c:x val="0.30216666666666664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Sheet1!$F$11:$F$101</c:f>
              <c:numCache>
                <c:formatCode>General</c:formatCode>
                <c:ptCount val="91"/>
                <c:pt idx="0">
                  <c:v>1200</c:v>
                </c:pt>
                <c:pt idx="1">
                  <c:v>1250</c:v>
                </c:pt>
                <c:pt idx="2">
                  <c:v>1300</c:v>
                </c:pt>
                <c:pt idx="3">
                  <c:v>1350</c:v>
                </c:pt>
                <c:pt idx="4">
                  <c:v>1400</c:v>
                </c:pt>
                <c:pt idx="5">
                  <c:v>1450</c:v>
                </c:pt>
                <c:pt idx="6">
                  <c:v>1500</c:v>
                </c:pt>
                <c:pt idx="7">
                  <c:v>1550</c:v>
                </c:pt>
                <c:pt idx="8">
                  <c:v>1600</c:v>
                </c:pt>
                <c:pt idx="9">
                  <c:v>1650</c:v>
                </c:pt>
                <c:pt idx="10">
                  <c:v>1700</c:v>
                </c:pt>
                <c:pt idx="11">
                  <c:v>1750</c:v>
                </c:pt>
                <c:pt idx="12">
                  <c:v>1800</c:v>
                </c:pt>
                <c:pt idx="13">
                  <c:v>1850</c:v>
                </c:pt>
                <c:pt idx="14">
                  <c:v>1900</c:v>
                </c:pt>
                <c:pt idx="15">
                  <c:v>1950</c:v>
                </c:pt>
                <c:pt idx="16">
                  <c:v>2000</c:v>
                </c:pt>
                <c:pt idx="17">
                  <c:v>2050</c:v>
                </c:pt>
                <c:pt idx="18">
                  <c:v>2100</c:v>
                </c:pt>
                <c:pt idx="19">
                  <c:v>2150</c:v>
                </c:pt>
                <c:pt idx="20">
                  <c:v>2200</c:v>
                </c:pt>
                <c:pt idx="21">
                  <c:v>2250</c:v>
                </c:pt>
                <c:pt idx="22">
                  <c:v>2300</c:v>
                </c:pt>
                <c:pt idx="23">
                  <c:v>2350</c:v>
                </c:pt>
                <c:pt idx="24">
                  <c:v>2400</c:v>
                </c:pt>
                <c:pt idx="25">
                  <c:v>2450</c:v>
                </c:pt>
                <c:pt idx="26">
                  <c:v>2500</c:v>
                </c:pt>
                <c:pt idx="27">
                  <c:v>2550</c:v>
                </c:pt>
                <c:pt idx="28">
                  <c:v>2600</c:v>
                </c:pt>
                <c:pt idx="29">
                  <c:v>2650</c:v>
                </c:pt>
                <c:pt idx="30">
                  <c:v>2700</c:v>
                </c:pt>
                <c:pt idx="31">
                  <c:v>2750</c:v>
                </c:pt>
                <c:pt idx="32">
                  <c:v>2800</c:v>
                </c:pt>
                <c:pt idx="33">
                  <c:v>2850</c:v>
                </c:pt>
                <c:pt idx="34">
                  <c:v>2900</c:v>
                </c:pt>
                <c:pt idx="35">
                  <c:v>2950</c:v>
                </c:pt>
                <c:pt idx="36">
                  <c:v>3000</c:v>
                </c:pt>
                <c:pt idx="37">
                  <c:v>3050</c:v>
                </c:pt>
                <c:pt idx="38">
                  <c:v>3100</c:v>
                </c:pt>
                <c:pt idx="39">
                  <c:v>3150</c:v>
                </c:pt>
                <c:pt idx="40">
                  <c:v>3200</c:v>
                </c:pt>
                <c:pt idx="41">
                  <c:v>3250</c:v>
                </c:pt>
                <c:pt idx="42">
                  <c:v>3300</c:v>
                </c:pt>
                <c:pt idx="43">
                  <c:v>3350</c:v>
                </c:pt>
                <c:pt idx="44">
                  <c:v>3400</c:v>
                </c:pt>
                <c:pt idx="45">
                  <c:v>3450</c:v>
                </c:pt>
                <c:pt idx="46">
                  <c:v>3500</c:v>
                </c:pt>
                <c:pt idx="47">
                  <c:v>3550</c:v>
                </c:pt>
                <c:pt idx="48">
                  <c:v>3600</c:v>
                </c:pt>
                <c:pt idx="49">
                  <c:v>3650</c:v>
                </c:pt>
                <c:pt idx="50">
                  <c:v>3700</c:v>
                </c:pt>
                <c:pt idx="51">
                  <c:v>3750</c:v>
                </c:pt>
                <c:pt idx="52">
                  <c:v>3800</c:v>
                </c:pt>
                <c:pt idx="53">
                  <c:v>3850</c:v>
                </c:pt>
                <c:pt idx="54">
                  <c:v>3900</c:v>
                </c:pt>
                <c:pt idx="55">
                  <c:v>3950</c:v>
                </c:pt>
                <c:pt idx="56">
                  <c:v>4000</c:v>
                </c:pt>
                <c:pt idx="57">
                  <c:v>4050</c:v>
                </c:pt>
                <c:pt idx="58">
                  <c:v>4100</c:v>
                </c:pt>
                <c:pt idx="59">
                  <c:v>4150</c:v>
                </c:pt>
                <c:pt idx="60">
                  <c:v>4200</c:v>
                </c:pt>
                <c:pt idx="61">
                  <c:v>4250</c:v>
                </c:pt>
                <c:pt idx="62">
                  <c:v>4300</c:v>
                </c:pt>
                <c:pt idx="63">
                  <c:v>4350</c:v>
                </c:pt>
                <c:pt idx="64">
                  <c:v>4400</c:v>
                </c:pt>
                <c:pt idx="65">
                  <c:v>4450</c:v>
                </c:pt>
                <c:pt idx="66">
                  <c:v>4500</c:v>
                </c:pt>
                <c:pt idx="67">
                  <c:v>4550</c:v>
                </c:pt>
                <c:pt idx="68">
                  <c:v>4600</c:v>
                </c:pt>
                <c:pt idx="69">
                  <c:v>4650</c:v>
                </c:pt>
                <c:pt idx="70">
                  <c:v>4700</c:v>
                </c:pt>
                <c:pt idx="71">
                  <c:v>4750</c:v>
                </c:pt>
                <c:pt idx="72">
                  <c:v>4800</c:v>
                </c:pt>
                <c:pt idx="73">
                  <c:v>4850</c:v>
                </c:pt>
                <c:pt idx="74">
                  <c:v>4900</c:v>
                </c:pt>
                <c:pt idx="75">
                  <c:v>4950</c:v>
                </c:pt>
                <c:pt idx="76">
                  <c:v>5000</c:v>
                </c:pt>
                <c:pt idx="77">
                  <c:v>5050</c:v>
                </c:pt>
                <c:pt idx="78">
                  <c:v>5100</c:v>
                </c:pt>
                <c:pt idx="79">
                  <c:v>5150</c:v>
                </c:pt>
                <c:pt idx="80">
                  <c:v>5200</c:v>
                </c:pt>
                <c:pt idx="81">
                  <c:v>5250</c:v>
                </c:pt>
                <c:pt idx="82">
                  <c:v>5300</c:v>
                </c:pt>
                <c:pt idx="83">
                  <c:v>5350</c:v>
                </c:pt>
                <c:pt idx="84">
                  <c:v>5400</c:v>
                </c:pt>
                <c:pt idx="85">
                  <c:v>5450</c:v>
                </c:pt>
                <c:pt idx="86">
                  <c:v>5500</c:v>
                </c:pt>
                <c:pt idx="87">
                  <c:v>5550</c:v>
                </c:pt>
                <c:pt idx="88">
                  <c:v>5600</c:v>
                </c:pt>
                <c:pt idx="89">
                  <c:v>5650</c:v>
                </c:pt>
                <c:pt idx="90">
                  <c:v>5700</c:v>
                </c:pt>
              </c:numCache>
            </c:numRef>
          </c:cat>
          <c:val>
            <c:numRef>
              <c:f>Sheet1!$L$11:$L$101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33-4A6C-A9A1-66B96A9D1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6114288"/>
        <c:axId val="806110928"/>
      </c:lineChart>
      <c:catAx>
        <c:axId val="8061142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4629046369203851"/>
              <c:y val="0.897198891805190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110928"/>
        <c:crosses val="autoZero"/>
        <c:auto val="1"/>
        <c:lblAlgn val="ctr"/>
        <c:lblOffset val="100"/>
        <c:noMultiLvlLbl val="0"/>
      </c:catAx>
      <c:valAx>
        <c:axId val="80611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6114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BHP against engine speed</a:t>
            </a:r>
          </a:p>
        </c:rich>
      </c:tx>
      <c:layout>
        <c:manualLayout>
          <c:xMode val="edge"/>
          <c:yMode val="edge"/>
          <c:x val="0.31415266841644796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Sheet1!$F$11:$F$101</c:f>
              <c:numCache>
                <c:formatCode>General</c:formatCode>
                <c:ptCount val="91"/>
                <c:pt idx="0">
                  <c:v>1200</c:v>
                </c:pt>
                <c:pt idx="1">
                  <c:v>1250</c:v>
                </c:pt>
                <c:pt idx="2">
                  <c:v>1300</c:v>
                </c:pt>
                <c:pt idx="3">
                  <c:v>1350</c:v>
                </c:pt>
                <c:pt idx="4">
                  <c:v>1400</c:v>
                </c:pt>
                <c:pt idx="5">
                  <c:v>1450</c:v>
                </c:pt>
                <c:pt idx="6">
                  <c:v>1500</c:v>
                </c:pt>
                <c:pt idx="7">
                  <c:v>1550</c:v>
                </c:pt>
                <c:pt idx="8">
                  <c:v>1600</c:v>
                </c:pt>
                <c:pt idx="9">
                  <c:v>1650</c:v>
                </c:pt>
                <c:pt idx="10">
                  <c:v>1700</c:v>
                </c:pt>
                <c:pt idx="11">
                  <c:v>1750</c:v>
                </c:pt>
                <c:pt idx="12">
                  <c:v>1800</c:v>
                </c:pt>
                <c:pt idx="13">
                  <c:v>1850</c:v>
                </c:pt>
                <c:pt idx="14">
                  <c:v>1900</c:v>
                </c:pt>
                <c:pt idx="15">
                  <c:v>1950</c:v>
                </c:pt>
                <c:pt idx="16">
                  <c:v>2000</c:v>
                </c:pt>
                <c:pt idx="17">
                  <c:v>2050</c:v>
                </c:pt>
                <c:pt idx="18">
                  <c:v>2100</c:v>
                </c:pt>
                <c:pt idx="19">
                  <c:v>2150</c:v>
                </c:pt>
                <c:pt idx="20">
                  <c:v>2200</c:v>
                </c:pt>
                <c:pt idx="21">
                  <c:v>2250</c:v>
                </c:pt>
                <c:pt idx="22">
                  <c:v>2300</c:v>
                </c:pt>
                <c:pt idx="23">
                  <c:v>2350</c:v>
                </c:pt>
                <c:pt idx="24">
                  <c:v>2400</c:v>
                </c:pt>
                <c:pt idx="25">
                  <c:v>2450</c:v>
                </c:pt>
                <c:pt idx="26">
                  <c:v>2500</c:v>
                </c:pt>
                <c:pt idx="27">
                  <c:v>2550</c:v>
                </c:pt>
                <c:pt idx="28">
                  <c:v>2600</c:v>
                </c:pt>
                <c:pt idx="29">
                  <c:v>2650</c:v>
                </c:pt>
                <c:pt idx="30">
                  <c:v>2700</c:v>
                </c:pt>
                <c:pt idx="31">
                  <c:v>2750</c:v>
                </c:pt>
                <c:pt idx="32">
                  <c:v>2800</c:v>
                </c:pt>
                <c:pt idx="33">
                  <c:v>2850</c:v>
                </c:pt>
                <c:pt idx="34">
                  <c:v>2900</c:v>
                </c:pt>
                <c:pt idx="35">
                  <c:v>2950</c:v>
                </c:pt>
                <c:pt idx="36">
                  <c:v>3000</c:v>
                </c:pt>
                <c:pt idx="37">
                  <c:v>3050</c:v>
                </c:pt>
                <c:pt idx="38">
                  <c:v>3100</c:v>
                </c:pt>
                <c:pt idx="39">
                  <c:v>3150</c:v>
                </c:pt>
                <c:pt idx="40">
                  <c:v>3200</c:v>
                </c:pt>
                <c:pt idx="41">
                  <c:v>3250</c:v>
                </c:pt>
                <c:pt idx="42">
                  <c:v>3300</c:v>
                </c:pt>
                <c:pt idx="43">
                  <c:v>3350</c:v>
                </c:pt>
                <c:pt idx="44">
                  <c:v>3400</c:v>
                </c:pt>
                <c:pt idx="45">
                  <c:v>3450</c:v>
                </c:pt>
                <c:pt idx="46">
                  <c:v>3500</c:v>
                </c:pt>
                <c:pt idx="47">
                  <c:v>3550</c:v>
                </c:pt>
                <c:pt idx="48">
                  <c:v>3600</c:v>
                </c:pt>
                <c:pt idx="49">
                  <c:v>3650</c:v>
                </c:pt>
                <c:pt idx="50">
                  <c:v>3700</c:v>
                </c:pt>
                <c:pt idx="51">
                  <c:v>3750</c:v>
                </c:pt>
                <c:pt idx="52">
                  <c:v>3800</c:v>
                </c:pt>
                <c:pt idx="53">
                  <c:v>3850</c:v>
                </c:pt>
                <c:pt idx="54">
                  <c:v>3900</c:v>
                </c:pt>
                <c:pt idx="55">
                  <c:v>3950</c:v>
                </c:pt>
                <c:pt idx="56">
                  <c:v>4000</c:v>
                </c:pt>
                <c:pt idx="57">
                  <c:v>4050</c:v>
                </c:pt>
                <c:pt idx="58">
                  <c:v>4100</c:v>
                </c:pt>
                <c:pt idx="59">
                  <c:v>4150</c:v>
                </c:pt>
                <c:pt idx="60">
                  <c:v>4200</c:v>
                </c:pt>
                <c:pt idx="61">
                  <c:v>4250</c:v>
                </c:pt>
                <c:pt idx="62">
                  <c:v>4300</c:v>
                </c:pt>
                <c:pt idx="63">
                  <c:v>4350</c:v>
                </c:pt>
                <c:pt idx="64">
                  <c:v>4400</c:v>
                </c:pt>
                <c:pt idx="65">
                  <c:v>4450</c:v>
                </c:pt>
                <c:pt idx="66">
                  <c:v>4500</c:v>
                </c:pt>
                <c:pt idx="67">
                  <c:v>4550</c:v>
                </c:pt>
                <c:pt idx="68">
                  <c:v>4600</c:v>
                </c:pt>
                <c:pt idx="69">
                  <c:v>4650</c:v>
                </c:pt>
                <c:pt idx="70">
                  <c:v>4700</c:v>
                </c:pt>
                <c:pt idx="71">
                  <c:v>4750</c:v>
                </c:pt>
                <c:pt idx="72">
                  <c:v>4800</c:v>
                </c:pt>
                <c:pt idx="73">
                  <c:v>4850</c:v>
                </c:pt>
                <c:pt idx="74">
                  <c:v>4900</c:v>
                </c:pt>
                <c:pt idx="75">
                  <c:v>4950</c:v>
                </c:pt>
                <c:pt idx="76">
                  <c:v>5000</c:v>
                </c:pt>
                <c:pt idx="77">
                  <c:v>5050</c:v>
                </c:pt>
                <c:pt idx="78">
                  <c:v>5100</c:v>
                </c:pt>
                <c:pt idx="79">
                  <c:v>5150</c:v>
                </c:pt>
                <c:pt idx="80">
                  <c:v>5200</c:v>
                </c:pt>
                <c:pt idx="81">
                  <c:v>5250</c:v>
                </c:pt>
                <c:pt idx="82">
                  <c:v>5300</c:v>
                </c:pt>
                <c:pt idx="83">
                  <c:v>5350</c:v>
                </c:pt>
                <c:pt idx="84">
                  <c:v>5400</c:v>
                </c:pt>
                <c:pt idx="85">
                  <c:v>5450</c:v>
                </c:pt>
                <c:pt idx="86">
                  <c:v>5500</c:v>
                </c:pt>
                <c:pt idx="87">
                  <c:v>5550</c:v>
                </c:pt>
                <c:pt idx="88">
                  <c:v>5600</c:v>
                </c:pt>
                <c:pt idx="89">
                  <c:v>5650</c:v>
                </c:pt>
                <c:pt idx="90">
                  <c:v>5700</c:v>
                </c:pt>
              </c:numCache>
            </c:numRef>
          </c:cat>
          <c:val>
            <c:numRef>
              <c:f>Sheet1!$H$11:$H$101</c:f>
              <c:numCache>
                <c:formatCode>0.00</c:formatCode>
                <c:ptCount val="91"/>
                <c:pt idx="0">
                  <c:v>11.717544272475248</c:v>
                </c:pt>
                <c:pt idx="1">
                  <c:v>12.361284558548912</c:v>
                </c:pt>
                <c:pt idx="2">
                  <c:v>13.067499319242771</c:v>
                </c:pt>
                <c:pt idx="3">
                  <c:v>13.729988821842378</c:v>
                </c:pt>
                <c:pt idx="4">
                  <c:v>14.547192299367921</c:v>
                </c:pt>
                <c:pt idx="5">
                  <c:v>15.396641221386139</c:v>
                </c:pt>
                <c:pt idx="6">
                  <c:v>16.3071095917497</c:v>
                </c:pt>
                <c:pt idx="7">
                  <c:v>17.291434866686728</c:v>
                </c:pt>
                <c:pt idx="8">
                  <c:v>18.328198372017429</c:v>
                </c:pt>
                <c:pt idx="9">
                  <c:v>19.234456331703761</c:v>
                </c:pt>
                <c:pt idx="10">
                  <c:v>20.104281350019804</c:v>
                </c:pt>
                <c:pt idx="11">
                  <c:v>20.917022365072473</c:v>
                </c:pt>
                <c:pt idx="12">
                  <c:v>21.716966023046339</c:v>
                </c:pt>
                <c:pt idx="13">
                  <c:v>22.452521904133068</c:v>
                </c:pt>
                <c:pt idx="14">
                  <c:v>23.110308349363962</c:v>
                </c:pt>
                <c:pt idx="15">
                  <c:v>23.831124928855445</c:v>
                </c:pt>
                <c:pt idx="16">
                  <c:v>24.661114306559998</c:v>
                </c:pt>
                <c:pt idx="17">
                  <c:v>25.420328685737825</c:v>
                </c:pt>
                <c:pt idx="18">
                  <c:v>26.160043421452674</c:v>
                </c:pt>
                <c:pt idx="19">
                  <c:v>27.020937786373064</c:v>
                </c:pt>
                <c:pt idx="20">
                  <c:v>27.990810182209895</c:v>
                </c:pt>
                <c:pt idx="21">
                  <c:v>28.852168551572277</c:v>
                </c:pt>
                <c:pt idx="22">
                  <c:v>29.784685725604756</c:v>
                </c:pt>
                <c:pt idx="23">
                  <c:v>30.739675608598809</c:v>
                </c:pt>
                <c:pt idx="24">
                  <c:v>31.541005551448713</c:v>
                </c:pt>
                <c:pt idx="25">
                  <c:v>32.487528785489111</c:v>
                </c:pt>
                <c:pt idx="26">
                  <c:v>33.376011365132669</c:v>
                </c:pt>
                <c:pt idx="27">
                  <c:v>34.145193247138216</c:v>
                </c:pt>
                <c:pt idx="28">
                  <c:v>34.835391261908903</c:v>
                </c:pt>
                <c:pt idx="29">
                  <c:v>35.522392801634858</c:v>
                </c:pt>
                <c:pt idx="30">
                  <c:v>36.214687429069308</c:v>
                </c:pt>
                <c:pt idx="31">
                  <c:v>36.880843139605545</c:v>
                </c:pt>
                <c:pt idx="32">
                  <c:v>37.580762333858218</c:v>
                </c:pt>
                <c:pt idx="33">
                  <c:v>38.20813643856475</c:v>
                </c:pt>
                <c:pt idx="34">
                  <c:v>38.63950590145901</c:v>
                </c:pt>
                <c:pt idx="35">
                  <c:v>39.045028598400002</c:v>
                </c:pt>
                <c:pt idx="36">
                  <c:v>39.678589428999601</c:v>
                </c:pt>
                <c:pt idx="37">
                  <c:v>40.289179175496237</c:v>
                </c:pt>
                <c:pt idx="38">
                  <c:v>40.70694929832554</c:v>
                </c:pt>
                <c:pt idx="39">
                  <c:v>41.178291884628912</c:v>
                </c:pt>
                <c:pt idx="40">
                  <c:v>41.832234539976241</c:v>
                </c:pt>
                <c:pt idx="41">
                  <c:v>42.324669278815051</c:v>
                </c:pt>
                <c:pt idx="42">
                  <c:v>43.01887148006653</c:v>
                </c:pt>
                <c:pt idx="43">
                  <c:v>43.614200636026922</c:v>
                </c:pt>
                <c:pt idx="44">
                  <c:v>44.213001232627335</c:v>
                </c:pt>
                <c:pt idx="45">
                  <c:v>44.994682592316835</c:v>
                </c:pt>
                <c:pt idx="46">
                  <c:v>45.986724089270503</c:v>
                </c:pt>
                <c:pt idx="47">
                  <c:v>46.893818402642374</c:v>
                </c:pt>
                <c:pt idx="48">
                  <c:v>47.886656154132282</c:v>
                </c:pt>
                <c:pt idx="49">
                  <c:v>48.805104255207915</c:v>
                </c:pt>
                <c:pt idx="50">
                  <c:v>49.493578006558423</c:v>
                </c:pt>
                <c:pt idx="51">
                  <c:v>50.516650516625738</c:v>
                </c:pt>
                <c:pt idx="52">
                  <c:v>51.170822309969118</c:v>
                </c:pt>
                <c:pt idx="53">
                  <c:v>51.840128667950893</c:v>
                </c:pt>
                <c:pt idx="54">
                  <c:v>52.485833812340594</c:v>
                </c:pt>
                <c:pt idx="55">
                  <c:v>53.17447941718811</c:v>
                </c:pt>
                <c:pt idx="56">
                  <c:v>53.771149030425342</c:v>
                </c:pt>
                <c:pt idx="57">
                  <c:v>54.109471281577825</c:v>
                </c:pt>
                <c:pt idx="58">
                  <c:v>54.582079855309303</c:v>
                </c:pt>
                <c:pt idx="59">
                  <c:v>54.841521351325142</c:v>
                </c:pt>
                <c:pt idx="60">
                  <c:v>54.994952153473264</c:v>
                </c:pt>
                <c:pt idx="61">
                  <c:v>55.093103414076836</c:v>
                </c:pt>
                <c:pt idx="62">
                  <c:v>55.166370288310489</c:v>
                </c:pt>
                <c:pt idx="63">
                  <c:v>55.391246317623761</c:v>
                </c:pt>
                <c:pt idx="64">
                  <c:v>55.784813739621377</c:v>
                </c:pt>
                <c:pt idx="65">
                  <c:v>56.012153002392076</c:v>
                </c:pt>
                <c:pt idx="66">
                  <c:v>56.354347685677631</c:v>
                </c:pt>
                <c:pt idx="67">
                  <c:v>56.822740120281978</c:v>
                </c:pt>
                <c:pt idx="68">
                  <c:v>57.402780043456623</c:v>
                </c:pt>
                <c:pt idx="69">
                  <c:v>58.113205214827715</c:v>
                </c:pt>
                <c:pt idx="70">
                  <c:v>58.416097003342578</c:v>
                </c:pt>
                <c:pt idx="71">
                  <c:v>58.944225713514463</c:v>
                </c:pt>
                <c:pt idx="72">
                  <c:v>59.128716171025729</c:v>
                </c:pt>
                <c:pt idx="73">
                  <c:v>59.167285824209117</c:v>
                </c:pt>
                <c:pt idx="74">
                  <c:v>59.217633170388908</c:v>
                </c:pt>
                <c:pt idx="75">
                  <c:v>59.12980457650692</c:v>
                </c:pt>
                <c:pt idx="76">
                  <c:v>58.884432153447911</c:v>
                </c:pt>
                <c:pt idx="77">
                  <c:v>58.477620555279202</c:v>
                </c:pt>
                <c:pt idx="78">
                  <c:v>58.177770573661782</c:v>
                </c:pt>
                <c:pt idx="79">
                  <c:v>58.03587114116435</c:v>
                </c:pt>
                <c:pt idx="80">
                  <c:v>57.918065568950496</c:v>
                </c:pt>
                <c:pt idx="81">
                  <c:v>57.460963336256</c:v>
                </c:pt>
                <c:pt idx="82">
                  <c:v>57.017054869373467</c:v>
                </c:pt>
                <c:pt idx="83">
                  <c:v>56.553582027544074</c:v>
                </c:pt>
                <c:pt idx="84">
                  <c:v>56.4798992678476</c:v>
                </c:pt>
                <c:pt idx="85">
                  <c:v>55.99701843775366</c:v>
                </c:pt>
                <c:pt idx="86">
                  <c:v>55.735478037694108</c:v>
                </c:pt>
                <c:pt idx="87">
                  <c:v>55.528938776513897</c:v>
                </c:pt>
                <c:pt idx="88">
                  <c:v>55.456202356741059</c:v>
                </c:pt>
                <c:pt idx="89">
                  <c:v>55.525237052187883</c:v>
                </c:pt>
                <c:pt idx="90">
                  <c:v>55.859340872833265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67-4DA3-985D-4DED654741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4986048"/>
        <c:axId val="1554985088"/>
      </c:lineChart>
      <c:catAx>
        <c:axId val="15549860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3167935258092738"/>
              <c:y val="0.897198891805190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985088"/>
        <c:crosses val="autoZero"/>
        <c:auto val="1"/>
        <c:lblAlgn val="ctr"/>
        <c:lblOffset val="100"/>
        <c:noMultiLvlLbl val="0"/>
      </c:catAx>
      <c:valAx>
        <c:axId val="155498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 (KW)</a:t>
                </a:r>
              </a:p>
            </c:rich>
          </c:tx>
          <c:layout>
            <c:manualLayout>
              <c:xMode val="edge"/>
              <c:yMode val="edge"/>
              <c:x val="2.2222222222222223E-2"/>
              <c:y val="0.381797900262467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98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297655</xdr:colOff>
      <xdr:row>8</xdr:row>
      <xdr:rowOff>140494</xdr:rowOff>
    </xdr:from>
    <xdr:to>
      <xdr:col>24</xdr:col>
      <xdr:colOff>103187</xdr:colOff>
      <xdr:row>23</xdr:row>
      <xdr:rowOff>145256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8DDFE07-1F02-65D4-0265-CA34A56F0B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337344</xdr:colOff>
      <xdr:row>24</xdr:row>
      <xdr:rowOff>116681</xdr:rowOff>
    </xdr:from>
    <xdr:to>
      <xdr:col>24</xdr:col>
      <xdr:colOff>35719</xdr:colOff>
      <xdr:row>39</xdr:row>
      <xdr:rowOff>121443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37E4641-2321-950A-23C6-F8CEC605D2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361156</xdr:colOff>
      <xdr:row>41</xdr:row>
      <xdr:rowOff>29368</xdr:rowOff>
    </xdr:from>
    <xdr:to>
      <xdr:col>24</xdr:col>
      <xdr:colOff>59531</xdr:colOff>
      <xdr:row>56</xdr:row>
      <xdr:rowOff>34131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0F3CE42-C20F-A522-9C81-243E4BED9B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3D6C7-286F-4A06-8BB3-26D663661A2B}">
  <dimension ref="A1:AA101"/>
  <sheetViews>
    <sheetView tabSelected="1" zoomScale="70" zoomScaleNormal="70" workbookViewId="0">
      <selection activeCell="O6" sqref="O6"/>
    </sheetView>
  </sheetViews>
  <sheetFormatPr defaultRowHeight="14.5" x14ac:dyDescent="0.35"/>
  <cols>
    <col min="2" max="2" width="11.81640625" customWidth="1"/>
    <col min="3" max="3" width="14.36328125" customWidth="1"/>
    <col min="4" max="4" width="9.81640625" customWidth="1"/>
    <col min="5" max="5" width="9.90625" style="7" customWidth="1"/>
    <col min="6" max="6" width="13.26953125" customWidth="1"/>
    <col min="7" max="7" width="11.90625" customWidth="1"/>
    <col min="8" max="8" width="12.6328125" customWidth="1"/>
    <col min="9" max="9" width="12" customWidth="1"/>
    <col min="10" max="10" width="19.6328125" customWidth="1"/>
    <col min="11" max="11" width="14.36328125" customWidth="1"/>
    <col min="12" max="12" width="14.90625" style="7" customWidth="1"/>
    <col min="13" max="13" width="17" style="7" customWidth="1"/>
    <col min="14" max="14" width="17.7265625" style="7" customWidth="1"/>
    <col min="15" max="15" width="24.1796875" style="7" customWidth="1"/>
    <col min="16" max="16" width="14.7265625" style="3" customWidth="1"/>
    <col min="17" max="19" width="8.7265625" style="7"/>
    <col min="20" max="20" width="8.54296875" style="7" customWidth="1"/>
  </cols>
  <sheetData>
    <row r="1" spans="1:27" x14ac:dyDescent="0.35">
      <c r="J1" s="4"/>
      <c r="L1" s="6"/>
    </row>
    <row r="2" spans="1:27" x14ac:dyDescent="0.35">
      <c r="J2" s="1"/>
      <c r="L2" s="8"/>
    </row>
    <row r="3" spans="1:27" x14ac:dyDescent="0.35">
      <c r="I3" s="1"/>
      <c r="K3" s="1"/>
    </row>
    <row r="4" spans="1:27" x14ac:dyDescent="0.35">
      <c r="A4" s="26" t="s">
        <v>0</v>
      </c>
      <c r="B4" s="26" t="s">
        <v>1</v>
      </c>
      <c r="C4" s="26" t="s">
        <v>2</v>
      </c>
      <c r="D4" s="26" t="s">
        <v>22</v>
      </c>
      <c r="E4" s="27" t="s">
        <v>24</v>
      </c>
      <c r="F4" s="28" t="s">
        <v>25</v>
      </c>
      <c r="G4" s="28" t="s">
        <v>26</v>
      </c>
      <c r="H4" s="26" t="s">
        <v>26</v>
      </c>
      <c r="I4" s="28" t="s">
        <v>27</v>
      </c>
      <c r="J4" s="26" t="s">
        <v>29</v>
      </c>
      <c r="K4" s="28" t="s">
        <v>30</v>
      </c>
      <c r="L4" s="29" t="s">
        <v>30</v>
      </c>
      <c r="M4" s="29" t="s">
        <v>48</v>
      </c>
      <c r="N4" s="29" t="s">
        <v>48</v>
      </c>
      <c r="O4" s="29" t="s">
        <v>46</v>
      </c>
    </row>
    <row r="5" spans="1:27" x14ac:dyDescent="0.35">
      <c r="A5" s="26" t="s">
        <v>3</v>
      </c>
      <c r="B5" s="26" t="s">
        <v>4</v>
      </c>
      <c r="C5" s="26" t="s">
        <v>5</v>
      </c>
      <c r="D5" s="26" t="s">
        <v>23</v>
      </c>
      <c r="E5" s="29" t="s">
        <v>23</v>
      </c>
      <c r="F5" s="28" t="s">
        <v>23</v>
      </c>
      <c r="G5" s="28" t="s">
        <v>33</v>
      </c>
      <c r="H5" s="28" t="s">
        <v>35</v>
      </c>
      <c r="I5" s="28" t="s">
        <v>28</v>
      </c>
      <c r="J5" s="26" t="s">
        <v>32</v>
      </c>
      <c r="K5" s="28" t="s">
        <v>31</v>
      </c>
      <c r="L5" s="29" t="s">
        <v>43</v>
      </c>
      <c r="M5" s="29" t="s">
        <v>44</v>
      </c>
      <c r="N5" s="29" t="s">
        <v>45</v>
      </c>
      <c r="O5" s="29" t="s">
        <v>47</v>
      </c>
    </row>
    <row r="6" spans="1:27" x14ac:dyDescent="0.35">
      <c r="A6" s="30">
        <v>1018.9</v>
      </c>
      <c r="B6" s="30">
        <v>46</v>
      </c>
      <c r="C6" s="30">
        <v>27</v>
      </c>
      <c r="D6" s="30">
        <v>0.81577599999999995</v>
      </c>
      <c r="E6" s="31">
        <v>7.4999999999999997E-2</v>
      </c>
      <c r="F6" s="32">
        <v>8.6999999999999994E-2</v>
      </c>
      <c r="G6" s="32">
        <f>3.14*(75/2)*(75/2)*87</f>
        <v>384159.375</v>
      </c>
      <c r="H6" s="33">
        <v>23.442843400000001</v>
      </c>
      <c r="I6" s="32">
        <v>0.75</v>
      </c>
      <c r="J6" s="30">
        <f>A6*0.02953</f>
        <v>30.088117</v>
      </c>
      <c r="K6" s="32">
        <f>C6+273</f>
        <v>300</v>
      </c>
      <c r="L6" s="34">
        <v>27</v>
      </c>
      <c r="M6" s="34">
        <v>1.5980000000000001</v>
      </c>
      <c r="N6" s="34">
        <v>1598</v>
      </c>
      <c r="O6" s="34">
        <v>45800</v>
      </c>
    </row>
    <row r="7" spans="1:27" x14ac:dyDescent="0.35">
      <c r="A7" s="1"/>
      <c r="B7" s="1"/>
      <c r="F7" s="3"/>
      <c r="G7" s="3"/>
      <c r="H7" s="3"/>
      <c r="I7" s="3"/>
      <c r="J7" s="2"/>
      <c r="K7" s="3"/>
      <c r="L7" s="10"/>
      <c r="M7" s="9"/>
      <c r="N7" s="9"/>
      <c r="O7" s="9"/>
      <c r="Q7" s="9"/>
    </row>
    <row r="8" spans="1:27" x14ac:dyDescent="0.35">
      <c r="A8" s="1"/>
      <c r="B8" s="1"/>
      <c r="C8" s="5"/>
      <c r="D8" s="5"/>
      <c r="E8" s="11"/>
      <c r="F8" s="5"/>
      <c r="H8" s="3"/>
      <c r="I8" s="3"/>
      <c r="J8" s="3"/>
      <c r="K8" s="3"/>
      <c r="L8" s="10"/>
      <c r="M8" s="9"/>
      <c r="N8" s="10"/>
      <c r="O8" s="9"/>
      <c r="Q8" s="9"/>
      <c r="R8" s="9"/>
      <c r="S8" s="9"/>
    </row>
    <row r="9" spans="1:27" x14ac:dyDescent="0.35">
      <c r="A9" s="12" t="s">
        <v>6</v>
      </c>
      <c r="B9" s="15" t="s">
        <v>7</v>
      </c>
      <c r="C9" s="12" t="s">
        <v>8</v>
      </c>
      <c r="D9" s="13" t="s">
        <v>38</v>
      </c>
      <c r="E9" s="14" t="s">
        <v>9</v>
      </c>
      <c r="F9" s="15" t="s">
        <v>49</v>
      </c>
      <c r="G9" s="16" t="s">
        <v>21</v>
      </c>
      <c r="H9" s="17" t="s">
        <v>17</v>
      </c>
      <c r="I9" s="14" t="s">
        <v>16</v>
      </c>
      <c r="J9" s="17" t="s">
        <v>15</v>
      </c>
      <c r="K9" s="14" t="s">
        <v>51</v>
      </c>
      <c r="L9" s="17" t="s">
        <v>51</v>
      </c>
      <c r="M9" s="14" t="s">
        <v>12</v>
      </c>
      <c r="N9" s="17" t="s">
        <v>13</v>
      </c>
      <c r="O9" s="14" t="s">
        <v>14</v>
      </c>
      <c r="P9" s="17" t="s">
        <v>50</v>
      </c>
    </row>
    <row r="10" spans="1:27" x14ac:dyDescent="0.35">
      <c r="A10" s="12" t="s">
        <v>10</v>
      </c>
      <c r="B10" s="15" t="s">
        <v>37</v>
      </c>
      <c r="C10" s="12" t="s">
        <v>36</v>
      </c>
      <c r="D10" s="13" t="s">
        <v>39</v>
      </c>
      <c r="E10" s="14" t="s">
        <v>9</v>
      </c>
      <c r="F10" s="15" t="s">
        <v>11</v>
      </c>
      <c r="G10" s="14" t="s">
        <v>19</v>
      </c>
      <c r="H10" s="17" t="s">
        <v>16</v>
      </c>
      <c r="I10" s="14"/>
      <c r="J10" s="17" t="s">
        <v>16</v>
      </c>
      <c r="K10" s="14" t="s">
        <v>20</v>
      </c>
      <c r="L10" s="18" t="s">
        <v>18</v>
      </c>
      <c r="M10" s="14" t="s">
        <v>34</v>
      </c>
      <c r="N10" s="18" t="s">
        <v>40</v>
      </c>
      <c r="O10" s="16" t="s">
        <v>42</v>
      </c>
      <c r="P10" s="18" t="s">
        <v>40</v>
      </c>
    </row>
    <row r="11" spans="1:27" x14ac:dyDescent="0.35">
      <c r="A11" s="19">
        <v>102.27500000000001</v>
      </c>
      <c r="B11" s="22">
        <v>1000</v>
      </c>
      <c r="C11" s="19">
        <v>7.0400000000000004E-2</v>
      </c>
      <c r="D11" s="20">
        <f>(C11*0.75)/60</f>
        <v>8.8000000000000003E-4</v>
      </c>
      <c r="E11" s="21">
        <v>1.2658</v>
      </c>
      <c r="F11" s="22">
        <v>1200</v>
      </c>
      <c r="G11" s="21">
        <v>102.27500000000001</v>
      </c>
      <c r="H11" s="23">
        <f>(K11*B11)/5252</f>
        <v>11.717544272475248</v>
      </c>
      <c r="I11" s="21">
        <f>(L11*B11)/9549</f>
        <v>8.7374060529898419</v>
      </c>
      <c r="J11" s="23">
        <f>H11*((29.92/30.088117)*SQRT(300/298))*(1-(46/100*0.004))</f>
        <v>11.669596521141035</v>
      </c>
      <c r="K11" s="21">
        <f>L11*0.7376</f>
        <v>61.540542519040002</v>
      </c>
      <c r="L11" s="24">
        <f>G11*0.815776</f>
        <v>83.433490399999997</v>
      </c>
      <c r="M11" s="21">
        <f>150.8*(K11/23.442843)</f>
        <v>395.86981032425263</v>
      </c>
      <c r="N11" s="24">
        <f>(((C11*0.75)/60)/I11)*3600000</f>
        <v>362.5790058041249</v>
      </c>
      <c r="O11" s="25">
        <f>J11/(((C11*0.75)/60)*45800)*100</f>
        <v>28.953941348603202</v>
      </c>
      <c r="P11" s="20">
        <v>358.00900000000001</v>
      </c>
    </row>
    <row r="12" spans="1:27" x14ac:dyDescent="0.35">
      <c r="A12" s="19">
        <v>102.756</v>
      </c>
      <c r="B12" s="22">
        <v>1050</v>
      </c>
      <c r="C12" s="19">
        <v>7.2400000000000006E-2</v>
      </c>
      <c r="D12" s="20">
        <f t="shared" ref="D11:D42" si="0">(C12*0.75)/60</f>
        <v>9.0499999999999999E-4</v>
      </c>
      <c r="E12" s="21">
        <v>1.26783</v>
      </c>
      <c r="F12" s="22">
        <v>1250</v>
      </c>
      <c r="G12" s="21">
        <v>102.756</v>
      </c>
      <c r="H12" s="23">
        <f t="shared" ref="H11:H42" si="1">(K12*B12)/5252</f>
        <v>12.361284558548912</v>
      </c>
      <c r="I12" s="21">
        <f t="shared" ref="I11:I42" si="2">(L12*B12)/9549</f>
        <v>9.2174230378887856</v>
      </c>
      <c r="J12" s="23">
        <f t="shared" ref="J12:J75" si="3">H12*((29.92/30.088117)*SQRT(300/298))*(1-(46/100*0.004))</f>
        <v>12.310702646127467</v>
      </c>
      <c r="K12" s="21">
        <f t="shared" ref="K12:K75" si="4">L12*0.7376</f>
        <v>61.829968096665603</v>
      </c>
      <c r="L12" s="24">
        <f t="shared" ref="L12:L75" si="5">G12*0.815776</f>
        <v>83.825878656</v>
      </c>
      <c r="M12" s="21">
        <f t="shared" ref="M12:M75" si="6">150.8*(K12/23.442843)</f>
        <v>397.73158865489023</v>
      </c>
      <c r="N12" s="24">
        <f t="shared" ref="N11:N42" si="7">(((C12*0.75)/60)/I12)*3600000</f>
        <v>353.46104725884771</v>
      </c>
      <c r="O12" s="25">
        <f>J12/(((C12*0.75)/60)*45800)*100</f>
        <v>29.700843557450042</v>
      </c>
      <c r="P12" s="20">
        <v>350.54300000000001</v>
      </c>
      <c r="AA12" t="s">
        <v>41</v>
      </c>
    </row>
    <row r="13" spans="1:27" x14ac:dyDescent="0.35">
      <c r="A13" s="19">
        <v>103.68899999999999</v>
      </c>
      <c r="B13" s="22">
        <v>1100</v>
      </c>
      <c r="C13" s="19">
        <v>7.3700000000000002E-2</v>
      </c>
      <c r="D13" s="20">
        <f t="shared" si="0"/>
        <v>9.2125000000000009E-4</v>
      </c>
      <c r="E13" s="21">
        <v>1.2734399999999999</v>
      </c>
      <c r="F13" s="22">
        <v>1300</v>
      </c>
      <c r="G13" s="21">
        <v>103.68899999999999</v>
      </c>
      <c r="H13" s="23">
        <f t="shared" si="1"/>
        <v>13.067499319242771</v>
      </c>
      <c r="I13" s="21">
        <f t="shared" si="2"/>
        <v>9.7440252833176242</v>
      </c>
      <c r="J13" s="23">
        <f t="shared" si="3"/>
        <v>13.014027602528985</v>
      </c>
      <c r="K13" s="21">
        <f t="shared" si="4"/>
        <v>62.391369476966396</v>
      </c>
      <c r="L13" s="24">
        <f t="shared" si="5"/>
        <v>84.586997663999995</v>
      </c>
      <c r="M13" s="21">
        <f t="shared" si="6"/>
        <v>401.34289672658446</v>
      </c>
      <c r="N13" s="24">
        <f t="shared" si="7"/>
        <v>340.36241733465675</v>
      </c>
      <c r="O13" s="25">
        <f t="shared" ref="O11:O42" si="8">J13/(((C13*0.75)/60)*45800)*100</f>
        <v>30.843861524127636</v>
      </c>
      <c r="P13" s="20">
        <v>338.31200000000001</v>
      </c>
    </row>
    <row r="14" spans="1:27" x14ac:dyDescent="0.35">
      <c r="A14" s="19">
        <v>104.209</v>
      </c>
      <c r="B14" s="22">
        <v>1150</v>
      </c>
      <c r="C14" s="19">
        <v>7.2800000000000004E-2</v>
      </c>
      <c r="D14" s="20">
        <f t="shared" si="0"/>
        <v>9.1E-4</v>
      </c>
      <c r="E14" s="21">
        <v>1.2847599999999999</v>
      </c>
      <c r="F14" s="22">
        <v>1350</v>
      </c>
      <c r="G14" s="21">
        <v>104.209</v>
      </c>
      <c r="H14" s="23">
        <f t="shared" si="1"/>
        <v>13.729988821842378</v>
      </c>
      <c r="I14" s="21">
        <f t="shared" si="2"/>
        <v>10.238022972206513</v>
      </c>
      <c r="J14" s="23">
        <f t="shared" si="3"/>
        <v>13.673806222951104</v>
      </c>
      <c r="K14" s="21">
        <f t="shared" si="4"/>
        <v>62.704261993318404</v>
      </c>
      <c r="L14" s="24">
        <f t="shared" si="5"/>
        <v>85.011201184000001</v>
      </c>
      <c r="M14" s="21">
        <f t="shared" si="6"/>
        <v>403.35563005700362</v>
      </c>
      <c r="N14" s="24">
        <f t="shared" si="7"/>
        <v>319.98365396263137</v>
      </c>
      <c r="O14" s="25">
        <f t="shared" si="8"/>
        <v>32.808211101662998</v>
      </c>
      <c r="P14" s="20">
        <v>322.73599999999999</v>
      </c>
    </row>
    <row r="15" spans="1:27" x14ac:dyDescent="0.35">
      <c r="A15" s="19">
        <v>105.81100000000001</v>
      </c>
      <c r="B15" s="22">
        <v>1200</v>
      </c>
      <c r="C15" s="19">
        <v>7.4399999999999994E-2</v>
      </c>
      <c r="D15" s="20">
        <f t="shared" si="0"/>
        <v>9.2999999999999995E-4</v>
      </c>
      <c r="E15" s="21">
        <v>1.2918099999999999</v>
      </c>
      <c r="F15" s="22">
        <v>1400</v>
      </c>
      <c r="G15" s="21">
        <v>105.81100000000001</v>
      </c>
      <c r="H15" s="23">
        <f t="shared" si="1"/>
        <v>14.547192299367921</v>
      </c>
      <c r="I15" s="21">
        <f t="shared" si="2"/>
        <v>10.847386030285893</v>
      </c>
      <c r="J15" s="23">
        <f t="shared" si="3"/>
        <v>14.487665734521093</v>
      </c>
      <c r="K15" s="21">
        <f t="shared" si="4"/>
        <v>63.6682116302336</v>
      </c>
      <c r="L15" s="24">
        <f t="shared" si="5"/>
        <v>86.318074335999995</v>
      </c>
      <c r="M15" s="21">
        <f t="shared" si="6"/>
        <v>409.55639697110234</v>
      </c>
      <c r="N15" s="24">
        <f t="shared" si="7"/>
        <v>308.64578716498022</v>
      </c>
      <c r="O15" s="25">
        <f t="shared" si="8"/>
        <v>34.013395629715674</v>
      </c>
      <c r="P15" s="20">
        <v>311.661</v>
      </c>
    </row>
    <row r="16" spans="1:27" x14ac:dyDescent="0.35">
      <c r="A16" s="19">
        <v>107.51</v>
      </c>
      <c r="B16" s="22">
        <v>1250</v>
      </c>
      <c r="C16" s="19">
        <v>7.8950000000000006E-2</v>
      </c>
      <c r="D16" s="20">
        <f t="shared" si="0"/>
        <v>9.8687500000000012E-4</v>
      </c>
      <c r="E16" s="21">
        <v>1.2972900000000001</v>
      </c>
      <c r="F16" s="22">
        <f>F15+50</f>
        <v>1450</v>
      </c>
      <c r="G16" s="21">
        <v>107.51</v>
      </c>
      <c r="H16" s="23">
        <f t="shared" si="1"/>
        <v>15.396641221386139</v>
      </c>
      <c r="I16" s="21">
        <f t="shared" si="2"/>
        <v>11.480793507173527</v>
      </c>
      <c r="J16" s="23">
        <f t="shared" si="3"/>
        <v>15.333638743435257</v>
      </c>
      <c r="K16" s="21">
        <f t="shared" si="4"/>
        <v>64.690527755776003</v>
      </c>
      <c r="L16" s="24">
        <f t="shared" si="5"/>
        <v>87.704077760000004</v>
      </c>
      <c r="M16" s="21">
        <f t="shared" si="6"/>
        <v>416.13261606414471</v>
      </c>
      <c r="N16" s="24">
        <f t="shared" si="7"/>
        <v>309.45160696254499</v>
      </c>
      <c r="O16" s="25">
        <f t="shared" si="8"/>
        <v>33.924823888725669</v>
      </c>
      <c r="P16" s="20">
        <v>305.50299999999999</v>
      </c>
    </row>
    <row r="17" spans="1:16" x14ac:dyDescent="0.35">
      <c r="A17" s="19">
        <v>109.488</v>
      </c>
      <c r="B17" s="22">
        <v>1300</v>
      </c>
      <c r="C17" s="19">
        <v>7.9000000000000001E-2</v>
      </c>
      <c r="D17" s="20">
        <f t="shared" si="0"/>
        <v>9.8749999999999988E-4</v>
      </c>
      <c r="E17" s="21">
        <v>1.29895</v>
      </c>
      <c r="F17" s="22">
        <f t="shared" ref="F17:F80" si="9">F16+50</f>
        <v>1500</v>
      </c>
      <c r="G17" s="21">
        <v>109.488</v>
      </c>
      <c r="H17" s="23">
        <f t="shared" si="1"/>
        <v>16.3071095917497</v>
      </c>
      <c r="I17" s="21">
        <f t="shared" si="2"/>
        <v>12.159701277034243</v>
      </c>
      <c r="J17" s="23">
        <f t="shared" si="3"/>
        <v>16.240381511402553</v>
      </c>
      <c r="K17" s="21">
        <f t="shared" si="4"/>
        <v>65.880722750668795</v>
      </c>
      <c r="L17" s="24">
        <f t="shared" si="5"/>
        <v>89.317682687999991</v>
      </c>
      <c r="M17" s="21">
        <f t="shared" si="6"/>
        <v>423.78874400177722</v>
      </c>
      <c r="N17" s="24">
        <f t="shared" si="7"/>
        <v>292.3591557889871</v>
      </c>
      <c r="O17" s="25">
        <f t="shared" si="8"/>
        <v>35.908200788021794</v>
      </c>
      <c r="P17" s="20">
        <v>292.89800000000002</v>
      </c>
    </row>
    <row r="18" spans="1:16" x14ac:dyDescent="0.35">
      <c r="A18" s="19">
        <v>111.797</v>
      </c>
      <c r="B18" s="22">
        <v>1350</v>
      </c>
      <c r="C18" s="19">
        <v>7.9600000000000004E-2</v>
      </c>
      <c r="D18" s="20">
        <f t="shared" si="0"/>
        <v>9.9500000000000001E-4</v>
      </c>
      <c r="E18" s="21">
        <v>1.2946899999999999</v>
      </c>
      <c r="F18" s="22">
        <f t="shared" si="9"/>
        <v>1550</v>
      </c>
      <c r="G18" s="21">
        <v>111.797</v>
      </c>
      <c r="H18" s="23">
        <f t="shared" si="1"/>
        <v>17.291434866686728</v>
      </c>
      <c r="I18" s="21">
        <f t="shared" si="2"/>
        <v>12.893681829217718</v>
      </c>
      <c r="J18" s="23">
        <f t="shared" si="3"/>
        <v>17.220678964262088</v>
      </c>
      <c r="K18" s="21">
        <f t="shared" si="4"/>
        <v>67.270085866547191</v>
      </c>
      <c r="L18" s="24">
        <f t="shared" si="5"/>
        <v>91.201309471999991</v>
      </c>
      <c r="M18" s="21">
        <f t="shared" si="6"/>
        <v>432.72605411704194</v>
      </c>
      <c r="N18" s="24">
        <f t="shared" si="7"/>
        <v>277.81048481303549</v>
      </c>
      <c r="O18" s="25">
        <f t="shared" si="8"/>
        <v>37.788679125457172</v>
      </c>
      <c r="P18" s="20">
        <v>281.17200000000003</v>
      </c>
    </row>
    <row r="19" spans="1:16" x14ac:dyDescent="0.35">
      <c r="A19" s="19">
        <v>114.268</v>
      </c>
      <c r="B19" s="22">
        <v>1400</v>
      </c>
      <c r="C19" s="19">
        <v>8.3500000000000005E-2</v>
      </c>
      <c r="D19" s="20">
        <f t="shared" si="0"/>
        <v>1.04375E-3</v>
      </c>
      <c r="E19" s="21">
        <v>1.2855000000000001</v>
      </c>
      <c r="F19" s="22">
        <f t="shared" si="9"/>
        <v>1600</v>
      </c>
      <c r="G19" s="21">
        <v>114.268</v>
      </c>
      <c r="H19" s="23">
        <f t="shared" si="1"/>
        <v>18.328198372017429</v>
      </c>
      <c r="I19" s="21">
        <f t="shared" si="2"/>
        <v>13.666763928704576</v>
      </c>
      <c r="J19" s="23">
        <f t="shared" si="3"/>
        <v>18.253200072244848</v>
      </c>
      <c r="K19" s="21">
        <f t="shared" si="4"/>
        <v>68.756927035596803</v>
      </c>
      <c r="L19" s="24">
        <f t="shared" si="5"/>
        <v>93.217091967999991</v>
      </c>
      <c r="M19" s="21">
        <f t="shared" si="6"/>
        <v>442.29040807755268</v>
      </c>
      <c r="N19" s="24">
        <f t="shared" si="7"/>
        <v>274.93706773613377</v>
      </c>
      <c r="O19" s="25">
        <f t="shared" si="8"/>
        <v>38.18361545327479</v>
      </c>
      <c r="P19" s="20">
        <v>274.93799999999999</v>
      </c>
    </row>
    <row r="20" spans="1:16" x14ac:dyDescent="0.35">
      <c r="A20" s="19">
        <v>115.783</v>
      </c>
      <c r="B20" s="22">
        <v>1450</v>
      </c>
      <c r="C20" s="19">
        <v>8.4699999999999998E-2</v>
      </c>
      <c r="D20" s="20">
        <f t="shared" si="0"/>
        <v>1.05875E-3</v>
      </c>
      <c r="E20" s="21">
        <v>1.2781800000000001</v>
      </c>
      <c r="F20" s="22">
        <f t="shared" si="9"/>
        <v>1650</v>
      </c>
      <c r="G20" s="21">
        <v>115.783</v>
      </c>
      <c r="H20" s="23">
        <f t="shared" si="1"/>
        <v>19.234456331703761</v>
      </c>
      <c r="I20" s="21">
        <f t="shared" si="2"/>
        <v>14.34253212709184</v>
      </c>
      <c r="J20" s="23">
        <f t="shared" si="3"/>
        <v>19.155749658377363</v>
      </c>
      <c r="K20" s="21">
        <f t="shared" si="4"/>
        <v>69.668527347660799</v>
      </c>
      <c r="L20" s="24">
        <f t="shared" si="5"/>
        <v>94.452992607999988</v>
      </c>
      <c r="M20" s="21">
        <f t="shared" si="6"/>
        <v>448.15442922290822</v>
      </c>
      <c r="N20" s="24">
        <f t="shared" si="7"/>
        <v>265.74805384611244</v>
      </c>
      <c r="O20" s="25">
        <f t="shared" si="8"/>
        <v>39.503925301995466</v>
      </c>
      <c r="P20" s="20">
        <v>268.7</v>
      </c>
    </row>
    <row r="21" spans="1:16" x14ac:dyDescent="0.35">
      <c r="A21" s="19">
        <v>116.985</v>
      </c>
      <c r="B21" s="22">
        <v>1500</v>
      </c>
      <c r="C21" s="19">
        <v>8.8650000000000007E-2</v>
      </c>
      <c r="D21" s="20">
        <f t="shared" si="0"/>
        <v>1.1081250000000002E-3</v>
      </c>
      <c r="E21" s="21">
        <v>1.2795000000000001</v>
      </c>
      <c r="F21" s="22">
        <f t="shared" si="9"/>
        <v>1700</v>
      </c>
      <c r="G21" s="21">
        <v>116.985</v>
      </c>
      <c r="H21" s="23">
        <f t="shared" si="1"/>
        <v>20.104281350019804</v>
      </c>
      <c r="I21" s="21">
        <f t="shared" si="2"/>
        <v>14.99113342130066</v>
      </c>
      <c r="J21" s="23">
        <f t="shared" si="3"/>
        <v>20.022015385368139</v>
      </c>
      <c r="K21" s="21">
        <f t="shared" si="4"/>
        <v>70.391790433536002</v>
      </c>
      <c r="L21" s="24">
        <f t="shared" si="5"/>
        <v>95.43355536</v>
      </c>
      <c r="M21" s="21">
        <f t="shared" si="6"/>
        <v>452.80693972899235</v>
      </c>
      <c r="N21" s="24">
        <f t="shared" si="7"/>
        <v>266.10729741966941</v>
      </c>
      <c r="O21" s="25">
        <f t="shared" si="8"/>
        <v>39.450595192552306</v>
      </c>
      <c r="P21" s="20">
        <v>267.279</v>
      </c>
    </row>
    <row r="22" spans="1:16" x14ac:dyDescent="0.35">
      <c r="A22" s="19">
        <v>117.788</v>
      </c>
      <c r="B22" s="22">
        <v>1550</v>
      </c>
      <c r="C22" s="19">
        <v>9.3200000000000005E-2</v>
      </c>
      <c r="D22" s="20">
        <f t="shared" si="0"/>
        <v>1.165E-3</v>
      </c>
      <c r="E22" s="21">
        <v>1.27766</v>
      </c>
      <c r="F22" s="22">
        <f t="shared" si="9"/>
        <v>1750</v>
      </c>
      <c r="G22" s="21">
        <v>117.788</v>
      </c>
      <c r="H22" s="23">
        <f t="shared" si="1"/>
        <v>20.917022365072473</v>
      </c>
      <c r="I22" s="21">
        <f t="shared" si="2"/>
        <v>15.597168960770761</v>
      </c>
      <c r="J22" s="23">
        <f t="shared" si="3"/>
        <v>20.831430694694191</v>
      </c>
      <c r="K22" s="21">
        <f t="shared" si="4"/>
        <v>70.874968684748794</v>
      </c>
      <c r="L22" s="24">
        <f t="shared" si="5"/>
        <v>96.088623487999996</v>
      </c>
      <c r="M22" s="21">
        <f t="shared" si="6"/>
        <v>455.91506446808177</v>
      </c>
      <c r="N22" s="24">
        <f t="shared" si="7"/>
        <v>268.89495206139941</v>
      </c>
      <c r="O22" s="25">
        <f t="shared" si="8"/>
        <v>39.041607839073023</v>
      </c>
      <c r="P22" s="20">
        <v>267.76799999999997</v>
      </c>
    </row>
    <row r="23" spans="1:16" x14ac:dyDescent="0.35">
      <c r="A23" s="19">
        <v>118.471</v>
      </c>
      <c r="B23" s="22">
        <v>1600</v>
      </c>
      <c r="C23" s="19">
        <v>9.5899999999999999E-2</v>
      </c>
      <c r="D23" s="20">
        <f t="shared" si="0"/>
        <v>1.1987499999999999E-3</v>
      </c>
      <c r="E23" s="21">
        <v>1.2823500000000001</v>
      </c>
      <c r="F23" s="22">
        <f t="shared" si="9"/>
        <v>1800</v>
      </c>
      <c r="G23" s="21">
        <v>118.471</v>
      </c>
      <c r="H23" s="23">
        <f t="shared" si="1"/>
        <v>21.716966023046339</v>
      </c>
      <c r="I23" s="21">
        <f t="shared" si="2"/>
        <v>16.19366191157189</v>
      </c>
      <c r="J23" s="23">
        <f t="shared" si="3"/>
        <v>21.628101013246244</v>
      </c>
      <c r="K23" s="21">
        <f t="shared" si="4"/>
        <v>71.285940970649605</v>
      </c>
      <c r="L23" s="24">
        <f t="shared" si="5"/>
        <v>96.645798495999998</v>
      </c>
      <c r="M23" s="21">
        <f t="shared" si="6"/>
        <v>458.5587122847669</v>
      </c>
      <c r="N23" s="24">
        <f t="shared" si="7"/>
        <v>266.4931516765933</v>
      </c>
      <c r="O23" s="25">
        <f t="shared" si="8"/>
        <v>39.393474850068976</v>
      </c>
      <c r="P23" s="20">
        <v>266.42399999999998</v>
      </c>
    </row>
    <row r="24" spans="1:16" x14ac:dyDescent="0.35">
      <c r="A24" s="19">
        <v>118.77200000000001</v>
      </c>
      <c r="B24" s="22">
        <v>1650</v>
      </c>
      <c r="C24" s="19">
        <v>9.8750000000000004E-2</v>
      </c>
      <c r="D24" s="20">
        <f t="shared" si="0"/>
        <v>1.234375E-3</v>
      </c>
      <c r="E24" s="21">
        <v>1.2902800000000001</v>
      </c>
      <c r="F24" s="22">
        <f t="shared" si="9"/>
        <v>1850</v>
      </c>
      <c r="G24" s="21">
        <v>118.77200000000001</v>
      </c>
      <c r="H24" s="23">
        <f t="shared" si="1"/>
        <v>22.452521904133068</v>
      </c>
      <c r="I24" s="21">
        <f t="shared" si="2"/>
        <v>16.742142912221176</v>
      </c>
      <c r="J24" s="23">
        <f t="shared" si="3"/>
        <v>22.360647027277327</v>
      </c>
      <c r="K24" s="21">
        <f t="shared" si="4"/>
        <v>71.4670576003072</v>
      </c>
      <c r="L24" s="24">
        <f t="shared" si="5"/>
        <v>96.891347072000002</v>
      </c>
      <c r="M24" s="21">
        <f t="shared" si="6"/>
        <v>459.7237752317979</v>
      </c>
      <c r="N24" s="24">
        <f t="shared" si="7"/>
        <v>265.42301205398377</v>
      </c>
      <c r="O24" s="25">
        <f t="shared" si="8"/>
        <v>39.552302519090958</v>
      </c>
      <c r="P24" s="20">
        <v>264.971</v>
      </c>
    </row>
    <row r="25" spans="1:16" x14ac:dyDescent="0.35">
      <c r="A25" s="19">
        <v>118.65600000000001</v>
      </c>
      <c r="B25" s="22">
        <v>1700</v>
      </c>
      <c r="C25" s="19">
        <v>0.10005</v>
      </c>
      <c r="D25" s="20">
        <f t="shared" si="0"/>
        <v>1.2506250000000002E-3</v>
      </c>
      <c r="E25" s="21">
        <v>1.29942</v>
      </c>
      <c r="F25" s="22">
        <f t="shared" si="9"/>
        <v>1900</v>
      </c>
      <c r="G25" s="21">
        <v>118.65600000000001</v>
      </c>
      <c r="H25" s="23">
        <f t="shared" si="1"/>
        <v>23.110308349363962</v>
      </c>
      <c r="I25" s="21">
        <f t="shared" si="2"/>
        <v>17.232633678416587</v>
      </c>
      <c r="J25" s="23">
        <f t="shared" si="3"/>
        <v>23.015741835064951</v>
      </c>
      <c r="K25" s="21">
        <f t="shared" si="4"/>
        <v>71.3972585005056</v>
      </c>
      <c r="L25" s="24">
        <f t="shared" si="5"/>
        <v>96.796717055999991</v>
      </c>
      <c r="M25" s="21">
        <f t="shared" si="6"/>
        <v>459.27478087347362</v>
      </c>
      <c r="N25" s="24">
        <f t="shared" si="7"/>
        <v>261.26302479457615</v>
      </c>
      <c r="O25" s="25">
        <f t="shared" si="8"/>
        <v>40.182078105165665</v>
      </c>
      <c r="P25" s="20">
        <v>262.78399999999999</v>
      </c>
    </row>
    <row r="26" spans="1:16" x14ac:dyDescent="0.35">
      <c r="A26" s="19">
        <v>118.861</v>
      </c>
      <c r="B26" s="22">
        <v>1750</v>
      </c>
      <c r="C26" s="19">
        <v>0.10305</v>
      </c>
      <c r="D26" s="20">
        <f t="shared" si="0"/>
        <v>1.2881250000000002E-3</v>
      </c>
      <c r="E26" s="21">
        <v>1.31053</v>
      </c>
      <c r="F26" s="22">
        <f t="shared" si="9"/>
        <v>1950</v>
      </c>
      <c r="G26" s="21">
        <v>118.861</v>
      </c>
      <c r="H26" s="23">
        <f t="shared" si="1"/>
        <v>23.831124928855445</v>
      </c>
      <c r="I26" s="21">
        <f t="shared" si="2"/>
        <v>17.770124043145877</v>
      </c>
      <c r="J26" s="23">
        <f t="shared" si="3"/>
        <v>23.733608860169671</v>
      </c>
      <c r="K26" s="21">
        <f t="shared" si="4"/>
        <v>71.520610357913597</v>
      </c>
      <c r="L26" s="24">
        <f t="shared" si="5"/>
        <v>96.963951135999991</v>
      </c>
      <c r="M26" s="21">
        <f t="shared" si="6"/>
        <v>460.06826228258114</v>
      </c>
      <c r="N26" s="24">
        <f t="shared" si="7"/>
        <v>260.95766066352451</v>
      </c>
      <c r="O26" s="25">
        <f t="shared" si="8"/>
        <v>40.229097860528412</v>
      </c>
      <c r="P26" s="20">
        <v>263.08600000000001</v>
      </c>
    </row>
    <row r="27" spans="1:16" x14ac:dyDescent="0.35">
      <c r="A27" s="19">
        <v>119.584</v>
      </c>
      <c r="B27" s="22">
        <v>1800</v>
      </c>
      <c r="C27" s="19">
        <v>0.10929999999999999</v>
      </c>
      <c r="D27" s="20">
        <f t="shared" si="0"/>
        <v>1.3662499999999998E-3</v>
      </c>
      <c r="E27" s="21">
        <v>1.3149</v>
      </c>
      <c r="F27" s="22">
        <f t="shared" si="9"/>
        <v>2000</v>
      </c>
      <c r="G27" s="21">
        <v>119.584</v>
      </c>
      <c r="H27" s="23">
        <f t="shared" si="1"/>
        <v>24.661114306559998</v>
      </c>
      <c r="I27" s="21">
        <f t="shared" si="2"/>
        <v>18.389021146842598</v>
      </c>
      <c r="J27" s="23">
        <f t="shared" si="3"/>
        <v>24.560201952495067</v>
      </c>
      <c r="K27" s="21">
        <f t="shared" si="4"/>
        <v>71.955651298918397</v>
      </c>
      <c r="L27" s="24">
        <f t="shared" si="5"/>
        <v>97.553757183999991</v>
      </c>
      <c r="M27" s="21">
        <f t="shared" si="6"/>
        <v>462.86673574006767</v>
      </c>
      <c r="N27" s="24">
        <f t="shared" si="7"/>
        <v>267.46937538023917</v>
      </c>
      <c r="O27" s="25">
        <f t="shared" si="8"/>
        <v>39.249694486941628</v>
      </c>
      <c r="P27" s="20">
        <v>266.86200000000002</v>
      </c>
    </row>
    <row r="28" spans="1:16" x14ac:dyDescent="0.35">
      <c r="A28" s="19">
        <v>119.934</v>
      </c>
      <c r="B28" s="22">
        <v>1850</v>
      </c>
      <c r="C28" s="19">
        <v>0.11415</v>
      </c>
      <c r="D28" s="20">
        <f t="shared" si="0"/>
        <v>1.4268750000000002E-3</v>
      </c>
      <c r="E28" s="21">
        <v>1.3184899999999999</v>
      </c>
      <c r="F28" s="22">
        <f t="shared" si="9"/>
        <v>2050</v>
      </c>
      <c r="G28" s="21">
        <v>119.934</v>
      </c>
      <c r="H28" s="23">
        <f t="shared" si="1"/>
        <v>25.420328685737825</v>
      </c>
      <c r="I28" s="21">
        <f t="shared" si="2"/>
        <v>18.955143549104616</v>
      </c>
      <c r="J28" s="23">
        <f t="shared" si="3"/>
        <v>25.316309654931104</v>
      </c>
      <c r="K28" s="21">
        <f t="shared" si="4"/>
        <v>72.1662520310784</v>
      </c>
      <c r="L28" s="24">
        <f t="shared" si="5"/>
        <v>97.839278783999987</v>
      </c>
      <c r="M28" s="21">
        <f t="shared" si="6"/>
        <v>464.22146009708052</v>
      </c>
      <c r="N28" s="24">
        <f t="shared" si="7"/>
        <v>270.99504610412964</v>
      </c>
      <c r="O28" s="25">
        <f t="shared" si="8"/>
        <v>38.73905231556747</v>
      </c>
      <c r="P28" s="20">
        <v>269.64499999999998</v>
      </c>
    </row>
    <row r="29" spans="1:16" x14ac:dyDescent="0.35">
      <c r="A29" s="19">
        <v>120.176</v>
      </c>
      <c r="B29" s="22">
        <v>1900</v>
      </c>
      <c r="C29" s="19">
        <v>0.11745</v>
      </c>
      <c r="D29" s="20">
        <f t="shared" si="0"/>
        <v>1.468125E-3</v>
      </c>
      <c r="E29" s="21">
        <v>1.3189200000000001</v>
      </c>
      <c r="F29" s="22">
        <f t="shared" si="9"/>
        <v>2100</v>
      </c>
      <c r="G29" s="21">
        <v>120.176</v>
      </c>
      <c r="H29" s="23">
        <f t="shared" si="1"/>
        <v>26.160043421452674</v>
      </c>
      <c r="I29" s="21">
        <f t="shared" si="2"/>
        <v>19.506725677495027</v>
      </c>
      <c r="J29" s="23">
        <f t="shared" si="3"/>
        <v>26.052997505713275</v>
      </c>
      <c r="K29" s="21">
        <f t="shared" si="4"/>
        <v>72.311867394457607</v>
      </c>
      <c r="L29" s="24">
        <f t="shared" si="5"/>
        <v>98.036696575999997</v>
      </c>
      <c r="M29" s="21">
        <f t="shared" si="6"/>
        <v>465.1581552239295</v>
      </c>
      <c r="N29" s="24">
        <f t="shared" si="7"/>
        <v>270.94501083273093</v>
      </c>
      <c r="O29" s="25">
        <f t="shared" si="8"/>
        <v>38.746206235805289</v>
      </c>
      <c r="P29" s="20">
        <v>270.214</v>
      </c>
    </row>
    <row r="30" spans="1:16" x14ac:dyDescent="0.35">
      <c r="A30" s="19">
        <v>120.94799999999999</v>
      </c>
      <c r="B30" s="22">
        <v>1950</v>
      </c>
      <c r="C30" s="19">
        <v>0.12055</v>
      </c>
      <c r="D30" s="20">
        <f t="shared" si="0"/>
        <v>1.5068750000000002E-3</v>
      </c>
      <c r="E30" s="21">
        <v>1.31484</v>
      </c>
      <c r="F30" s="22">
        <f t="shared" si="9"/>
        <v>2150</v>
      </c>
      <c r="G30" s="21">
        <v>120.94799999999999</v>
      </c>
      <c r="H30" s="23">
        <f t="shared" si="1"/>
        <v>27.020937786373064</v>
      </c>
      <c r="I30" s="21">
        <f t="shared" si="2"/>
        <v>20.148667662959472</v>
      </c>
      <c r="J30" s="23">
        <f t="shared" si="3"/>
        <v>26.910369123206873</v>
      </c>
      <c r="K30" s="21">
        <f t="shared" si="4"/>
        <v>72.776392437964788</v>
      </c>
      <c r="L30" s="24">
        <f t="shared" si="5"/>
        <v>98.666475647999988</v>
      </c>
      <c r="M30" s="21">
        <f t="shared" si="6"/>
        <v>468.14629009139765</v>
      </c>
      <c r="N30" s="24">
        <f t="shared" si="7"/>
        <v>269.23616443248255</v>
      </c>
      <c r="O30" s="25">
        <f t="shared" si="8"/>
        <v>38.992129049291002</v>
      </c>
      <c r="P30" s="20">
        <v>269.58</v>
      </c>
    </row>
    <row r="31" spans="1:16" x14ac:dyDescent="0.35">
      <c r="A31" s="19">
        <v>122.157</v>
      </c>
      <c r="B31" s="22">
        <v>2000</v>
      </c>
      <c r="C31" s="19">
        <v>0.12554999999999999</v>
      </c>
      <c r="D31" s="20">
        <f t="shared" si="0"/>
        <v>1.569375E-3</v>
      </c>
      <c r="E31" s="21">
        <v>1.31653</v>
      </c>
      <c r="F31" s="22">
        <f t="shared" si="9"/>
        <v>2200</v>
      </c>
      <c r="G31" s="21">
        <v>122.157</v>
      </c>
      <c r="H31" s="23">
        <f t="shared" si="1"/>
        <v>27.990810182209895</v>
      </c>
      <c r="I31" s="21">
        <f t="shared" si="2"/>
        <v>20.871871155513663</v>
      </c>
      <c r="J31" s="23">
        <f t="shared" si="3"/>
        <v>27.87627283760499</v>
      </c>
      <c r="K31" s="21">
        <f t="shared" si="4"/>
        <v>73.503867538483192</v>
      </c>
      <c r="L31" s="24">
        <f t="shared" si="5"/>
        <v>99.652748831999986</v>
      </c>
      <c r="M31" s="21">
        <f t="shared" si="6"/>
        <v>472.82589508462206</v>
      </c>
      <c r="N31" s="24">
        <f t="shared" si="7"/>
        <v>270.68727848617067</v>
      </c>
      <c r="O31" s="25">
        <f t="shared" si="8"/>
        <v>38.783098071688052</v>
      </c>
      <c r="P31" s="20">
        <v>269.5</v>
      </c>
    </row>
    <row r="32" spans="1:16" x14ac:dyDescent="0.35">
      <c r="A32" s="19">
        <v>122.845</v>
      </c>
      <c r="B32" s="22">
        <v>2050</v>
      </c>
      <c r="C32" s="19">
        <v>0.12784999999999999</v>
      </c>
      <c r="D32" s="20">
        <f t="shared" si="0"/>
        <v>1.5981249999999997E-3</v>
      </c>
      <c r="E32" s="21">
        <v>1.32098</v>
      </c>
      <c r="F32" s="22">
        <f t="shared" si="9"/>
        <v>2250</v>
      </c>
      <c r="G32" s="21">
        <v>122.845</v>
      </c>
      <c r="H32" s="23">
        <f t="shared" si="1"/>
        <v>28.852168551572277</v>
      </c>
      <c r="I32" s="21">
        <f t="shared" si="2"/>
        <v>21.514159134569063</v>
      </c>
      <c r="J32" s="23">
        <f t="shared" si="3"/>
        <v>28.734106560851814</v>
      </c>
      <c r="K32" s="21">
        <f t="shared" si="4"/>
        <v>73.917848406272</v>
      </c>
      <c r="L32" s="24">
        <f t="shared" si="5"/>
        <v>100.21400272</v>
      </c>
      <c r="M32" s="21">
        <f t="shared" si="6"/>
        <v>475.48889610640737</v>
      </c>
      <c r="N32" s="24">
        <f t="shared" si="7"/>
        <v>267.41691199799891</v>
      </c>
      <c r="O32" s="25">
        <f t="shared" si="8"/>
        <v>39.257394716928196</v>
      </c>
      <c r="P32" s="20">
        <v>267.47800000000001</v>
      </c>
    </row>
    <row r="33" spans="1:16" x14ac:dyDescent="0.35">
      <c r="A33" s="19">
        <v>123.79600000000001</v>
      </c>
      <c r="B33" s="22">
        <v>2100</v>
      </c>
      <c r="C33" s="19">
        <v>0.13089999999999999</v>
      </c>
      <c r="D33" s="20">
        <f t="shared" si="0"/>
        <v>1.6362499999999997E-3</v>
      </c>
      <c r="E33" s="21">
        <v>1.32287</v>
      </c>
      <c r="F33" s="22">
        <f t="shared" si="9"/>
        <v>2300</v>
      </c>
      <c r="G33" s="21">
        <v>123.79600000000001</v>
      </c>
      <c r="H33" s="23">
        <f t="shared" si="1"/>
        <v>29.784685725604756</v>
      </c>
      <c r="I33" s="21">
        <f t="shared" si="2"/>
        <v>22.209508007288722</v>
      </c>
      <c r="J33" s="23">
        <f t="shared" si="3"/>
        <v>29.66280790961104</v>
      </c>
      <c r="K33" s="21">
        <f t="shared" si="4"/>
        <v>74.490080681369605</v>
      </c>
      <c r="L33" s="24">
        <f t="shared" si="5"/>
        <v>100.989805696</v>
      </c>
      <c r="M33" s="21">
        <f t="shared" si="6"/>
        <v>479.16987571646223</v>
      </c>
      <c r="N33" s="24">
        <f t="shared" si="7"/>
        <v>265.22424531272162</v>
      </c>
      <c r="O33" s="25">
        <f t="shared" si="8"/>
        <v>39.581944161663515</v>
      </c>
      <c r="P33" s="20">
        <v>265.55099999999999</v>
      </c>
    </row>
    <row r="34" spans="1:16" x14ac:dyDescent="0.35">
      <c r="A34" s="19">
        <v>124.794</v>
      </c>
      <c r="B34" s="22">
        <v>2150</v>
      </c>
      <c r="C34" s="19">
        <v>0.13435</v>
      </c>
      <c r="D34" s="20">
        <f t="shared" si="0"/>
        <v>1.6793750000000001E-3</v>
      </c>
      <c r="E34" s="21">
        <v>1.3216399999999999</v>
      </c>
      <c r="F34" s="22">
        <f t="shared" si="9"/>
        <v>2350</v>
      </c>
      <c r="G34" s="21">
        <v>124.794</v>
      </c>
      <c r="H34" s="23">
        <f t="shared" si="1"/>
        <v>30.739675608598809</v>
      </c>
      <c r="I34" s="21">
        <f t="shared" si="2"/>
        <v>22.921614075777565</v>
      </c>
      <c r="J34" s="23">
        <f t="shared" si="3"/>
        <v>30.613890009850302</v>
      </c>
      <c r="K34" s="21">
        <f t="shared" si="4"/>
        <v>75.090593626214385</v>
      </c>
      <c r="L34" s="24">
        <f t="shared" si="5"/>
        <v>101.80395014399998</v>
      </c>
      <c r="M34" s="21">
        <f t="shared" si="6"/>
        <v>483.03277545445872</v>
      </c>
      <c r="N34" s="24">
        <f t="shared" si="7"/>
        <v>263.75760363179887</v>
      </c>
      <c r="O34" s="25">
        <f t="shared" si="8"/>
        <v>39.802042192279899</v>
      </c>
      <c r="P34" s="20">
        <v>264.16300000000001</v>
      </c>
    </row>
    <row r="35" spans="1:16" x14ac:dyDescent="0.35">
      <c r="A35" s="19">
        <v>125.137</v>
      </c>
      <c r="B35" s="22">
        <v>2200</v>
      </c>
      <c r="C35" s="19">
        <v>0.13769999999999999</v>
      </c>
      <c r="D35" s="20">
        <f t="shared" si="0"/>
        <v>1.7212499999999999E-3</v>
      </c>
      <c r="E35" s="21">
        <v>1.3165199999999999</v>
      </c>
      <c r="F35" s="22">
        <f t="shared" si="9"/>
        <v>2400</v>
      </c>
      <c r="G35" s="21">
        <v>125.137</v>
      </c>
      <c r="H35" s="23">
        <f t="shared" si="1"/>
        <v>31.541005551448713</v>
      </c>
      <c r="I35" s="21">
        <f t="shared" si="2"/>
        <v>23.519140735825736</v>
      </c>
      <c r="J35" s="23">
        <f t="shared" si="3"/>
        <v>31.411940940652713</v>
      </c>
      <c r="K35" s="21">
        <f t="shared" si="4"/>
        <v>75.296982343731202</v>
      </c>
      <c r="L35" s="24">
        <f t="shared" si="5"/>
        <v>102.08376131199999</v>
      </c>
      <c r="M35" s="21">
        <f t="shared" si="6"/>
        <v>484.36040532433145</v>
      </c>
      <c r="N35" s="24">
        <f t="shared" si="7"/>
        <v>263.46625795563727</v>
      </c>
      <c r="O35" s="25">
        <f t="shared" si="8"/>
        <v>39.846055998772997</v>
      </c>
      <c r="P35" s="20">
        <v>263.43400000000003</v>
      </c>
    </row>
    <row r="36" spans="1:16" x14ac:dyDescent="0.35">
      <c r="A36" s="19">
        <v>126.02800000000001</v>
      </c>
      <c r="B36" s="22">
        <v>2250</v>
      </c>
      <c r="C36" s="19">
        <v>0.14105000000000001</v>
      </c>
      <c r="D36" s="20">
        <f t="shared" si="0"/>
        <v>1.7631250000000002E-3</v>
      </c>
      <c r="E36" s="21">
        <v>1.3046500000000001</v>
      </c>
      <c r="F36" s="22">
        <f t="shared" si="9"/>
        <v>2450</v>
      </c>
      <c r="G36" s="21">
        <v>126.02800000000001</v>
      </c>
      <c r="H36" s="23">
        <f t="shared" si="1"/>
        <v>32.487528785489111</v>
      </c>
      <c r="I36" s="21">
        <f t="shared" si="2"/>
        <v>24.22493348916117</v>
      </c>
      <c r="J36" s="23">
        <f t="shared" si="3"/>
        <v>32.35459103714804</v>
      </c>
      <c r="K36" s="21">
        <f t="shared" si="4"/>
        <v>75.833111636172802</v>
      </c>
      <c r="L36" s="24">
        <f t="shared" si="5"/>
        <v>102.810617728</v>
      </c>
      <c r="M36" s="21">
        <f t="shared" si="6"/>
        <v>487.80914647318417</v>
      </c>
      <c r="N36" s="24">
        <f t="shared" si="7"/>
        <v>262.01310326981564</v>
      </c>
      <c r="O36" s="25">
        <f t="shared" si="8"/>
        <v>40.067046789933933</v>
      </c>
      <c r="P36" s="20">
        <v>262.64800000000002</v>
      </c>
    </row>
    <row r="37" spans="1:16" x14ac:dyDescent="0.35">
      <c r="A37" s="19">
        <v>126.66</v>
      </c>
      <c r="B37" s="22">
        <v>2300</v>
      </c>
      <c r="C37" s="19">
        <v>0.14495</v>
      </c>
      <c r="D37" s="20">
        <f t="shared" si="0"/>
        <v>1.8118749999999999E-3</v>
      </c>
      <c r="E37" s="21">
        <v>1.2964599999999999</v>
      </c>
      <c r="F37" s="22">
        <f t="shared" si="9"/>
        <v>2500</v>
      </c>
      <c r="G37" s="21">
        <v>126.66</v>
      </c>
      <c r="H37" s="23">
        <f t="shared" si="1"/>
        <v>33.376011365132669</v>
      </c>
      <c r="I37" s="21">
        <f t="shared" si="2"/>
        <v>24.8874471429469</v>
      </c>
      <c r="J37" s="23">
        <f t="shared" si="3"/>
        <v>33.239437979425695</v>
      </c>
      <c r="K37" s="21">
        <f t="shared" si="4"/>
        <v>76.213396386815987</v>
      </c>
      <c r="L37" s="24">
        <f t="shared" si="5"/>
        <v>103.32618815999999</v>
      </c>
      <c r="M37" s="21">
        <f t="shared" si="6"/>
        <v>490.25539159784722</v>
      </c>
      <c r="N37" s="24">
        <f t="shared" si="7"/>
        <v>262.08995894737825</v>
      </c>
      <c r="O37" s="25">
        <f t="shared" si="8"/>
        <v>40.055297465231284</v>
      </c>
      <c r="P37" s="20">
        <v>262.90300000000002</v>
      </c>
    </row>
    <row r="38" spans="1:16" x14ac:dyDescent="0.35">
      <c r="A38" s="19">
        <v>126.822</v>
      </c>
      <c r="B38" s="22">
        <v>2350</v>
      </c>
      <c r="C38" s="19">
        <v>0.14985000000000001</v>
      </c>
      <c r="D38" s="20">
        <f t="shared" si="0"/>
        <v>1.873125E-3</v>
      </c>
      <c r="E38" s="21">
        <v>1.2822899999999999</v>
      </c>
      <c r="F38" s="22">
        <f t="shared" si="9"/>
        <v>2550</v>
      </c>
      <c r="G38" s="21">
        <v>126.822</v>
      </c>
      <c r="H38" s="23">
        <f t="shared" si="1"/>
        <v>34.145193247138216</v>
      </c>
      <c r="I38" s="21">
        <f t="shared" si="2"/>
        <v>25.461002000125667</v>
      </c>
      <c r="J38" s="23">
        <f t="shared" si="3"/>
        <v>34.005472398042031</v>
      </c>
      <c r="K38" s="21">
        <f t="shared" si="4"/>
        <v>76.310874439987202</v>
      </c>
      <c r="L38" s="24">
        <f t="shared" si="5"/>
        <v>103.458343872</v>
      </c>
      <c r="M38" s="21">
        <f t="shared" si="6"/>
        <v>490.8824354430933</v>
      </c>
      <c r="N38" s="24">
        <f t="shared" si="7"/>
        <v>264.8462146134986</v>
      </c>
      <c r="O38" s="25">
        <f t="shared" si="8"/>
        <v>39.63844181653797</v>
      </c>
      <c r="P38" s="20">
        <v>264.48500000000001</v>
      </c>
    </row>
    <row r="39" spans="1:16" x14ac:dyDescent="0.35">
      <c r="A39" s="19">
        <v>126.69</v>
      </c>
      <c r="B39" s="22">
        <v>2400</v>
      </c>
      <c r="C39" s="19">
        <v>0.1537</v>
      </c>
      <c r="D39" s="20">
        <f t="shared" si="0"/>
        <v>1.92125E-3</v>
      </c>
      <c r="E39" s="21">
        <v>1.2730399999999999</v>
      </c>
      <c r="F39" s="22">
        <f t="shared" si="9"/>
        <v>2600</v>
      </c>
      <c r="G39" s="21">
        <v>126.69</v>
      </c>
      <c r="H39" s="23">
        <f t="shared" si="1"/>
        <v>34.835391261908903</v>
      </c>
      <c r="I39" s="21">
        <f t="shared" si="2"/>
        <v>25.975661059377945</v>
      </c>
      <c r="J39" s="23">
        <f t="shared" si="3"/>
        <v>34.692846148443486</v>
      </c>
      <c r="K39" s="21">
        <f t="shared" si="4"/>
        <v>76.231447878143996</v>
      </c>
      <c r="L39" s="24">
        <f t="shared" si="5"/>
        <v>103.35066144</v>
      </c>
      <c r="M39" s="21">
        <f t="shared" si="6"/>
        <v>490.37151082844844</v>
      </c>
      <c r="N39" s="24">
        <f t="shared" si="7"/>
        <v>266.26848818936787</v>
      </c>
      <c r="O39" s="25">
        <f t="shared" si="8"/>
        <v>39.426713013149858</v>
      </c>
      <c r="P39" s="20">
        <v>265.471</v>
      </c>
    </row>
    <row r="40" spans="1:16" x14ac:dyDescent="0.35">
      <c r="A40" s="19">
        <v>126.55200000000001</v>
      </c>
      <c r="B40" s="22">
        <v>2450</v>
      </c>
      <c r="C40" s="19">
        <v>0.15565000000000001</v>
      </c>
      <c r="D40" s="20">
        <f t="shared" si="0"/>
        <v>1.9456250000000001E-3</v>
      </c>
      <c r="E40" s="21">
        <v>1.2698400000000001</v>
      </c>
      <c r="F40" s="22">
        <f t="shared" si="9"/>
        <v>2650</v>
      </c>
      <c r="G40" s="21">
        <v>126.55200000000001</v>
      </c>
      <c r="H40" s="23">
        <f t="shared" si="1"/>
        <v>35.522392801634858</v>
      </c>
      <c r="I40" s="21">
        <f t="shared" si="2"/>
        <v>26.487936607225887</v>
      </c>
      <c r="J40" s="23">
        <f t="shared" si="3"/>
        <v>35.377036503656115</v>
      </c>
      <c r="K40" s="21">
        <f t="shared" si="4"/>
        <v>76.148411018035205</v>
      </c>
      <c r="L40" s="24">
        <f t="shared" si="5"/>
        <v>103.238084352</v>
      </c>
      <c r="M40" s="21">
        <f t="shared" si="6"/>
        <v>489.8373623676834</v>
      </c>
      <c r="N40" s="24">
        <f t="shared" si="7"/>
        <v>264.43169597775488</v>
      </c>
      <c r="O40" s="25">
        <f t="shared" si="8"/>
        <v>39.700578364745795</v>
      </c>
      <c r="P40" s="20">
        <v>265.15199999999999</v>
      </c>
    </row>
    <row r="41" spans="1:16" x14ac:dyDescent="0.35">
      <c r="A41" s="19">
        <v>126.438</v>
      </c>
      <c r="B41" s="22">
        <v>2500</v>
      </c>
      <c r="C41" s="19">
        <v>0.15959999999999999</v>
      </c>
      <c r="D41" s="20">
        <f t="shared" si="0"/>
        <v>1.9949999999999998E-3</v>
      </c>
      <c r="E41" s="21">
        <v>1.2744599999999999</v>
      </c>
      <c r="F41" s="22">
        <f t="shared" si="9"/>
        <v>2700</v>
      </c>
      <c r="G41" s="21">
        <v>126.438</v>
      </c>
      <c r="H41" s="23">
        <f t="shared" si="1"/>
        <v>36.214687429069308</v>
      </c>
      <c r="I41" s="21">
        <f t="shared" si="2"/>
        <v>27.004159044926169</v>
      </c>
      <c r="J41" s="23">
        <f t="shared" si="3"/>
        <v>36.066498287461016</v>
      </c>
      <c r="K41" s="21">
        <f t="shared" si="4"/>
        <v>76.079815350988795</v>
      </c>
      <c r="L41" s="24">
        <f t="shared" si="5"/>
        <v>103.145085888</v>
      </c>
      <c r="M41" s="21">
        <f t="shared" si="6"/>
        <v>489.39610929139911</v>
      </c>
      <c r="N41" s="24">
        <f t="shared" si="7"/>
        <v>265.95903201619717</v>
      </c>
      <c r="O41" s="25">
        <f t="shared" si="8"/>
        <v>39.472587897101945</v>
      </c>
      <c r="P41" s="20">
        <v>266.01100000000002</v>
      </c>
    </row>
    <row r="42" spans="1:16" x14ac:dyDescent="0.35">
      <c r="A42" s="19">
        <v>126.239</v>
      </c>
      <c r="B42" s="22">
        <v>2550</v>
      </c>
      <c r="C42" s="19">
        <v>0.16259999999999999</v>
      </c>
      <c r="D42" s="20">
        <f t="shared" si="0"/>
        <v>2.0325E-3</v>
      </c>
      <c r="E42" s="21">
        <v>1.2787599999999999</v>
      </c>
      <c r="F42" s="22">
        <f t="shared" si="9"/>
        <v>2750</v>
      </c>
      <c r="G42" s="21">
        <v>126.239</v>
      </c>
      <c r="H42" s="23">
        <f t="shared" si="1"/>
        <v>36.880843139605545</v>
      </c>
      <c r="I42" s="21">
        <f t="shared" si="2"/>
        <v>27.500890510336159</v>
      </c>
      <c r="J42" s="23">
        <f t="shared" si="3"/>
        <v>36.729928113834504</v>
      </c>
      <c r="K42" s="21">
        <f t="shared" si="4"/>
        <v>75.960073791846398</v>
      </c>
      <c r="L42" s="24">
        <f t="shared" si="5"/>
        <v>102.982746464</v>
      </c>
      <c r="M42" s="21">
        <f t="shared" si="6"/>
        <v>488.62585172841187</v>
      </c>
      <c r="N42" s="24">
        <f t="shared" si="7"/>
        <v>266.06411153303998</v>
      </c>
      <c r="O42" s="25">
        <f t="shared" si="8"/>
        <v>39.45699857000006</v>
      </c>
      <c r="P42" s="20">
        <v>266.95499999999998</v>
      </c>
    </row>
    <row r="43" spans="1:16" x14ac:dyDescent="0.35">
      <c r="A43" s="19">
        <v>126.161</v>
      </c>
      <c r="B43" s="22">
        <v>2600</v>
      </c>
      <c r="C43" s="19">
        <v>0.16805</v>
      </c>
      <c r="D43" s="20">
        <f t="shared" ref="D43:D74" si="10">(C43*0.75)/60</f>
        <v>2.1006250000000001E-3</v>
      </c>
      <c r="E43" s="21">
        <v>1.27634</v>
      </c>
      <c r="F43" s="22">
        <f t="shared" si="9"/>
        <v>2800</v>
      </c>
      <c r="G43" s="21">
        <v>126.161</v>
      </c>
      <c r="H43" s="23">
        <f t="shared" ref="H43:H74" si="11">(K43*B43)/5252</f>
        <v>37.580762333858218</v>
      </c>
      <c r="I43" s="21">
        <f t="shared" ref="I43:I74" si="12">(L43*B43)/9549</f>
        <v>28.022798348895172</v>
      </c>
      <c r="J43" s="23">
        <f t="shared" si="3"/>
        <v>37.426983265016403</v>
      </c>
      <c r="K43" s="21">
        <f t="shared" si="4"/>
        <v>75.913139914393597</v>
      </c>
      <c r="L43" s="24">
        <f t="shared" si="5"/>
        <v>102.919115936</v>
      </c>
      <c r="M43" s="21">
        <f t="shared" si="6"/>
        <v>488.32394172884898</v>
      </c>
      <c r="N43" s="24">
        <f t="shared" ref="N43:N74" si="13">(((C43*0.75)/60)/I43)*3600000</f>
        <v>269.86062940063766</v>
      </c>
      <c r="O43" s="25">
        <f t="shared" ref="O43:O74" si="14">J43/(((C43*0.75)/60)*45800)*100</f>
        <v>38.901900183082759</v>
      </c>
      <c r="P43" s="20">
        <v>269.35899999999998</v>
      </c>
    </row>
    <row r="44" spans="1:16" x14ac:dyDescent="0.35">
      <c r="A44" s="19">
        <v>125.84699999999999</v>
      </c>
      <c r="B44" s="22">
        <v>2650</v>
      </c>
      <c r="C44" s="19">
        <v>0.17144999999999999</v>
      </c>
      <c r="D44" s="20">
        <f t="shared" si="10"/>
        <v>2.1431250000000001E-3</v>
      </c>
      <c r="E44" s="21">
        <v>1.28027</v>
      </c>
      <c r="F44" s="22">
        <f t="shared" si="9"/>
        <v>2850</v>
      </c>
      <c r="G44" s="21">
        <v>125.84699999999999</v>
      </c>
      <c r="H44" s="23">
        <f t="shared" si="11"/>
        <v>38.20813643856475</v>
      </c>
      <c r="I44" s="21">
        <f t="shared" si="12"/>
        <v>28.490611584542879</v>
      </c>
      <c r="J44" s="23">
        <f t="shared" si="3"/>
        <v>38.051790178435539</v>
      </c>
      <c r="K44" s="21">
        <f t="shared" si="4"/>
        <v>75.724200971827187</v>
      </c>
      <c r="L44" s="24">
        <f t="shared" si="5"/>
        <v>102.66296227199999</v>
      </c>
      <c r="M44" s="21">
        <f t="shared" si="6"/>
        <v>487.10856044855745</v>
      </c>
      <c r="N44" s="24">
        <f t="shared" si="13"/>
        <v>270.79973264546499</v>
      </c>
      <c r="O44" s="25">
        <f t="shared" si="14"/>
        <v>38.766992735667685</v>
      </c>
      <c r="P44" s="20">
        <v>270.94499999999999</v>
      </c>
    </row>
    <row r="45" spans="1:16" x14ac:dyDescent="0.35">
      <c r="A45" s="19">
        <v>124.911</v>
      </c>
      <c r="B45" s="22">
        <v>2700</v>
      </c>
      <c r="C45" s="19">
        <v>0.17465</v>
      </c>
      <c r="D45" s="20">
        <f t="shared" si="10"/>
        <v>2.1831250000000002E-3</v>
      </c>
      <c r="E45" s="21">
        <v>1.2837099999999999</v>
      </c>
      <c r="F45" s="22">
        <f t="shared" si="9"/>
        <v>2900</v>
      </c>
      <c r="G45" s="21">
        <v>124.911</v>
      </c>
      <c r="H45" s="23">
        <f t="shared" si="11"/>
        <v>38.63950590145901</v>
      </c>
      <c r="I45" s="21">
        <f t="shared" si="12"/>
        <v>28.812270292931196</v>
      </c>
      <c r="J45" s="23">
        <f t="shared" si="3"/>
        <v>38.481394493679481</v>
      </c>
      <c r="K45" s="21">
        <f t="shared" si="4"/>
        <v>75.160994442393601</v>
      </c>
      <c r="L45" s="24">
        <f t="shared" si="5"/>
        <v>101.89939593599999</v>
      </c>
      <c r="M45" s="21">
        <f t="shared" si="6"/>
        <v>483.48564045380311</v>
      </c>
      <c r="N45" s="24">
        <f t="shared" si="13"/>
        <v>272.77440896173289</v>
      </c>
      <c r="O45" s="25">
        <f t="shared" si="14"/>
        <v>38.486349611191919</v>
      </c>
      <c r="P45" s="20">
        <v>272.76900000000001</v>
      </c>
    </row>
    <row r="46" spans="1:16" x14ac:dyDescent="0.35">
      <c r="A46" s="19">
        <v>123.92700000000001</v>
      </c>
      <c r="B46" s="22">
        <v>2750</v>
      </c>
      <c r="C46" s="19">
        <v>0.1784</v>
      </c>
      <c r="D46" s="20">
        <f t="shared" si="10"/>
        <v>2.2300000000000002E-3</v>
      </c>
      <c r="E46" s="21">
        <v>1.2811999999999999</v>
      </c>
      <c r="F46" s="22">
        <f t="shared" si="9"/>
        <v>2950</v>
      </c>
      <c r="G46" s="21">
        <v>123.92700000000001</v>
      </c>
      <c r="H46" s="23">
        <f t="shared" si="11"/>
        <v>39.045028598400002</v>
      </c>
      <c r="I46" s="21">
        <f t="shared" si="12"/>
        <v>29.114655876845742</v>
      </c>
      <c r="J46" s="23">
        <f t="shared" si="3"/>
        <v>38.885257806966258</v>
      </c>
      <c r="K46" s="21">
        <f t="shared" si="4"/>
        <v>74.568905526835209</v>
      </c>
      <c r="L46" s="24">
        <f t="shared" si="5"/>
        <v>101.096672352</v>
      </c>
      <c r="M46" s="21">
        <f t="shared" si="6"/>
        <v>479.67692969008709</v>
      </c>
      <c r="N46" s="24">
        <f t="shared" si="13"/>
        <v>275.73741671405071</v>
      </c>
      <c r="O46" s="25">
        <f t="shared" si="14"/>
        <v>38.072784583944866</v>
      </c>
      <c r="P46" s="20">
        <v>274.58999999999997</v>
      </c>
    </row>
    <row r="47" spans="1:16" x14ac:dyDescent="0.35">
      <c r="A47" s="19">
        <v>123.68899999999999</v>
      </c>
      <c r="B47" s="22">
        <v>2800</v>
      </c>
      <c r="C47" s="19">
        <v>0.18004999999999999</v>
      </c>
      <c r="D47" s="20">
        <f t="shared" si="10"/>
        <v>2.2506249999999996E-3</v>
      </c>
      <c r="E47" s="21">
        <v>1.2744800000000001</v>
      </c>
      <c r="F47" s="22">
        <f t="shared" si="9"/>
        <v>3000</v>
      </c>
      <c r="G47" s="21">
        <v>123.68899999999999</v>
      </c>
      <c r="H47" s="23">
        <f t="shared" si="11"/>
        <v>39.678589428999601</v>
      </c>
      <c r="I47" s="21">
        <f t="shared" si="12"/>
        <v>29.587082360372808</v>
      </c>
      <c r="J47" s="23">
        <f t="shared" si="3"/>
        <v>39.516226130428329</v>
      </c>
      <c r="K47" s="21">
        <f t="shared" si="4"/>
        <v>74.425697028966397</v>
      </c>
      <c r="L47" s="24">
        <f t="shared" si="5"/>
        <v>100.90251766399999</v>
      </c>
      <c r="M47" s="21">
        <f t="shared" si="6"/>
        <v>478.75571712731829</v>
      </c>
      <c r="N47" s="24">
        <f t="shared" si="13"/>
        <v>273.84416960462698</v>
      </c>
      <c r="O47" s="25">
        <f t="shared" si="14"/>
        <v>38.33600431750844</v>
      </c>
      <c r="P47" s="20">
        <v>274.53300000000002</v>
      </c>
    </row>
    <row r="48" spans="1:16" x14ac:dyDescent="0.35">
      <c r="A48" s="19">
        <v>123.389</v>
      </c>
      <c r="B48" s="22">
        <v>2850</v>
      </c>
      <c r="C48" s="19">
        <v>0.18310000000000001</v>
      </c>
      <c r="D48" s="20">
        <f t="shared" si="10"/>
        <v>2.28875E-3</v>
      </c>
      <c r="E48" s="21">
        <v>1.2603599999999999</v>
      </c>
      <c r="F48" s="22">
        <f t="shared" si="9"/>
        <v>3050</v>
      </c>
      <c r="G48" s="21">
        <v>123.389</v>
      </c>
      <c r="H48" s="23">
        <f t="shared" si="11"/>
        <v>40.289179175496237</v>
      </c>
      <c r="I48" s="21">
        <f t="shared" si="12"/>
        <v>30.042380025384855</v>
      </c>
      <c r="J48" s="23">
        <f t="shared" si="3"/>
        <v>40.124317366601346</v>
      </c>
      <c r="K48" s="21">
        <f t="shared" si="4"/>
        <v>74.245182115686404</v>
      </c>
      <c r="L48" s="24">
        <f t="shared" si="5"/>
        <v>100.65778486399999</v>
      </c>
      <c r="M48" s="21">
        <f t="shared" si="6"/>
        <v>477.59452482130735</v>
      </c>
      <c r="N48" s="24">
        <f t="shared" si="13"/>
        <v>274.26255819405401</v>
      </c>
      <c r="O48" s="25">
        <f t="shared" si="14"/>
        <v>38.277522595189922</v>
      </c>
      <c r="P48" s="20">
        <v>275.608</v>
      </c>
    </row>
    <row r="49" spans="1:16" x14ac:dyDescent="0.35">
      <c r="A49" s="19">
        <v>122.51900000000001</v>
      </c>
      <c r="B49" s="22">
        <v>2900</v>
      </c>
      <c r="C49" s="19">
        <v>0.18790000000000001</v>
      </c>
      <c r="D49" s="20">
        <f t="shared" si="10"/>
        <v>2.3487500000000006E-3</v>
      </c>
      <c r="E49" s="21">
        <v>1.2531000000000001</v>
      </c>
      <c r="F49" s="22">
        <f t="shared" si="9"/>
        <v>3100</v>
      </c>
      <c r="G49" s="21">
        <v>122.51900000000001</v>
      </c>
      <c r="H49" s="23">
        <f t="shared" si="11"/>
        <v>40.70694929832554</v>
      </c>
      <c r="I49" s="21">
        <f t="shared" si="12"/>
        <v>30.353898131490201</v>
      </c>
      <c r="J49" s="23">
        <f t="shared" si="3"/>
        <v>40.540377989769418</v>
      </c>
      <c r="K49" s="21">
        <f t="shared" si="4"/>
        <v>73.721688867174393</v>
      </c>
      <c r="L49" s="24">
        <f t="shared" si="5"/>
        <v>99.948059743999991</v>
      </c>
      <c r="M49" s="21">
        <f t="shared" si="6"/>
        <v>474.22706713387532</v>
      </c>
      <c r="N49" s="24">
        <f t="shared" si="13"/>
        <v>278.5638919710272</v>
      </c>
      <c r="O49" s="25">
        <f t="shared" si="14"/>
        <v>37.686475422232313</v>
      </c>
      <c r="P49" s="20">
        <v>278.88299999999998</v>
      </c>
    </row>
    <row r="50" spans="1:16" x14ac:dyDescent="0.35">
      <c r="A50" s="19">
        <v>121.837</v>
      </c>
      <c r="B50" s="22">
        <v>2950</v>
      </c>
      <c r="C50" s="19">
        <v>0.19255</v>
      </c>
      <c r="D50" s="20">
        <f t="shared" si="10"/>
        <v>2.4068750000000002E-3</v>
      </c>
      <c r="E50" s="21">
        <v>1.23943</v>
      </c>
      <c r="F50" s="22">
        <f t="shared" si="9"/>
        <v>3150</v>
      </c>
      <c r="G50" s="21">
        <v>121.837</v>
      </c>
      <c r="H50" s="23">
        <f t="shared" si="11"/>
        <v>41.178291884628912</v>
      </c>
      <c r="I50" s="21">
        <f t="shared" si="12"/>
        <v>30.705363547010158</v>
      </c>
      <c r="J50" s="23">
        <f t="shared" si="3"/>
        <v>41.00979185990191</v>
      </c>
      <c r="K50" s="21">
        <f t="shared" si="4"/>
        <v>73.311318297651198</v>
      </c>
      <c r="L50" s="24">
        <f t="shared" si="5"/>
        <v>99.391700512</v>
      </c>
      <c r="M50" s="21">
        <f t="shared" si="6"/>
        <v>471.58728995821036</v>
      </c>
      <c r="N50" s="24">
        <f t="shared" si="13"/>
        <v>282.19011270569064</v>
      </c>
      <c r="O50" s="25">
        <f t="shared" si="14"/>
        <v>37.202193824687427</v>
      </c>
      <c r="P50" s="20">
        <v>282.68700000000001</v>
      </c>
    </row>
    <row r="51" spans="1:16" x14ac:dyDescent="0.35">
      <c r="A51" s="19">
        <v>121.709</v>
      </c>
      <c r="B51" s="22">
        <v>3000</v>
      </c>
      <c r="C51" s="19">
        <v>0.19900000000000001</v>
      </c>
      <c r="D51" s="20">
        <f t="shared" si="10"/>
        <v>2.4874999999999997E-3</v>
      </c>
      <c r="E51" s="21">
        <v>1.2273499999999999</v>
      </c>
      <c r="F51" s="22">
        <f t="shared" si="9"/>
        <v>3200</v>
      </c>
      <c r="G51" s="21">
        <v>121.709</v>
      </c>
      <c r="H51" s="23">
        <f t="shared" si="11"/>
        <v>41.832234539976241</v>
      </c>
      <c r="I51" s="21">
        <f t="shared" si="12"/>
        <v>31.192988119384228</v>
      </c>
      <c r="J51" s="23">
        <f t="shared" si="3"/>
        <v>41.661058606449892</v>
      </c>
      <c r="K51" s="21">
        <f t="shared" si="4"/>
        <v>73.2342986013184</v>
      </c>
      <c r="L51" s="24">
        <f t="shared" si="5"/>
        <v>99.287281183999994</v>
      </c>
      <c r="M51" s="21">
        <f t="shared" si="6"/>
        <v>471.09184790764567</v>
      </c>
      <c r="N51" s="24">
        <f t="shared" si="13"/>
        <v>287.08374990323875</v>
      </c>
      <c r="O51" s="25">
        <f t="shared" si="14"/>
        <v>36.568044244321953</v>
      </c>
      <c r="P51" s="20">
        <v>287.30200000000002</v>
      </c>
    </row>
    <row r="52" spans="1:16" x14ac:dyDescent="0.35">
      <c r="A52" s="19">
        <v>121.123</v>
      </c>
      <c r="B52" s="22">
        <v>3050</v>
      </c>
      <c r="C52" s="19">
        <v>0.20605000000000001</v>
      </c>
      <c r="D52" s="20">
        <f t="shared" si="10"/>
        <v>2.5756249999999998E-3</v>
      </c>
      <c r="E52" s="21">
        <v>1.2193000000000001</v>
      </c>
      <c r="F52" s="22">
        <f t="shared" si="9"/>
        <v>3250</v>
      </c>
      <c r="G52" s="21">
        <v>121.123</v>
      </c>
      <c r="H52" s="23">
        <f t="shared" si="11"/>
        <v>42.324669278815051</v>
      </c>
      <c r="I52" s="21">
        <f t="shared" si="12"/>
        <v>31.560181292952137</v>
      </c>
      <c r="J52" s="23">
        <f t="shared" si="3"/>
        <v>42.151478320821361</v>
      </c>
      <c r="K52" s="21">
        <f t="shared" si="4"/>
        <v>72.881692804044803</v>
      </c>
      <c r="L52" s="24">
        <f t="shared" si="5"/>
        <v>98.809236447999993</v>
      </c>
      <c r="M52" s="21">
        <f t="shared" si="6"/>
        <v>468.82365226990419</v>
      </c>
      <c r="N52" s="24">
        <f t="shared" si="13"/>
        <v>293.7958408391853</v>
      </c>
      <c r="O52" s="25">
        <f t="shared" si="14"/>
        <v>35.732606827588896</v>
      </c>
      <c r="P52" s="20">
        <v>292.27800000000002</v>
      </c>
    </row>
    <row r="53" spans="1:16" x14ac:dyDescent="0.35">
      <c r="A53" s="19">
        <v>121.124</v>
      </c>
      <c r="B53" s="22">
        <v>3100</v>
      </c>
      <c r="C53" s="19">
        <v>0.21004999999999999</v>
      </c>
      <c r="D53" s="20">
        <f t="shared" si="10"/>
        <v>2.6256249999999999E-3</v>
      </c>
      <c r="E53" s="21">
        <v>1.20692</v>
      </c>
      <c r="F53" s="22">
        <f t="shared" si="9"/>
        <v>3300</v>
      </c>
      <c r="G53" s="21">
        <v>121.124</v>
      </c>
      <c r="H53" s="23">
        <f t="shared" si="11"/>
        <v>43.01887148006653</v>
      </c>
      <c r="I53" s="21">
        <f t="shared" si="12"/>
        <v>32.077826148748557</v>
      </c>
      <c r="J53" s="23">
        <f t="shared" si="3"/>
        <v>42.842839872722834</v>
      </c>
      <c r="K53" s="21">
        <f t="shared" si="4"/>
        <v>72.882294520422391</v>
      </c>
      <c r="L53" s="24">
        <f t="shared" si="5"/>
        <v>98.810052223999989</v>
      </c>
      <c r="M53" s="21">
        <f t="shared" si="6"/>
        <v>468.82752291092419</v>
      </c>
      <c r="N53" s="24">
        <f t="shared" si="13"/>
        <v>294.66616460133031</v>
      </c>
      <c r="O53" s="25">
        <f t="shared" si="14"/>
        <v>35.627067269467204</v>
      </c>
      <c r="P53" s="20">
        <v>294.77</v>
      </c>
    </row>
    <row r="54" spans="1:16" x14ac:dyDescent="0.35">
      <c r="A54" s="19">
        <v>120.851</v>
      </c>
      <c r="B54" s="22">
        <v>3150</v>
      </c>
      <c r="C54" s="19">
        <v>0.21604999999999999</v>
      </c>
      <c r="D54" s="20">
        <f t="shared" si="10"/>
        <v>2.7006249999999999E-3</v>
      </c>
      <c r="E54" s="21">
        <v>1.1927399999999999</v>
      </c>
      <c r="F54" s="22">
        <f t="shared" si="9"/>
        <v>3350</v>
      </c>
      <c r="G54" s="21">
        <v>120.851</v>
      </c>
      <c r="H54" s="23">
        <f t="shared" si="11"/>
        <v>43.614200636026922</v>
      </c>
      <c r="I54" s="21">
        <f t="shared" si="12"/>
        <v>32.521744468991514</v>
      </c>
      <c r="J54" s="23">
        <f t="shared" si="3"/>
        <v>43.435732964123268</v>
      </c>
      <c r="K54" s="21">
        <f t="shared" si="4"/>
        <v>72.718025949337587</v>
      </c>
      <c r="L54" s="24">
        <f t="shared" si="5"/>
        <v>98.587345375999988</v>
      </c>
      <c r="M54" s="21">
        <f t="shared" si="6"/>
        <v>467.77083791245406</v>
      </c>
      <c r="N54" s="24">
        <f t="shared" si="13"/>
        <v>298.94614076652215</v>
      </c>
      <c r="O54" s="25">
        <f t="shared" si="14"/>
        <v>35.116998805769946</v>
      </c>
      <c r="P54" s="20">
        <v>297.423</v>
      </c>
    </row>
    <row r="55" spans="1:16" x14ac:dyDescent="0.35">
      <c r="A55" s="19">
        <v>120.596</v>
      </c>
      <c r="B55" s="22">
        <v>3200</v>
      </c>
      <c r="C55" s="19">
        <v>0.21795</v>
      </c>
      <c r="D55" s="20">
        <f t="shared" si="10"/>
        <v>2.7243750000000002E-3</v>
      </c>
      <c r="E55" s="21">
        <v>1.1848099999999999</v>
      </c>
      <c r="F55" s="22">
        <f t="shared" si="9"/>
        <v>3400</v>
      </c>
      <c r="G55" s="21">
        <v>120.596</v>
      </c>
      <c r="H55" s="23">
        <f t="shared" si="11"/>
        <v>44.213001232627335</v>
      </c>
      <c r="I55" s="21">
        <f t="shared" si="12"/>
        <v>32.968251333877895</v>
      </c>
      <c r="J55" s="23">
        <f t="shared" si="3"/>
        <v>44.032083291158912</v>
      </c>
      <c r="K55" s="21">
        <f t="shared" si="4"/>
        <v>72.564588273049608</v>
      </c>
      <c r="L55" s="24">
        <f t="shared" si="5"/>
        <v>98.379322496</v>
      </c>
      <c r="M55" s="21">
        <f t="shared" si="6"/>
        <v>466.78382445234485</v>
      </c>
      <c r="N55" s="24">
        <f t="shared" si="13"/>
        <v>297.49075559617683</v>
      </c>
      <c r="O55" s="25">
        <f t="shared" si="14"/>
        <v>35.288798293073434</v>
      </c>
      <c r="P55" s="20">
        <v>297.584</v>
      </c>
    </row>
    <row r="56" spans="1:16" x14ac:dyDescent="0.35">
      <c r="A56" s="19">
        <v>120.84</v>
      </c>
      <c r="B56" s="22">
        <v>3250</v>
      </c>
      <c r="C56" s="19">
        <v>0.22305</v>
      </c>
      <c r="D56" s="20">
        <f t="shared" si="10"/>
        <v>2.7881250000000002E-3</v>
      </c>
      <c r="E56" s="21">
        <v>1.17378</v>
      </c>
      <c r="F56" s="22">
        <f t="shared" si="9"/>
        <v>3450</v>
      </c>
      <c r="G56" s="21">
        <v>120.84</v>
      </c>
      <c r="H56" s="23">
        <f t="shared" si="11"/>
        <v>44.994682592316835</v>
      </c>
      <c r="I56" s="21">
        <f t="shared" si="12"/>
        <v>33.551126660383289</v>
      </c>
      <c r="J56" s="23">
        <f t="shared" si="3"/>
        <v>44.810566040065694</v>
      </c>
      <c r="K56" s="21">
        <f t="shared" si="4"/>
        <v>72.711407069184006</v>
      </c>
      <c r="L56" s="24">
        <f t="shared" si="5"/>
        <v>98.578371840000003</v>
      </c>
      <c r="M56" s="21">
        <f t="shared" si="6"/>
        <v>467.72826086123382</v>
      </c>
      <c r="N56" s="24">
        <f t="shared" si="13"/>
        <v>299.16282995801294</v>
      </c>
      <c r="O56" s="25">
        <f t="shared" si="14"/>
        <v>35.091562911611994</v>
      </c>
      <c r="P56" s="20">
        <v>297.89699999999999</v>
      </c>
    </row>
    <row r="57" spans="1:16" x14ac:dyDescent="0.35">
      <c r="A57" s="19">
        <v>121.633</v>
      </c>
      <c r="B57" s="22">
        <v>3300</v>
      </c>
      <c r="C57" s="19">
        <v>0.22550000000000001</v>
      </c>
      <c r="D57" s="20">
        <f t="shared" si="10"/>
        <v>2.8187500000000001E-3</v>
      </c>
      <c r="E57" s="21">
        <v>1.1611800000000001</v>
      </c>
      <c r="F57" s="22">
        <f t="shared" si="9"/>
        <v>3500</v>
      </c>
      <c r="G57" s="21">
        <v>121.633</v>
      </c>
      <c r="H57" s="23">
        <f t="shared" si="11"/>
        <v>45.986724089270503</v>
      </c>
      <c r="I57" s="21">
        <f t="shared" si="12"/>
        <v>34.290860957838518</v>
      </c>
      <c r="J57" s="23">
        <f t="shared" si="3"/>
        <v>45.798548140451011</v>
      </c>
      <c r="K57" s="21">
        <f t="shared" si="4"/>
        <v>73.188568156620804</v>
      </c>
      <c r="L57" s="24">
        <f t="shared" si="5"/>
        <v>99.225282207999996</v>
      </c>
      <c r="M57" s="21">
        <f t="shared" si="6"/>
        <v>470.79767919012289</v>
      </c>
      <c r="N57" s="24">
        <f t="shared" si="13"/>
        <v>295.92432842315071</v>
      </c>
      <c r="O57" s="25">
        <f t="shared" si="14"/>
        <v>35.475593791923629</v>
      </c>
      <c r="P57" s="20">
        <v>296.14800000000002</v>
      </c>
    </row>
    <row r="58" spans="1:16" x14ac:dyDescent="0.35">
      <c r="A58" s="19">
        <v>122.181</v>
      </c>
      <c r="B58" s="22">
        <v>3350</v>
      </c>
      <c r="C58" s="19">
        <v>0.22850000000000001</v>
      </c>
      <c r="D58" s="20">
        <f t="shared" si="10"/>
        <v>2.8562499999999998E-3</v>
      </c>
      <c r="E58" s="21">
        <v>1.1510400000000001</v>
      </c>
      <c r="F58" s="22">
        <f t="shared" si="9"/>
        <v>3550</v>
      </c>
      <c r="G58" s="21">
        <v>122.181</v>
      </c>
      <c r="H58" s="23">
        <f t="shared" si="11"/>
        <v>46.893818402642374</v>
      </c>
      <c r="I58" s="21">
        <f t="shared" si="12"/>
        <v>34.967252798994657</v>
      </c>
      <c r="J58" s="23">
        <f t="shared" si="3"/>
        <v>46.701930657941183</v>
      </c>
      <c r="K58" s="21">
        <f t="shared" si="4"/>
        <v>73.518308731545602</v>
      </c>
      <c r="L58" s="24">
        <f t="shared" si="5"/>
        <v>99.672327455999991</v>
      </c>
      <c r="M58" s="21">
        <f t="shared" si="6"/>
        <v>472.91879046910304</v>
      </c>
      <c r="N58" s="24">
        <f t="shared" si="13"/>
        <v>294.06084770536023</v>
      </c>
      <c r="O58" s="25">
        <f t="shared" si="14"/>
        <v>35.700404695854822</v>
      </c>
      <c r="P58" s="20">
        <v>294.77100000000002</v>
      </c>
    </row>
    <row r="59" spans="1:16" x14ac:dyDescent="0.35">
      <c r="A59" s="19">
        <v>122.93300000000001</v>
      </c>
      <c r="B59" s="22">
        <v>3400</v>
      </c>
      <c r="C59" s="19">
        <v>0.23419999999999999</v>
      </c>
      <c r="D59" s="20">
        <f t="shared" si="10"/>
        <v>2.9275E-3</v>
      </c>
      <c r="E59" s="21">
        <v>1.14117</v>
      </c>
      <c r="F59" s="22">
        <f t="shared" si="9"/>
        <v>3600</v>
      </c>
      <c r="G59" s="21">
        <v>122.93300000000001</v>
      </c>
      <c r="H59" s="23">
        <f t="shared" si="11"/>
        <v>47.886656154132282</v>
      </c>
      <c r="I59" s="21">
        <f t="shared" si="12"/>
        <v>35.707580838538064</v>
      </c>
      <c r="J59" s="23">
        <f t="shared" si="3"/>
        <v>47.690705754619067</v>
      </c>
      <c r="K59" s="21">
        <f t="shared" si="4"/>
        <v>73.970799447500809</v>
      </c>
      <c r="L59" s="24">
        <f t="shared" si="5"/>
        <v>100.285791008</v>
      </c>
      <c r="M59" s="21">
        <f t="shared" si="6"/>
        <v>475.82951251617067</v>
      </c>
      <c r="N59" s="24">
        <f t="shared" si="13"/>
        <v>295.14740994790634</v>
      </c>
      <c r="O59" s="25">
        <f t="shared" si="14"/>
        <v>35.56897643160891</v>
      </c>
      <c r="P59" s="20">
        <v>294.55599999999998</v>
      </c>
    </row>
    <row r="60" spans="1:16" x14ac:dyDescent="0.35">
      <c r="A60" s="19">
        <v>123.47499999999999</v>
      </c>
      <c r="B60" s="22">
        <v>3450</v>
      </c>
      <c r="C60" s="19">
        <v>0.23605000000000001</v>
      </c>
      <c r="D60" s="20">
        <f t="shared" si="10"/>
        <v>2.9506250000000001E-3</v>
      </c>
      <c r="E60" s="21">
        <v>1.12669</v>
      </c>
      <c r="F60" s="22">
        <f t="shared" si="9"/>
        <v>3650</v>
      </c>
      <c r="G60" s="21">
        <v>123.47499999999999</v>
      </c>
      <c r="H60" s="23">
        <f t="shared" si="11"/>
        <v>48.805104255207915</v>
      </c>
      <c r="I60" s="21">
        <f t="shared" si="12"/>
        <v>36.392438843857995</v>
      </c>
      <c r="J60" s="23">
        <f t="shared" si="3"/>
        <v>48.605395600539893</v>
      </c>
      <c r="K60" s="21">
        <f t="shared" si="4"/>
        <v>74.296929724159995</v>
      </c>
      <c r="L60" s="24">
        <f t="shared" si="5"/>
        <v>100.72794159999999</v>
      </c>
      <c r="M60" s="21">
        <f t="shared" si="6"/>
        <v>477.92739994903042</v>
      </c>
      <c r="N60" s="24">
        <f t="shared" si="13"/>
        <v>291.88068558897186</v>
      </c>
      <c r="O60" s="25">
        <f t="shared" si="14"/>
        <v>35.96706389497443</v>
      </c>
      <c r="P60" s="20">
        <v>293.37099999999998</v>
      </c>
    </row>
    <row r="61" spans="1:16" x14ac:dyDescent="0.35">
      <c r="A61" s="19">
        <v>123.428</v>
      </c>
      <c r="B61" s="22">
        <v>3500</v>
      </c>
      <c r="C61" s="19">
        <v>0.24195</v>
      </c>
      <c r="D61" s="20">
        <f t="shared" si="10"/>
        <v>3.0243750000000002E-3</v>
      </c>
      <c r="E61" s="21">
        <v>1.11975</v>
      </c>
      <c r="F61" s="22">
        <f t="shared" si="9"/>
        <v>3700</v>
      </c>
      <c r="G61" s="21">
        <v>123.428</v>
      </c>
      <c r="H61" s="23">
        <f t="shared" si="11"/>
        <v>49.493578006558423</v>
      </c>
      <c r="I61" s="21">
        <f t="shared" si="12"/>
        <v>36.905812173840189</v>
      </c>
      <c r="J61" s="23">
        <f t="shared" si="3"/>
        <v>49.291052143142366</v>
      </c>
      <c r="K61" s="21">
        <f t="shared" si="4"/>
        <v>74.268649054412805</v>
      </c>
      <c r="L61" s="24">
        <f t="shared" si="5"/>
        <v>100.689600128</v>
      </c>
      <c r="M61" s="21">
        <f t="shared" si="6"/>
        <v>477.74547982108879</v>
      </c>
      <c r="N61" s="24">
        <f t="shared" si="13"/>
        <v>295.014507436244</v>
      </c>
      <c r="O61" s="25">
        <f t="shared" si="14"/>
        <v>35.585000071754955</v>
      </c>
      <c r="P61" s="20">
        <v>294.62099999999998</v>
      </c>
    </row>
    <row r="62" spans="1:16" x14ac:dyDescent="0.35">
      <c r="A62" s="19">
        <v>124.205</v>
      </c>
      <c r="B62" s="22">
        <v>3550</v>
      </c>
      <c r="C62" s="19">
        <v>0.24545</v>
      </c>
      <c r="D62" s="20">
        <f t="shared" si="10"/>
        <v>3.0681250000000001E-3</v>
      </c>
      <c r="E62" s="21">
        <v>1.10622</v>
      </c>
      <c r="F62" s="22">
        <f t="shared" si="9"/>
        <v>3750</v>
      </c>
      <c r="G62" s="21">
        <v>124.205</v>
      </c>
      <c r="H62" s="23">
        <f t="shared" si="11"/>
        <v>50.516650516625738</v>
      </c>
      <c r="I62" s="21">
        <f t="shared" si="12"/>
        <v>37.668685326631056</v>
      </c>
      <c r="J62" s="23">
        <f t="shared" si="3"/>
        <v>50.309938278900447</v>
      </c>
      <c r="K62" s="21">
        <f t="shared" si="4"/>
        <v>74.736182679807996</v>
      </c>
      <c r="L62" s="24">
        <f t="shared" si="5"/>
        <v>101.32345807999999</v>
      </c>
      <c r="M62" s="21">
        <f t="shared" si="6"/>
        <v>480.75296789365723</v>
      </c>
      <c r="N62" s="24">
        <f t="shared" si="13"/>
        <v>293.22101114559513</v>
      </c>
      <c r="O62" s="25">
        <f t="shared" si="14"/>
        <v>35.802656935368113</v>
      </c>
      <c r="P62" s="20">
        <v>295.23500000000001</v>
      </c>
    </row>
    <row r="63" spans="1:16" x14ac:dyDescent="0.35">
      <c r="A63" s="19">
        <v>124.066</v>
      </c>
      <c r="B63" s="22">
        <v>3600</v>
      </c>
      <c r="C63" s="19">
        <v>0.25505</v>
      </c>
      <c r="D63" s="20">
        <f t="shared" si="10"/>
        <v>3.188125E-3</v>
      </c>
      <c r="E63" s="21">
        <v>1.09697</v>
      </c>
      <c r="F63" s="22">
        <f t="shared" si="9"/>
        <v>3800</v>
      </c>
      <c r="G63" s="21">
        <v>124.066</v>
      </c>
      <c r="H63" s="23">
        <f t="shared" si="11"/>
        <v>51.170822309969118</v>
      </c>
      <c r="I63" s="21">
        <f t="shared" si="12"/>
        <v>38.156480760037695</v>
      </c>
      <c r="J63" s="23">
        <f t="shared" si="3"/>
        <v>50.961433225820407</v>
      </c>
      <c r="K63" s="21">
        <f t="shared" si="4"/>
        <v>74.652544103321603</v>
      </c>
      <c r="L63" s="24">
        <f t="shared" si="5"/>
        <v>101.21006521599999</v>
      </c>
      <c r="M63" s="21">
        <f t="shared" si="6"/>
        <v>480.21494879187213</v>
      </c>
      <c r="N63" s="24">
        <f t="shared" si="13"/>
        <v>300.7942496630987</v>
      </c>
      <c r="O63" s="25">
        <f t="shared" si="14"/>
        <v>34.901236576316769</v>
      </c>
      <c r="P63" s="20">
        <v>299.14100000000002</v>
      </c>
    </row>
    <row r="64" spans="1:16" x14ac:dyDescent="0.35">
      <c r="A64" s="19">
        <v>123.967</v>
      </c>
      <c r="B64" s="22">
        <v>3650</v>
      </c>
      <c r="C64" s="19">
        <v>0.25755</v>
      </c>
      <c r="D64" s="20">
        <f t="shared" si="10"/>
        <v>3.2193750000000004E-3</v>
      </c>
      <c r="E64" s="21">
        <v>1.0940099999999999</v>
      </c>
      <c r="F64" s="22">
        <f t="shared" si="9"/>
        <v>3850</v>
      </c>
      <c r="G64" s="21">
        <v>123.967</v>
      </c>
      <c r="H64" s="23">
        <f t="shared" si="11"/>
        <v>51.840128667950893</v>
      </c>
      <c r="I64" s="21">
        <f t="shared" si="12"/>
        <v>38.65556156464551</v>
      </c>
      <c r="J64" s="23">
        <f t="shared" si="3"/>
        <v>51.628000807308347</v>
      </c>
      <c r="K64" s="21">
        <f t="shared" si="4"/>
        <v>74.592974181939198</v>
      </c>
      <c r="L64" s="24">
        <f t="shared" si="5"/>
        <v>101.129303392</v>
      </c>
      <c r="M64" s="21">
        <f t="shared" si="6"/>
        <v>479.83175533088848</v>
      </c>
      <c r="N64" s="24">
        <f t="shared" si="13"/>
        <v>299.82102266495127</v>
      </c>
      <c r="O64" s="25">
        <f t="shared" si="14"/>
        <v>35.014526916676772</v>
      </c>
      <c r="P64" s="20">
        <v>300.35399999999998</v>
      </c>
    </row>
    <row r="65" spans="1:16" x14ac:dyDescent="0.35">
      <c r="A65" s="19">
        <v>123.815</v>
      </c>
      <c r="B65" s="22">
        <v>3700</v>
      </c>
      <c r="C65" s="19">
        <v>0.26445000000000002</v>
      </c>
      <c r="D65" s="20">
        <f t="shared" si="10"/>
        <v>3.305625E-3</v>
      </c>
      <c r="E65" s="21">
        <v>1.09659</v>
      </c>
      <c r="F65" s="22">
        <f t="shared" si="9"/>
        <v>3900</v>
      </c>
      <c r="G65" s="21">
        <v>123.815</v>
      </c>
      <c r="H65" s="23">
        <f t="shared" si="11"/>
        <v>52.485833812340594</v>
      </c>
      <c r="I65" s="21">
        <f t="shared" si="12"/>
        <v>39.137043682898728</v>
      </c>
      <c r="J65" s="23">
        <f t="shared" si="3"/>
        <v>52.271063750484338</v>
      </c>
      <c r="K65" s="21">
        <f t="shared" si="4"/>
        <v>74.50151329254399</v>
      </c>
      <c r="L65" s="24">
        <f t="shared" si="5"/>
        <v>101.00530543999999</v>
      </c>
      <c r="M65" s="21">
        <f t="shared" si="6"/>
        <v>479.24341789584287</v>
      </c>
      <c r="N65" s="24">
        <f t="shared" si="13"/>
        <v>304.06614501646476</v>
      </c>
      <c r="O65" s="25">
        <f t="shared" si="14"/>
        <v>34.525682784313382</v>
      </c>
      <c r="P65" s="20">
        <v>302.43700000000001</v>
      </c>
    </row>
    <row r="66" spans="1:16" x14ac:dyDescent="0.35">
      <c r="A66" s="19">
        <v>123.767</v>
      </c>
      <c r="B66" s="22">
        <v>3750</v>
      </c>
      <c r="C66" s="19">
        <v>0.2651</v>
      </c>
      <c r="D66" s="20">
        <f t="shared" si="10"/>
        <v>3.3137499999999999E-3</v>
      </c>
      <c r="E66" s="21">
        <v>1.0980799999999999</v>
      </c>
      <c r="F66" s="22">
        <f t="shared" si="9"/>
        <v>3950</v>
      </c>
      <c r="G66" s="21">
        <v>123.767</v>
      </c>
      <c r="H66" s="23">
        <f t="shared" si="11"/>
        <v>53.17447941718811</v>
      </c>
      <c r="I66" s="21">
        <f t="shared" si="12"/>
        <v>39.650545158655348</v>
      </c>
      <c r="J66" s="23">
        <f t="shared" si="3"/>
        <v>52.956891443365762</v>
      </c>
      <c r="K66" s="21">
        <f t="shared" si="4"/>
        <v>74.472630906419198</v>
      </c>
      <c r="L66" s="24">
        <f t="shared" si="5"/>
        <v>100.96614819199999</v>
      </c>
      <c r="M66" s="21">
        <f t="shared" si="6"/>
        <v>479.05762712688113</v>
      </c>
      <c r="N66" s="24">
        <f t="shared" si="13"/>
        <v>300.86597680475774</v>
      </c>
      <c r="O66" s="25">
        <f t="shared" si="14"/>
        <v>34.892916041151658</v>
      </c>
      <c r="P66" s="20">
        <v>301.85500000000002</v>
      </c>
    </row>
    <row r="67" spans="1:16" x14ac:dyDescent="0.35">
      <c r="A67" s="19">
        <v>123.509</v>
      </c>
      <c r="B67" s="22">
        <v>3800</v>
      </c>
      <c r="C67" s="19">
        <v>0.26929999999999998</v>
      </c>
      <c r="D67" s="20">
        <f t="shared" si="10"/>
        <v>3.3662499999999999E-3</v>
      </c>
      <c r="E67" s="21">
        <v>1.09907</v>
      </c>
      <c r="F67" s="22">
        <f t="shared" si="9"/>
        <v>4000</v>
      </c>
      <c r="G67" s="21">
        <v>123.509</v>
      </c>
      <c r="H67" s="23">
        <f t="shared" si="11"/>
        <v>53.771149030425342</v>
      </c>
      <c r="I67" s="21">
        <f t="shared" si="12"/>
        <v>40.09546301593884</v>
      </c>
      <c r="J67" s="23">
        <f t="shared" si="3"/>
        <v>53.551119506942165</v>
      </c>
      <c r="K67" s="21">
        <f t="shared" si="4"/>
        <v>74.317388080998398</v>
      </c>
      <c r="L67" s="24">
        <f t="shared" si="5"/>
        <v>100.75567798399999</v>
      </c>
      <c r="M67" s="21">
        <f t="shared" si="6"/>
        <v>478.05900174371169</v>
      </c>
      <c r="N67" s="24">
        <f t="shared" si="13"/>
        <v>302.24117863865609</v>
      </c>
      <c r="O67" s="25">
        <f t="shared" si="14"/>
        <v>34.734152756989033</v>
      </c>
      <c r="P67" s="20">
        <v>302.88099999999997</v>
      </c>
    </row>
    <row r="68" spans="1:16" x14ac:dyDescent="0.35">
      <c r="A68" s="19">
        <v>122.672</v>
      </c>
      <c r="B68" s="22">
        <v>3850</v>
      </c>
      <c r="C68" s="19">
        <v>0.27374999999999999</v>
      </c>
      <c r="D68" s="20">
        <f t="shared" si="10"/>
        <v>3.421875E-3</v>
      </c>
      <c r="E68" s="21">
        <v>1.1053299999999999</v>
      </c>
      <c r="F68" s="22">
        <f t="shared" si="9"/>
        <v>4050</v>
      </c>
      <c r="G68" s="21">
        <v>122.672</v>
      </c>
      <c r="H68" s="23">
        <f t="shared" si="11"/>
        <v>54.109471281577825</v>
      </c>
      <c r="I68" s="21">
        <f t="shared" si="12"/>
        <v>40.347739330526757</v>
      </c>
      <c r="J68" s="23">
        <f t="shared" si="3"/>
        <v>53.88805735614217</v>
      </c>
      <c r="K68" s="21">
        <f t="shared" si="4"/>
        <v>73.813751472947203</v>
      </c>
      <c r="L68" s="24">
        <f t="shared" si="5"/>
        <v>100.072873472</v>
      </c>
      <c r="M68" s="21">
        <f t="shared" si="6"/>
        <v>474.819275209941</v>
      </c>
      <c r="N68" s="24">
        <f t="shared" si="13"/>
        <v>305.31450347404564</v>
      </c>
      <c r="O68" s="25">
        <f t="shared" si="14"/>
        <v>34.384515471207941</v>
      </c>
      <c r="P68" s="20">
        <v>304.95299999999997</v>
      </c>
    </row>
    <row r="69" spans="1:16" x14ac:dyDescent="0.35">
      <c r="A69" s="19">
        <v>122.157</v>
      </c>
      <c r="B69" s="22">
        <v>3900</v>
      </c>
      <c r="C69" s="19">
        <v>0.27589999999999998</v>
      </c>
      <c r="D69" s="20">
        <f t="shared" si="10"/>
        <v>3.4487499999999996E-3</v>
      </c>
      <c r="E69" s="21">
        <v>1.11704</v>
      </c>
      <c r="F69" s="22">
        <f t="shared" si="9"/>
        <v>4100</v>
      </c>
      <c r="G69" s="21">
        <v>122.157</v>
      </c>
      <c r="H69" s="23">
        <f t="shared" si="11"/>
        <v>54.582079855309303</v>
      </c>
      <c r="I69" s="21">
        <f t="shared" si="12"/>
        <v>40.700148753251639</v>
      </c>
      <c r="J69" s="23">
        <f t="shared" si="3"/>
        <v>54.35873203332973</v>
      </c>
      <c r="K69" s="21">
        <f t="shared" si="4"/>
        <v>73.503867538483192</v>
      </c>
      <c r="L69" s="24">
        <f t="shared" si="5"/>
        <v>99.652748831999986</v>
      </c>
      <c r="M69" s="21">
        <f t="shared" si="6"/>
        <v>472.82589508462206</v>
      </c>
      <c r="N69" s="24">
        <f t="shared" si="13"/>
        <v>305.04802513794476</v>
      </c>
      <c r="O69" s="25">
        <f t="shared" si="14"/>
        <v>34.414552474287241</v>
      </c>
      <c r="P69" s="20">
        <v>306.44299999999998</v>
      </c>
    </row>
    <row r="70" spans="1:16" x14ac:dyDescent="0.35">
      <c r="A70" s="19">
        <v>121.184</v>
      </c>
      <c r="B70" s="22">
        <v>3950</v>
      </c>
      <c r="C70" s="19">
        <v>0.28284999999999999</v>
      </c>
      <c r="D70" s="20">
        <f t="shared" si="10"/>
        <v>3.5356249999999997E-3</v>
      </c>
      <c r="E70" s="21">
        <v>1.12259</v>
      </c>
      <c r="F70" s="22">
        <f t="shared" si="9"/>
        <v>4150</v>
      </c>
      <c r="G70" s="21">
        <v>121.184</v>
      </c>
      <c r="H70" s="23">
        <f t="shared" si="11"/>
        <v>54.841521351325142</v>
      </c>
      <c r="I70" s="21">
        <f t="shared" si="12"/>
        <v>40.893606157377732</v>
      </c>
      <c r="J70" s="23">
        <f t="shared" si="3"/>
        <v>54.61711190448225</v>
      </c>
      <c r="K70" s="21">
        <f t="shared" si="4"/>
        <v>72.918397503078396</v>
      </c>
      <c r="L70" s="24">
        <f t="shared" si="5"/>
        <v>98.858998783999994</v>
      </c>
      <c r="M70" s="21">
        <f t="shared" si="6"/>
        <v>469.05976137212633</v>
      </c>
      <c r="N70" s="24">
        <f t="shared" si="13"/>
        <v>311.25281421784462</v>
      </c>
      <c r="O70" s="25">
        <f t="shared" si="14"/>
        <v>33.728502325893565</v>
      </c>
      <c r="P70" s="20">
        <v>310.20800000000003</v>
      </c>
    </row>
    <row r="71" spans="1:16" x14ac:dyDescent="0.35">
      <c r="A71" s="19">
        <v>120.004</v>
      </c>
      <c r="B71" s="22">
        <v>4000</v>
      </c>
      <c r="C71" s="19">
        <v>0.28455000000000003</v>
      </c>
      <c r="D71" s="20">
        <f t="shared" si="10"/>
        <v>3.5568750000000001E-3</v>
      </c>
      <c r="E71" s="21">
        <v>1.1246100000000001</v>
      </c>
      <c r="F71" s="22">
        <f t="shared" si="9"/>
        <v>4200</v>
      </c>
      <c r="G71" s="21">
        <v>120.004</v>
      </c>
      <c r="H71" s="23">
        <f t="shared" si="11"/>
        <v>54.994952153473264</v>
      </c>
      <c r="I71" s="21">
        <f t="shared" si="12"/>
        <v>41.008014704785836</v>
      </c>
      <c r="J71" s="23">
        <f t="shared" si="3"/>
        <v>54.769914873547151</v>
      </c>
      <c r="K71" s="21">
        <f t="shared" si="4"/>
        <v>72.208372177510398</v>
      </c>
      <c r="L71" s="24">
        <f t="shared" si="5"/>
        <v>97.896383103999995</v>
      </c>
      <c r="M71" s="21">
        <f t="shared" si="6"/>
        <v>464.49240496848307</v>
      </c>
      <c r="N71" s="24">
        <f t="shared" si="13"/>
        <v>312.2499368033445</v>
      </c>
      <c r="O71" s="25">
        <f t="shared" si="14"/>
        <v>33.62079549402506</v>
      </c>
      <c r="P71" s="20">
        <v>312.27100000000002</v>
      </c>
    </row>
    <row r="72" spans="1:16" x14ac:dyDescent="0.35">
      <c r="A72" s="19">
        <v>118.73399999999999</v>
      </c>
      <c r="B72" s="22">
        <v>4050</v>
      </c>
      <c r="C72" s="19">
        <v>0.28710000000000002</v>
      </c>
      <c r="D72" s="20">
        <f t="shared" si="10"/>
        <v>3.5887500000000004E-3</v>
      </c>
      <c r="E72" s="21">
        <v>1.1222000000000001</v>
      </c>
      <c r="F72" s="22">
        <f t="shared" si="9"/>
        <v>4250</v>
      </c>
      <c r="G72" s="21">
        <v>118.73399999999999</v>
      </c>
      <c r="H72" s="23">
        <f t="shared" si="11"/>
        <v>55.093103414076836</v>
      </c>
      <c r="I72" s="21">
        <f t="shared" si="12"/>
        <v>41.081203028086712</v>
      </c>
      <c r="J72" s="23">
        <f t="shared" si="3"/>
        <v>54.867664502876529</v>
      </c>
      <c r="K72" s="21">
        <f t="shared" si="4"/>
        <v>71.444192377958402</v>
      </c>
      <c r="L72" s="24">
        <f t="shared" si="5"/>
        <v>96.860347583999996</v>
      </c>
      <c r="M72" s="21">
        <f t="shared" si="6"/>
        <v>459.57669087303651</v>
      </c>
      <c r="N72" s="24">
        <f t="shared" si="13"/>
        <v>314.48689540973515</v>
      </c>
      <c r="O72" s="25">
        <f t="shared" si="14"/>
        <v>33.381649351747576</v>
      </c>
      <c r="P72" s="20">
        <v>314.37</v>
      </c>
    </row>
    <row r="73" spans="1:16" x14ac:dyDescent="0.35">
      <c r="A73" s="19">
        <v>117.44199999999999</v>
      </c>
      <c r="B73" s="22">
        <v>4100</v>
      </c>
      <c r="C73" s="19">
        <v>0.28894999999999998</v>
      </c>
      <c r="D73" s="20">
        <f t="shared" si="10"/>
        <v>3.6118749999999996E-3</v>
      </c>
      <c r="E73" s="21">
        <v>1.1239399999999999</v>
      </c>
      <c r="F73" s="22">
        <f t="shared" si="9"/>
        <v>4300</v>
      </c>
      <c r="G73" s="21">
        <v>117.44199999999999</v>
      </c>
      <c r="H73" s="23">
        <f t="shared" si="11"/>
        <v>55.166370288310489</v>
      </c>
      <c r="I73" s="21">
        <f t="shared" si="12"/>
        <v>41.13583584325059</v>
      </c>
      <c r="J73" s="23">
        <f t="shared" si="3"/>
        <v>54.940631571810954</v>
      </c>
      <c r="K73" s="21">
        <f t="shared" si="4"/>
        <v>70.666774818099185</v>
      </c>
      <c r="L73" s="24">
        <f t="shared" si="5"/>
        <v>95.806364991999985</v>
      </c>
      <c r="M73" s="21">
        <f t="shared" si="6"/>
        <v>454.57582267514903</v>
      </c>
      <c r="N73" s="24">
        <f t="shared" si="13"/>
        <v>316.09300585376195</v>
      </c>
      <c r="O73" s="25">
        <f t="shared" si="14"/>
        <v>33.212032768432586</v>
      </c>
      <c r="P73" s="20">
        <v>316.27100000000002</v>
      </c>
    </row>
    <row r="74" spans="1:16" x14ac:dyDescent="0.35">
      <c r="A74" s="19">
        <v>116.5</v>
      </c>
      <c r="B74" s="22">
        <v>4150</v>
      </c>
      <c r="C74" s="19">
        <v>0.29304999999999998</v>
      </c>
      <c r="D74" s="20">
        <f t="shared" si="10"/>
        <v>3.6631249999999993E-3</v>
      </c>
      <c r="E74" s="21">
        <v>1.12233</v>
      </c>
      <c r="F74" s="22">
        <f t="shared" si="9"/>
        <v>4350</v>
      </c>
      <c r="G74" s="21">
        <v>116.5</v>
      </c>
      <c r="H74" s="23">
        <f t="shared" si="11"/>
        <v>55.391246317623761</v>
      </c>
      <c r="I74" s="21">
        <f t="shared" si="12"/>
        <v>41.303518860613678</v>
      </c>
      <c r="J74" s="23">
        <f t="shared" si="3"/>
        <v>55.164587416853202</v>
      </c>
      <c r="K74" s="21">
        <f t="shared" si="4"/>
        <v>70.0999579904</v>
      </c>
      <c r="L74" s="24">
        <f t="shared" si="5"/>
        <v>95.037903999999997</v>
      </c>
      <c r="M74" s="21">
        <f t="shared" si="6"/>
        <v>450.92967883427451</v>
      </c>
      <c r="N74" s="24">
        <f t="shared" si="13"/>
        <v>319.27667094183425</v>
      </c>
      <c r="O74" s="25">
        <f t="shared" si="14"/>
        <v>32.880859216300315</v>
      </c>
      <c r="P74" s="20">
        <v>318.46800000000002</v>
      </c>
    </row>
    <row r="75" spans="1:16" x14ac:dyDescent="0.35">
      <c r="A75" s="19">
        <v>115.931</v>
      </c>
      <c r="B75" s="22">
        <v>4200</v>
      </c>
      <c r="C75" s="19">
        <v>0.2949</v>
      </c>
      <c r="D75" s="20">
        <f t="shared" ref="D75:D106" si="15">(C75*0.75)/60</f>
        <v>3.6862500000000003E-3</v>
      </c>
      <c r="E75" s="21">
        <v>1.1217900000000001</v>
      </c>
      <c r="F75" s="22">
        <f t="shared" si="9"/>
        <v>4400</v>
      </c>
      <c r="G75" s="21">
        <v>115.931</v>
      </c>
      <c r="H75" s="23">
        <f t="shared" ref="H75:H101" si="16">(K75*B75)/5252</f>
        <v>55.784813739621377</v>
      </c>
      <c r="I75" s="21">
        <f t="shared" ref="I75:I101" si="17">(L75*B75)/9549</f>
        <v>41.596989770153932</v>
      </c>
      <c r="J75" s="23">
        <f t="shared" si="3"/>
        <v>55.556544375732926</v>
      </c>
      <c r="K75" s="21">
        <f t="shared" si="4"/>
        <v>69.757581371545598</v>
      </c>
      <c r="L75" s="24">
        <f t="shared" si="5"/>
        <v>94.573727455999986</v>
      </c>
      <c r="M75" s="21">
        <f t="shared" si="6"/>
        <v>448.72728409387361</v>
      </c>
      <c r="N75" s="24">
        <f t="shared" ref="N75:N101" si="18">(((C75*0.75)/60)/I75)*3600000</f>
        <v>319.02548894347296</v>
      </c>
      <c r="O75" s="25">
        <f t="shared" ref="O75:O101" si="19">J75/(((C75*0.75)/60)*45800)*100</f>
        <v>32.906747680426299</v>
      </c>
      <c r="P75" s="20">
        <v>319.33800000000002</v>
      </c>
    </row>
    <row r="76" spans="1:16" x14ac:dyDescent="0.35">
      <c r="A76" s="19">
        <v>115.03400000000001</v>
      </c>
      <c r="B76" s="22">
        <v>4250</v>
      </c>
      <c r="C76" s="19">
        <v>0.29715000000000003</v>
      </c>
      <c r="D76" s="20">
        <f t="shared" si="15"/>
        <v>3.7143750000000002E-3</v>
      </c>
      <c r="E76" s="21">
        <v>1.12456</v>
      </c>
      <c r="F76" s="22">
        <f t="shared" si="9"/>
        <v>4450</v>
      </c>
      <c r="G76" s="21">
        <v>115.03400000000001</v>
      </c>
      <c r="H76" s="23">
        <f t="shared" si="16"/>
        <v>56.012153002392076</v>
      </c>
      <c r="I76" s="21">
        <f t="shared" si="17"/>
        <v>41.766509543617126</v>
      </c>
      <c r="J76" s="23">
        <f t="shared" ref="J76:J101" si="20">H76*((29.92/30.088117)*SQRT(300/298))*(1-(46/100*0.004))</f>
        <v>55.782953374773754</v>
      </c>
      <c r="K76" s="21">
        <f t="shared" ref="K76:K101" si="21">L76*0.7376</f>
        <v>69.217841780838398</v>
      </c>
      <c r="L76" s="24">
        <f t="shared" ref="L76:L101" si="22">G76*0.815776</f>
        <v>93.841976383999992</v>
      </c>
      <c r="M76" s="21">
        <f t="shared" ref="M76:M101" si="23">150.8*(K76/23.442843)</f>
        <v>445.25531909890077</v>
      </c>
      <c r="N76" s="24">
        <f t="shared" si="18"/>
        <v>320.1548356832588</v>
      </c>
      <c r="O76" s="25">
        <f t="shared" si="19"/>
        <v>32.79066907074192</v>
      </c>
      <c r="P76" s="20">
        <v>320.71199999999999</v>
      </c>
    </row>
    <row r="77" spans="1:16" x14ac:dyDescent="0.35">
      <c r="A77" s="19">
        <v>114.39100000000001</v>
      </c>
      <c r="B77" s="22">
        <v>4300</v>
      </c>
      <c r="C77" s="19">
        <v>0.30220000000000002</v>
      </c>
      <c r="D77" s="20">
        <f t="shared" si="15"/>
        <v>3.7775000000000005E-3</v>
      </c>
      <c r="E77" s="21">
        <v>1.1227799999999999</v>
      </c>
      <c r="F77" s="22">
        <f t="shared" si="9"/>
        <v>4500</v>
      </c>
      <c r="G77" s="21">
        <v>114.39100000000001</v>
      </c>
      <c r="H77" s="23">
        <f t="shared" si="16"/>
        <v>56.354347685677631</v>
      </c>
      <c r="I77" s="21">
        <f t="shared" si="17"/>
        <v>42.021673409655463</v>
      </c>
      <c r="J77" s="23">
        <f t="shared" si="20"/>
        <v>56.123747810259893</v>
      </c>
      <c r="K77" s="21">
        <f t="shared" si="21"/>
        <v>68.830938150041604</v>
      </c>
      <c r="L77" s="24">
        <f t="shared" si="22"/>
        <v>93.317432416000003</v>
      </c>
      <c r="M77" s="21">
        <f t="shared" si="23"/>
        <v>442.76649692301714</v>
      </c>
      <c r="N77" s="24">
        <f t="shared" si="18"/>
        <v>323.61871616648449</v>
      </c>
      <c r="O77" s="25">
        <f t="shared" si="19"/>
        <v>32.439691352359198</v>
      </c>
      <c r="P77" s="20">
        <v>323.00400000000002</v>
      </c>
    </row>
    <row r="78" spans="1:16" x14ac:dyDescent="0.35">
      <c r="A78" s="19">
        <v>114.01600000000001</v>
      </c>
      <c r="B78" s="22">
        <v>4350</v>
      </c>
      <c r="C78" s="19">
        <v>0.30604999999999999</v>
      </c>
      <c r="D78" s="20">
        <f t="shared" si="15"/>
        <v>3.825625E-3</v>
      </c>
      <c r="E78" s="21">
        <v>1.1194299999999999</v>
      </c>
      <c r="F78" s="22">
        <f t="shared" si="9"/>
        <v>4550</v>
      </c>
      <c r="G78" s="21">
        <v>114.01600000000001</v>
      </c>
      <c r="H78" s="23">
        <f t="shared" si="16"/>
        <v>56.822740120281978</v>
      </c>
      <c r="I78" s="21">
        <f t="shared" si="17"/>
        <v>42.370938989381081</v>
      </c>
      <c r="J78" s="23">
        <f t="shared" si="20"/>
        <v>56.590223600603373</v>
      </c>
      <c r="K78" s="21">
        <f t="shared" si="21"/>
        <v>68.605294508441602</v>
      </c>
      <c r="L78" s="24">
        <f t="shared" si="22"/>
        <v>93.011516415999992</v>
      </c>
      <c r="M78" s="21">
        <f t="shared" si="23"/>
        <v>441.31500654050336</v>
      </c>
      <c r="N78" s="24">
        <f t="shared" si="18"/>
        <v>325.03999978503128</v>
      </c>
      <c r="O78" s="25">
        <f t="shared" si="19"/>
        <v>32.29784418911678</v>
      </c>
      <c r="P78" s="20">
        <v>324.29000000000002</v>
      </c>
    </row>
    <row r="79" spans="1:16" x14ac:dyDescent="0.35">
      <c r="A79" s="19">
        <v>113.871</v>
      </c>
      <c r="B79" s="22">
        <v>4400</v>
      </c>
      <c r="C79" s="19">
        <v>0.30919999999999997</v>
      </c>
      <c r="D79" s="20">
        <f t="shared" si="15"/>
        <v>3.8649999999999999E-3</v>
      </c>
      <c r="E79" s="21">
        <v>1.1198600000000001</v>
      </c>
      <c r="F79" s="22">
        <f t="shared" si="9"/>
        <v>4600</v>
      </c>
      <c r="G79" s="21">
        <v>113.871</v>
      </c>
      <c r="H79" s="23">
        <f t="shared" si="16"/>
        <v>57.402780043456623</v>
      </c>
      <c r="I79" s="21">
        <f t="shared" si="17"/>
        <v>42.803456607225883</v>
      </c>
      <c r="J79" s="23">
        <f t="shared" si="20"/>
        <v>57.167890022184721</v>
      </c>
      <c r="K79" s="21">
        <f t="shared" si="21"/>
        <v>68.518045633689596</v>
      </c>
      <c r="L79" s="24">
        <f t="shared" si="22"/>
        <v>92.893228895999997</v>
      </c>
      <c r="M79" s="21">
        <f t="shared" si="23"/>
        <v>440.75376359259809</v>
      </c>
      <c r="N79" s="24">
        <f t="shared" si="18"/>
        <v>325.06720491473351</v>
      </c>
      <c r="O79" s="25">
        <f t="shared" si="19"/>
        <v>32.295141157168366</v>
      </c>
      <c r="P79" s="20">
        <v>324.351</v>
      </c>
    </row>
    <row r="80" spans="1:16" x14ac:dyDescent="0.35">
      <c r="A80" s="19">
        <v>113.985</v>
      </c>
      <c r="B80" s="22">
        <v>4450</v>
      </c>
      <c r="C80" s="19">
        <v>0.30990000000000001</v>
      </c>
      <c r="D80" s="20">
        <f t="shared" si="15"/>
        <v>3.87375E-3</v>
      </c>
      <c r="E80" s="21">
        <v>1.11873</v>
      </c>
      <c r="F80" s="22">
        <f t="shared" si="9"/>
        <v>4650</v>
      </c>
      <c r="G80" s="21">
        <v>113.985</v>
      </c>
      <c r="H80" s="23">
        <f t="shared" si="16"/>
        <v>58.113205214827715</v>
      </c>
      <c r="I80" s="21">
        <f t="shared" si="17"/>
        <v>43.33319842412817</v>
      </c>
      <c r="J80" s="23">
        <f t="shared" si="20"/>
        <v>57.875408160421017</v>
      </c>
      <c r="K80" s="21">
        <f t="shared" si="21"/>
        <v>68.586641300735991</v>
      </c>
      <c r="L80" s="24">
        <f t="shared" si="22"/>
        <v>92.986227359999987</v>
      </c>
      <c r="M80" s="21">
        <f t="shared" si="23"/>
        <v>441.1950166688822</v>
      </c>
      <c r="N80" s="24">
        <f t="shared" si="18"/>
        <v>321.82023268873382</v>
      </c>
      <c r="O80" s="25">
        <f t="shared" si="19"/>
        <v>32.620979671098873</v>
      </c>
      <c r="P80" s="20">
        <v>323.23599999999999</v>
      </c>
    </row>
    <row r="81" spans="1:16" x14ac:dyDescent="0.35">
      <c r="A81" s="19">
        <v>113.306</v>
      </c>
      <c r="B81" s="22">
        <v>4500</v>
      </c>
      <c r="C81" s="19">
        <v>0.31445000000000001</v>
      </c>
      <c r="D81" s="20">
        <f t="shared" si="15"/>
        <v>3.9306250000000001E-3</v>
      </c>
      <c r="E81" s="21">
        <v>1.1156299999999999</v>
      </c>
      <c r="F81" s="22">
        <f t="shared" ref="F81:F101" si="24">F80+50</f>
        <v>4700</v>
      </c>
      <c r="G81" s="21">
        <v>113.306</v>
      </c>
      <c r="H81" s="23">
        <f t="shared" si="16"/>
        <v>58.416097003342578</v>
      </c>
      <c r="I81" s="21">
        <f t="shared" si="17"/>
        <v>43.559055351555138</v>
      </c>
      <c r="J81" s="23">
        <f t="shared" si="20"/>
        <v>58.177060527106605</v>
      </c>
      <c r="K81" s="21">
        <f t="shared" si="21"/>
        <v>68.178075880345602</v>
      </c>
      <c r="L81" s="24">
        <f t="shared" si="22"/>
        <v>92.432315455999998</v>
      </c>
      <c r="M81" s="21">
        <f t="shared" si="23"/>
        <v>438.5668514162773</v>
      </c>
      <c r="N81" s="24">
        <f t="shared" si="18"/>
        <v>324.85208611152331</v>
      </c>
      <c r="O81" s="25">
        <f t="shared" si="19"/>
        <v>32.316527173796402</v>
      </c>
      <c r="P81" s="20">
        <v>324.435</v>
      </c>
    </row>
    <row r="82" spans="1:16" x14ac:dyDescent="0.35">
      <c r="A82" s="19">
        <v>113.074</v>
      </c>
      <c r="B82" s="22">
        <v>4550</v>
      </c>
      <c r="C82" s="19">
        <v>0.31709999999999999</v>
      </c>
      <c r="D82" s="20">
        <f t="shared" si="15"/>
        <v>3.9637500000000003E-3</v>
      </c>
      <c r="E82" s="21">
        <v>1.1095299999999999</v>
      </c>
      <c r="F82" s="22">
        <f t="shared" si="24"/>
        <v>4750</v>
      </c>
      <c r="G82" s="21">
        <v>113.074</v>
      </c>
      <c r="H82" s="23">
        <f t="shared" si="16"/>
        <v>58.944225713514463</v>
      </c>
      <c r="I82" s="21">
        <f t="shared" si="17"/>
        <v>43.952864402471462</v>
      </c>
      <c r="J82" s="23">
        <f t="shared" si="20"/>
        <v>58.703028154420259</v>
      </c>
      <c r="K82" s="21">
        <f t="shared" si="21"/>
        <v>68.038477680742403</v>
      </c>
      <c r="L82" s="24">
        <f t="shared" si="22"/>
        <v>92.243055423999991</v>
      </c>
      <c r="M82" s="21">
        <f t="shared" si="23"/>
        <v>437.66886269962885</v>
      </c>
      <c r="N82" s="24">
        <f t="shared" si="18"/>
        <v>324.65460884041107</v>
      </c>
      <c r="O82" s="25">
        <f t="shared" si="19"/>
        <v>32.336184309177611</v>
      </c>
      <c r="P82" s="20">
        <v>324.95600000000002</v>
      </c>
    </row>
    <row r="83" spans="1:16" x14ac:dyDescent="0.35">
      <c r="A83" s="19">
        <v>112.19499999999999</v>
      </c>
      <c r="B83" s="22">
        <v>4600</v>
      </c>
      <c r="C83" s="19">
        <v>0.31940000000000002</v>
      </c>
      <c r="D83" s="20">
        <f t="shared" si="15"/>
        <v>3.9925000000000004E-3</v>
      </c>
      <c r="E83" s="21">
        <v>1.1056900000000001</v>
      </c>
      <c r="F83" s="22">
        <f t="shared" si="24"/>
        <v>4800</v>
      </c>
      <c r="G83" s="21">
        <v>112.19499999999999</v>
      </c>
      <c r="H83" s="23">
        <f t="shared" si="16"/>
        <v>59.128716171025729</v>
      </c>
      <c r="I83" s="21">
        <f t="shared" si="17"/>
        <v>44.090433162844263</v>
      </c>
      <c r="J83" s="23">
        <f t="shared" si="20"/>
        <v>58.886763683904405</v>
      </c>
      <c r="K83" s="21">
        <f t="shared" si="21"/>
        <v>67.509568984831986</v>
      </c>
      <c r="L83" s="24">
        <f t="shared" si="22"/>
        <v>91.525988319999982</v>
      </c>
      <c r="M83" s="21">
        <f t="shared" si="23"/>
        <v>434.26656924301648</v>
      </c>
      <c r="N83" s="24">
        <f t="shared" si="18"/>
        <v>325.98908581629371</v>
      </c>
      <c r="O83" s="25">
        <f t="shared" si="19"/>
        <v>32.203812106162154</v>
      </c>
      <c r="P83" s="20">
        <v>325.97699999999998</v>
      </c>
    </row>
    <row r="84" spans="1:16" x14ac:dyDescent="0.35">
      <c r="A84" s="19">
        <v>111.06100000000001</v>
      </c>
      <c r="B84" s="22">
        <v>4650</v>
      </c>
      <c r="C84" s="19">
        <v>0.32055</v>
      </c>
      <c r="D84" s="20">
        <f t="shared" si="15"/>
        <v>4.006875E-3</v>
      </c>
      <c r="E84" s="21">
        <v>1.09782</v>
      </c>
      <c r="F84" s="22">
        <f t="shared" si="24"/>
        <v>4850</v>
      </c>
      <c r="G84" s="21">
        <v>111.06100000000001</v>
      </c>
      <c r="H84" s="23">
        <f t="shared" si="16"/>
        <v>59.167285824209117</v>
      </c>
      <c r="I84" s="21">
        <f t="shared" si="17"/>
        <v>44.119193346151427</v>
      </c>
      <c r="J84" s="23">
        <f t="shared" si="20"/>
        <v>58.925175511514716</v>
      </c>
      <c r="K84" s="21">
        <f t="shared" si="21"/>
        <v>66.827222612633605</v>
      </c>
      <c r="L84" s="24">
        <f t="shared" si="22"/>
        <v>90.600898336</v>
      </c>
      <c r="M84" s="21">
        <f t="shared" si="23"/>
        <v>429.87726232629501</v>
      </c>
      <c r="N84" s="24">
        <f t="shared" si="18"/>
        <v>326.94954068688315</v>
      </c>
      <c r="O84" s="25">
        <f t="shared" si="19"/>
        <v>32.10920940959948</v>
      </c>
      <c r="P84" s="20">
        <v>326.97699999999998</v>
      </c>
    </row>
    <row r="85" spans="1:16" x14ac:dyDescent="0.35">
      <c r="A85" s="19">
        <v>109.973</v>
      </c>
      <c r="B85" s="22">
        <v>4700</v>
      </c>
      <c r="C85" s="19">
        <v>0.32069999999999999</v>
      </c>
      <c r="D85" s="20">
        <f t="shared" si="15"/>
        <v>4.0087500000000002E-3</v>
      </c>
      <c r="E85" s="21">
        <v>1.09558</v>
      </c>
      <c r="F85" s="22">
        <f t="shared" si="24"/>
        <v>4900</v>
      </c>
      <c r="G85" s="21">
        <v>109.973</v>
      </c>
      <c r="H85" s="23">
        <f t="shared" si="16"/>
        <v>59.217633170388908</v>
      </c>
      <c r="I85" s="21">
        <f t="shared" si="17"/>
        <v>44.156735786532614</v>
      </c>
      <c r="J85" s="23">
        <f t="shared" si="20"/>
        <v>58.975316838243771</v>
      </c>
      <c r="K85" s="21">
        <f t="shared" si="21"/>
        <v>66.172555193804797</v>
      </c>
      <c r="L85" s="24">
        <f t="shared" si="22"/>
        <v>89.713334047999993</v>
      </c>
      <c r="M85" s="21">
        <f t="shared" si="23"/>
        <v>425.66600489649505</v>
      </c>
      <c r="N85" s="24">
        <f t="shared" si="18"/>
        <v>326.82442990728202</v>
      </c>
      <c r="O85" s="25">
        <f t="shared" si="19"/>
        <v>32.121501049556592</v>
      </c>
      <c r="P85" s="20">
        <v>328.01900000000001</v>
      </c>
    </row>
    <row r="86" spans="1:16" x14ac:dyDescent="0.35">
      <c r="A86" s="19">
        <v>108.654</v>
      </c>
      <c r="B86" s="22">
        <v>4750</v>
      </c>
      <c r="C86" s="19">
        <v>0.32485000000000003</v>
      </c>
      <c r="D86" s="20">
        <f t="shared" si="15"/>
        <v>4.060625E-3</v>
      </c>
      <c r="E86" s="21">
        <v>1.0882700000000001</v>
      </c>
      <c r="F86" s="22">
        <f t="shared" si="24"/>
        <v>4950</v>
      </c>
      <c r="G86" s="21">
        <v>108.654</v>
      </c>
      <c r="H86" s="23">
        <f t="shared" si="16"/>
        <v>59.12980457650692</v>
      </c>
      <c r="I86" s="21">
        <f t="shared" si="17"/>
        <v>44.091244752748977</v>
      </c>
      <c r="J86" s="23">
        <f t="shared" si="20"/>
        <v>58.887847635671228</v>
      </c>
      <c r="K86" s="21">
        <f t="shared" si="21"/>
        <v>65.378891291750392</v>
      </c>
      <c r="L86" s="24">
        <f t="shared" si="22"/>
        <v>88.637325503999989</v>
      </c>
      <c r="M86" s="21">
        <f t="shared" si="23"/>
        <v>420.56062939106664</v>
      </c>
      <c r="N86" s="24">
        <f t="shared" si="18"/>
        <v>331.54541410601905</v>
      </c>
      <c r="O86" s="25">
        <f t="shared" si="19"/>
        <v>31.664112431156994</v>
      </c>
      <c r="P86" s="20">
        <v>331.02100000000002</v>
      </c>
    </row>
    <row r="87" spans="1:16" x14ac:dyDescent="0.35">
      <c r="A87" s="19">
        <v>107.07599999999999</v>
      </c>
      <c r="B87" s="22">
        <v>4800</v>
      </c>
      <c r="C87" s="19">
        <v>0.32455000000000001</v>
      </c>
      <c r="D87" s="20">
        <f t="shared" si="15"/>
        <v>4.0568749999999997E-3</v>
      </c>
      <c r="E87" s="21">
        <v>1.08396</v>
      </c>
      <c r="F87" s="22">
        <f t="shared" si="24"/>
        <v>5000</v>
      </c>
      <c r="G87" s="21">
        <v>107.07599999999999</v>
      </c>
      <c r="H87" s="23">
        <f t="shared" si="16"/>
        <v>58.884432153447911</v>
      </c>
      <c r="I87" s="21">
        <f t="shared" si="17"/>
        <v>43.908278216022609</v>
      </c>
      <c r="J87" s="23">
        <f t="shared" si="20"/>
        <v>58.643479267357094</v>
      </c>
      <c r="K87" s="21">
        <f t="shared" si="21"/>
        <v>64.429382847897585</v>
      </c>
      <c r="L87" s="24">
        <f t="shared" si="22"/>
        <v>87.350030975999985</v>
      </c>
      <c r="M87" s="21">
        <f t="shared" si="23"/>
        <v>414.45275786144867</v>
      </c>
      <c r="N87" s="24">
        <f t="shared" si="18"/>
        <v>332.61951033804297</v>
      </c>
      <c r="O87" s="25">
        <f t="shared" si="19"/>
        <v>31.561862554659616</v>
      </c>
      <c r="P87" s="20">
        <v>333.16</v>
      </c>
    </row>
    <row r="88" spans="1:16" x14ac:dyDescent="0.35">
      <c r="A88" s="19">
        <v>105.24</v>
      </c>
      <c r="B88" s="22">
        <v>4850</v>
      </c>
      <c r="C88" s="19">
        <v>0.32569999999999999</v>
      </c>
      <c r="D88" s="20">
        <f t="shared" si="15"/>
        <v>4.0712500000000002E-3</v>
      </c>
      <c r="E88" s="21">
        <v>1.0822099999999999</v>
      </c>
      <c r="F88" s="22">
        <f t="shared" si="24"/>
        <v>5050</v>
      </c>
      <c r="G88" s="21">
        <v>105.24</v>
      </c>
      <c r="H88" s="23">
        <f t="shared" si="16"/>
        <v>58.477620555279202</v>
      </c>
      <c r="I88" s="21">
        <f t="shared" si="17"/>
        <v>43.604931538799867</v>
      </c>
      <c r="J88" s="23">
        <f t="shared" si="20"/>
        <v>58.238332326978039</v>
      </c>
      <c r="K88" s="21">
        <f t="shared" si="21"/>
        <v>63.324631578623993</v>
      </c>
      <c r="L88" s="24">
        <f t="shared" si="22"/>
        <v>85.852266239999992</v>
      </c>
      <c r="M88" s="21">
        <f t="shared" si="23"/>
        <v>407.34626094866138</v>
      </c>
      <c r="N88" s="24">
        <f t="shared" si="18"/>
        <v>336.12023876149374</v>
      </c>
      <c r="O88" s="25">
        <f t="shared" si="19"/>
        <v>31.233142362893513</v>
      </c>
      <c r="P88" s="20">
        <v>336.18099999999998</v>
      </c>
    </row>
    <row r="89" spans="1:16" x14ac:dyDescent="0.35">
      <c r="A89" s="19">
        <v>103.63200000000001</v>
      </c>
      <c r="B89" s="22">
        <v>4900</v>
      </c>
      <c r="C89" s="19">
        <v>0.32769999999999999</v>
      </c>
      <c r="D89" s="20">
        <f t="shared" si="15"/>
        <v>4.0962500000000001E-3</v>
      </c>
      <c r="E89" s="21">
        <v>1.0846</v>
      </c>
      <c r="F89" s="22">
        <f t="shared" si="24"/>
        <v>5100</v>
      </c>
      <c r="G89" s="21">
        <v>103.63200000000001</v>
      </c>
      <c r="H89" s="23">
        <f t="shared" si="16"/>
        <v>58.177770573661782</v>
      </c>
      <c r="I89" s="21">
        <f t="shared" si="17"/>
        <v>43.381342791580266</v>
      </c>
      <c r="J89" s="23">
        <f t="shared" si="20"/>
        <v>57.939709320230257</v>
      </c>
      <c r="K89" s="21">
        <f t="shared" si="21"/>
        <v>62.357071643443199</v>
      </c>
      <c r="L89" s="24">
        <f t="shared" si="22"/>
        <v>84.540498431999993</v>
      </c>
      <c r="M89" s="21">
        <f t="shared" si="23"/>
        <v>401.12227018844237</v>
      </c>
      <c r="N89" s="24">
        <f t="shared" si="18"/>
        <v>339.92723717307564</v>
      </c>
      <c r="O89" s="25">
        <f t="shared" si="19"/>
        <v>30.883348317694054</v>
      </c>
      <c r="P89" s="20">
        <v>339.30099999999999</v>
      </c>
    </row>
    <row r="90" spans="1:16" x14ac:dyDescent="0.35">
      <c r="A90" s="19">
        <v>102.33499999999999</v>
      </c>
      <c r="B90" s="22">
        <v>4950</v>
      </c>
      <c r="C90" s="19">
        <v>0.32845000000000002</v>
      </c>
      <c r="D90" s="20">
        <f t="shared" si="15"/>
        <v>4.1056249999999999E-3</v>
      </c>
      <c r="E90" s="21">
        <v>1.08823</v>
      </c>
      <c r="F90" s="22">
        <f t="shared" si="24"/>
        <v>5150</v>
      </c>
      <c r="G90" s="21">
        <v>102.33499999999999</v>
      </c>
      <c r="H90" s="23">
        <f t="shared" si="16"/>
        <v>58.03587114116435</v>
      </c>
      <c r="I90" s="21">
        <f t="shared" si="17"/>
        <v>43.275532825636184</v>
      </c>
      <c r="J90" s="23">
        <f t="shared" si="20"/>
        <v>57.798390534884284</v>
      </c>
      <c r="K90" s="21">
        <f t="shared" si="21"/>
        <v>61.576645501695992</v>
      </c>
      <c r="L90" s="24">
        <f t="shared" si="22"/>
        <v>83.482436959999987</v>
      </c>
      <c r="M90" s="21">
        <f t="shared" si="23"/>
        <v>396.10204878545471</v>
      </c>
      <c r="N90" s="24">
        <f t="shared" si="18"/>
        <v>341.53825579807216</v>
      </c>
      <c r="O90" s="25">
        <f t="shared" si="19"/>
        <v>30.737673130515386</v>
      </c>
      <c r="P90" s="20">
        <v>341.39400000000001</v>
      </c>
    </row>
    <row r="91" spans="1:16" x14ac:dyDescent="0.35">
      <c r="A91" s="19">
        <v>101.10599999999999</v>
      </c>
      <c r="B91" s="22">
        <v>5000</v>
      </c>
      <c r="C91" s="19">
        <v>0.32869999999999999</v>
      </c>
      <c r="D91" s="20">
        <f t="shared" si="15"/>
        <v>4.1087499999999996E-3</v>
      </c>
      <c r="E91" s="21">
        <v>1.08687</v>
      </c>
      <c r="F91" s="22">
        <f t="shared" si="24"/>
        <v>5200</v>
      </c>
      <c r="G91" s="21">
        <v>101.10599999999999</v>
      </c>
      <c r="H91" s="23">
        <f t="shared" si="16"/>
        <v>57.918065568950496</v>
      </c>
      <c r="I91" s="21">
        <f t="shared" si="17"/>
        <v>43.187688897266725</v>
      </c>
      <c r="J91" s="23">
        <f t="shared" si="20"/>
        <v>57.681067018649983</v>
      </c>
      <c r="K91" s="21">
        <f t="shared" si="21"/>
        <v>60.837136073625601</v>
      </c>
      <c r="L91" s="24">
        <f t="shared" si="22"/>
        <v>82.479848255999997</v>
      </c>
      <c r="M91" s="21">
        <f t="shared" si="23"/>
        <v>391.34503097182971</v>
      </c>
      <c r="N91" s="24">
        <f t="shared" si="18"/>
        <v>342.49343684922502</v>
      </c>
      <c r="O91" s="25">
        <f t="shared" si="19"/>
        <v>30.651948734740397</v>
      </c>
      <c r="P91" s="20">
        <v>343.25</v>
      </c>
    </row>
    <row r="92" spans="1:16" x14ac:dyDescent="0.35">
      <c r="A92" s="19">
        <v>99.314899999999994</v>
      </c>
      <c r="B92" s="22">
        <v>5050</v>
      </c>
      <c r="C92" s="19">
        <v>0.32984999999999998</v>
      </c>
      <c r="D92" s="20">
        <f t="shared" si="15"/>
        <v>4.1231250000000001E-3</v>
      </c>
      <c r="E92" s="21">
        <v>1.0891</v>
      </c>
      <c r="F92" s="22">
        <f t="shared" si="24"/>
        <v>5250</v>
      </c>
      <c r="G92" s="21">
        <v>99.314899999999994</v>
      </c>
      <c r="H92" s="23">
        <f t="shared" si="16"/>
        <v>57.460963336256</v>
      </c>
      <c r="I92" s="21">
        <f t="shared" si="17"/>
        <v>42.84684206776835</v>
      </c>
      <c r="J92" s="23">
        <f t="shared" si="20"/>
        <v>57.225835231133928</v>
      </c>
      <c r="K92" s="21">
        <f t="shared" si="21"/>
        <v>59.759401869706238</v>
      </c>
      <c r="L92" s="24">
        <f t="shared" si="22"/>
        <v>81.018711862399996</v>
      </c>
      <c r="M92" s="21">
        <f t="shared" si="23"/>
        <v>384.41232584084196</v>
      </c>
      <c r="N92" s="24">
        <f t="shared" si="18"/>
        <v>346.4257640393497</v>
      </c>
      <c r="O92" s="25">
        <f t="shared" si="19"/>
        <v>30.304014187279215</v>
      </c>
      <c r="P92" s="20">
        <v>346.34699999999998</v>
      </c>
    </row>
    <row r="93" spans="1:16" x14ac:dyDescent="0.35">
      <c r="A93" s="19">
        <v>97.581500000000005</v>
      </c>
      <c r="B93" s="22">
        <v>5100</v>
      </c>
      <c r="C93" s="19">
        <v>0.32969999999999999</v>
      </c>
      <c r="D93" s="20">
        <f t="shared" si="15"/>
        <v>4.1212499999999999E-3</v>
      </c>
      <c r="E93" s="21">
        <v>1.09185</v>
      </c>
      <c r="F93" s="22">
        <f t="shared" si="24"/>
        <v>5300</v>
      </c>
      <c r="G93" s="21">
        <v>97.581500000000005</v>
      </c>
      <c r="H93" s="23">
        <f t="shared" si="16"/>
        <v>57.017054869373467</v>
      </c>
      <c r="I93" s="21">
        <f t="shared" si="17"/>
        <v>42.51583341652529</v>
      </c>
      <c r="J93" s="23">
        <f t="shared" si="20"/>
        <v>56.783743221035365</v>
      </c>
      <c r="K93" s="21">
        <f t="shared" si="21"/>
        <v>58.7163867007744</v>
      </c>
      <c r="L93" s="24">
        <f t="shared" si="22"/>
        <v>79.604645743999995</v>
      </c>
      <c r="M93" s="21">
        <f t="shared" si="23"/>
        <v>377.70295669671037</v>
      </c>
      <c r="N93" s="24">
        <f t="shared" si="18"/>
        <v>348.96411072664677</v>
      </c>
      <c r="O93" s="25">
        <f t="shared" si="19"/>
        <v>30.083584373267936</v>
      </c>
      <c r="P93" s="20">
        <v>349.30700000000002</v>
      </c>
    </row>
    <row r="94" spans="1:16" x14ac:dyDescent="0.35">
      <c r="A94" s="19">
        <v>95.848600000000005</v>
      </c>
      <c r="B94" s="22">
        <v>5150</v>
      </c>
      <c r="C94" s="19">
        <v>0.33095000000000002</v>
      </c>
      <c r="D94" s="20">
        <f t="shared" si="15"/>
        <v>4.1368749999999999E-3</v>
      </c>
      <c r="E94" s="21">
        <v>1.0940700000000001</v>
      </c>
      <c r="F94" s="22">
        <f t="shared" si="24"/>
        <v>5350</v>
      </c>
      <c r="G94" s="21">
        <v>95.848600000000005</v>
      </c>
      <c r="H94" s="23">
        <f t="shared" si="16"/>
        <v>56.553582027544074</v>
      </c>
      <c r="I94" s="21">
        <f t="shared" si="17"/>
        <v>42.170236223168914</v>
      </c>
      <c r="J94" s="23">
        <f t="shared" si="20"/>
        <v>56.322166892677863</v>
      </c>
      <c r="K94" s="21">
        <f t="shared" si="21"/>
        <v>57.673672390031356</v>
      </c>
      <c r="L94" s="24">
        <f t="shared" si="22"/>
        <v>78.190987513599993</v>
      </c>
      <c r="M94" s="21">
        <f t="shared" si="23"/>
        <v>370.99552287308876</v>
      </c>
      <c r="N94" s="24">
        <f t="shared" si="18"/>
        <v>353.15785098253053</v>
      </c>
      <c r="O94" s="25">
        <f t="shared" si="19"/>
        <v>29.726342594622924</v>
      </c>
      <c r="P94" s="20">
        <v>352.834</v>
      </c>
    </row>
    <row r="95" spans="1:16" x14ac:dyDescent="0.35">
      <c r="A95" s="19">
        <v>94.803299999999993</v>
      </c>
      <c r="B95" s="22">
        <v>5200</v>
      </c>
      <c r="C95" s="19">
        <v>0.33379999999999999</v>
      </c>
      <c r="D95" s="20">
        <f t="shared" si="15"/>
        <v>4.1724999999999991E-3</v>
      </c>
      <c r="E95" s="21">
        <v>1.0934600000000001</v>
      </c>
      <c r="F95" s="22">
        <f t="shared" si="24"/>
        <v>5400</v>
      </c>
      <c r="G95" s="21">
        <v>94.803299999999993</v>
      </c>
      <c r="H95" s="23">
        <f t="shared" si="16"/>
        <v>56.4798992678476</v>
      </c>
      <c r="I95" s="21">
        <f t="shared" si="17"/>
        <v>42.115293295230906</v>
      </c>
      <c r="J95" s="23">
        <f t="shared" si="20"/>
        <v>56.248785640068313</v>
      </c>
      <c r="K95" s="21">
        <f t="shared" si="21"/>
        <v>57.044698260526076</v>
      </c>
      <c r="L95" s="24">
        <f t="shared" si="22"/>
        <v>77.338256860799987</v>
      </c>
      <c r="M95" s="21">
        <f t="shared" si="23"/>
        <v>366.94954181484445</v>
      </c>
      <c r="N95" s="24">
        <f t="shared" si="18"/>
        <v>356.66378706428145</v>
      </c>
      <c r="O95" s="25">
        <f t="shared" si="19"/>
        <v>29.434138393184909</v>
      </c>
      <c r="P95" s="20">
        <v>355.82900000000001</v>
      </c>
    </row>
    <row r="96" spans="1:16" x14ac:dyDescent="0.35">
      <c r="A96" s="19">
        <v>93.0976</v>
      </c>
      <c r="B96" s="22">
        <v>5250</v>
      </c>
      <c r="C96" s="19">
        <v>0.33129999999999998</v>
      </c>
      <c r="D96" s="20">
        <f t="shared" si="15"/>
        <v>4.14125E-3</v>
      </c>
      <c r="E96" s="21">
        <v>1.0880399999999999</v>
      </c>
      <c r="F96" s="22">
        <f t="shared" si="24"/>
        <v>5450</v>
      </c>
      <c r="G96" s="21">
        <v>93.0976</v>
      </c>
      <c r="H96" s="23">
        <f t="shared" si="16"/>
        <v>55.99701843775366</v>
      </c>
      <c r="I96" s="21">
        <f t="shared" si="17"/>
        <v>41.755224172415957</v>
      </c>
      <c r="J96" s="23">
        <f t="shared" si="20"/>
        <v>55.767880740205747</v>
      </c>
      <c r="K96" s="21">
        <f t="shared" si="21"/>
        <v>56.018350635253753</v>
      </c>
      <c r="L96" s="24">
        <f t="shared" si="22"/>
        <v>75.94678773759999</v>
      </c>
      <c r="M96" s="21">
        <f t="shared" si="23"/>
        <v>360.34738942696782</v>
      </c>
      <c r="N96" s="24">
        <f t="shared" si="18"/>
        <v>357.04514334397339</v>
      </c>
      <c r="O96" s="25">
        <f t="shared" si="19"/>
        <v>29.402700089869992</v>
      </c>
      <c r="P96" s="20">
        <v>357.46600000000001</v>
      </c>
    </row>
    <row r="97" spans="1:16" x14ac:dyDescent="0.35">
      <c r="A97" s="19">
        <v>91.788600000000002</v>
      </c>
      <c r="B97" s="22">
        <v>5300</v>
      </c>
      <c r="C97" s="19">
        <v>0.33239999999999997</v>
      </c>
      <c r="D97" s="20">
        <f t="shared" si="15"/>
        <v>4.1549999999999998E-3</v>
      </c>
      <c r="E97" s="21">
        <v>1.0833900000000001</v>
      </c>
      <c r="F97" s="22">
        <f t="shared" si="24"/>
        <v>5500</v>
      </c>
      <c r="G97" s="21">
        <v>91.788600000000002</v>
      </c>
      <c r="H97" s="23">
        <f t="shared" si="16"/>
        <v>55.735478037694108</v>
      </c>
      <c r="I97" s="21">
        <f t="shared" si="17"/>
        <v>41.560201681231547</v>
      </c>
      <c r="J97" s="23">
        <f t="shared" si="20"/>
        <v>55.507410553646075</v>
      </c>
      <c r="K97" s="21">
        <f t="shared" si="21"/>
        <v>55.230703896975363</v>
      </c>
      <c r="L97" s="24">
        <f t="shared" si="22"/>
        <v>74.878936953600004</v>
      </c>
      <c r="M97" s="21">
        <f t="shared" si="23"/>
        <v>355.28072033173981</v>
      </c>
      <c r="N97" s="24">
        <f t="shared" si="18"/>
        <v>359.91163167899123</v>
      </c>
      <c r="O97" s="25">
        <f t="shared" si="19"/>
        <v>29.168524560636722</v>
      </c>
      <c r="P97" s="20">
        <v>359.78300000000002</v>
      </c>
    </row>
    <row r="98" spans="1:16" x14ac:dyDescent="0.35">
      <c r="A98" s="19">
        <v>90.593800000000002</v>
      </c>
      <c r="B98" s="22">
        <v>5350</v>
      </c>
      <c r="C98" s="19">
        <v>0.33079999999999998</v>
      </c>
      <c r="D98" s="20">
        <f t="shared" si="15"/>
        <v>4.1349999999999998E-3</v>
      </c>
      <c r="E98" s="21">
        <v>1.0800700000000001</v>
      </c>
      <c r="F98" s="22">
        <f t="shared" si="24"/>
        <v>5550</v>
      </c>
      <c r="G98" s="21">
        <v>90.593800000000002</v>
      </c>
      <c r="H98" s="23">
        <f t="shared" si="16"/>
        <v>55.528938776513897</v>
      </c>
      <c r="I98" s="21">
        <f t="shared" si="17"/>
        <v>41.406191817999783</v>
      </c>
      <c r="J98" s="23">
        <f t="shared" si="20"/>
        <v>55.301716443369976</v>
      </c>
      <c r="K98" s="21">
        <f t="shared" si="21"/>
        <v>54.511773169018873</v>
      </c>
      <c r="L98" s="24">
        <f t="shared" si="22"/>
        <v>73.904247788799992</v>
      </c>
      <c r="M98" s="21">
        <f t="shared" si="23"/>
        <v>350.65607844099998</v>
      </c>
      <c r="N98" s="24">
        <f t="shared" si="18"/>
        <v>359.51144856380807</v>
      </c>
      <c r="O98" s="25">
        <f t="shared" si="19"/>
        <v>29.200992931451069</v>
      </c>
      <c r="P98" s="20">
        <v>361.89299999999997</v>
      </c>
    </row>
    <row r="99" spans="1:16" x14ac:dyDescent="0.35">
      <c r="A99" s="19">
        <v>89.6374</v>
      </c>
      <c r="B99" s="22">
        <v>5400</v>
      </c>
      <c r="C99" s="19">
        <v>0.33879999999999999</v>
      </c>
      <c r="D99" s="20">
        <f t="shared" si="15"/>
        <v>4.235E-3</v>
      </c>
      <c r="E99" s="21">
        <v>1.0789500000000001</v>
      </c>
      <c r="F99" s="22">
        <f t="shared" si="24"/>
        <v>5600</v>
      </c>
      <c r="G99" s="21">
        <v>89.6374</v>
      </c>
      <c r="H99" s="23">
        <f t="shared" si="16"/>
        <v>55.456202356741059</v>
      </c>
      <c r="I99" s="21">
        <f t="shared" si="17"/>
        <v>41.351954546126294</v>
      </c>
      <c r="J99" s="23">
        <f t="shared" si="20"/>
        <v>55.229277658296617</v>
      </c>
      <c r="K99" s="21">
        <f t="shared" si="21"/>
        <v>53.936291625482234</v>
      </c>
      <c r="L99" s="24">
        <f t="shared" si="22"/>
        <v>73.124039622399991</v>
      </c>
      <c r="M99" s="21">
        <f t="shared" si="23"/>
        <v>346.95419736943683</v>
      </c>
      <c r="N99" s="24">
        <f t="shared" si="18"/>
        <v>368.68873956111929</v>
      </c>
      <c r="O99" s="25">
        <f t="shared" si="19"/>
        <v>28.474130456992629</v>
      </c>
      <c r="P99" s="20">
        <v>367.89400000000001</v>
      </c>
    </row>
    <row r="100" spans="1:16" x14ac:dyDescent="0.35">
      <c r="A100" s="19">
        <v>88.925600000000003</v>
      </c>
      <c r="B100" s="22">
        <v>5450</v>
      </c>
      <c r="C100" s="19">
        <v>0.34379999999999999</v>
      </c>
      <c r="D100" s="20">
        <f t="shared" si="15"/>
        <v>4.2975000000000001E-3</v>
      </c>
      <c r="E100" s="21">
        <v>1.0792299999999999</v>
      </c>
      <c r="F100" s="22">
        <f t="shared" si="24"/>
        <v>5650</v>
      </c>
      <c r="G100" s="21">
        <v>88.925600000000003</v>
      </c>
      <c r="H100" s="23">
        <f t="shared" si="16"/>
        <v>55.525237052187883</v>
      </c>
      <c r="I100" s="21">
        <f t="shared" si="17"/>
        <v>41.403431558018646</v>
      </c>
      <c r="J100" s="23">
        <f t="shared" si="20"/>
        <v>55.298029866360956</v>
      </c>
      <c r="K100" s="21">
        <f t="shared" si="21"/>
        <v>53.507989907906563</v>
      </c>
      <c r="L100" s="24">
        <f t="shared" si="22"/>
        <v>72.543370265600004</v>
      </c>
      <c r="M100" s="21">
        <f t="shared" si="23"/>
        <v>344.19907509137477</v>
      </c>
      <c r="N100" s="24">
        <f t="shared" si="18"/>
        <v>373.66467990269069</v>
      </c>
      <c r="O100" s="25">
        <f t="shared" si="19"/>
        <v>28.094952059748842</v>
      </c>
      <c r="P100" s="20">
        <v>372.596</v>
      </c>
    </row>
    <row r="101" spans="1:16" x14ac:dyDescent="0.35">
      <c r="A101" s="19">
        <v>88.647400000000005</v>
      </c>
      <c r="B101" s="22">
        <v>5500</v>
      </c>
      <c r="C101" s="19">
        <v>0.3488</v>
      </c>
      <c r="D101" s="20">
        <f t="shared" si="15"/>
        <v>4.3600000000000002E-3</v>
      </c>
      <c r="E101" s="21">
        <v>1.0836600000000001</v>
      </c>
      <c r="F101" s="22">
        <f t="shared" si="24"/>
        <v>5700</v>
      </c>
      <c r="G101" s="21">
        <v>88.647400000000005</v>
      </c>
      <c r="H101" s="23">
        <f t="shared" si="16"/>
        <v>55.859340872833265</v>
      </c>
      <c r="I101" s="21">
        <f t="shared" si="17"/>
        <v>41.652562320996964</v>
      </c>
      <c r="J101" s="23">
        <f t="shared" si="20"/>
        <v>55.630766546713154</v>
      </c>
      <c r="K101" s="21">
        <f t="shared" si="21"/>
        <v>53.340592411658236</v>
      </c>
      <c r="L101" s="24">
        <f t="shared" si="22"/>
        <v>72.316421382399994</v>
      </c>
      <c r="M101" s="21">
        <f t="shared" si="23"/>
        <v>343.12226275960052</v>
      </c>
      <c r="N101" s="24">
        <f t="shared" si="18"/>
        <v>376.83155910165175</v>
      </c>
      <c r="O101" s="25">
        <f t="shared" si="19"/>
        <v>27.858843068543504</v>
      </c>
      <c r="P101" s="20">
        <v>375.56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Adair</dc:creator>
  <cp:lastModifiedBy>Moses Adair</cp:lastModifiedBy>
  <dcterms:created xsi:type="dcterms:W3CDTF">2025-03-16T16:14:51Z</dcterms:created>
  <dcterms:modified xsi:type="dcterms:W3CDTF">2025-03-25T14:57:55Z</dcterms:modified>
</cp:coreProperties>
</file>