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n_kaliyamurthy_uwtsd_ac_uk/Documents/Modules_Handling/Marking/ModuleBoxes 2022/ACCA4024/"/>
    </mc:Choice>
  </mc:AlternateContent>
  <xr:revisionPtr revIDLastSave="98" documentId="8_{98EA7484-8786-475F-A29E-28106A5C1E7F}" xr6:coauthVersionLast="47" xr6:coauthVersionMax="47" xr10:uidLastSave="{F1BC73B8-86C5-4EF7-8B7C-6A6F0337E701}"/>
  <bookViews>
    <workbookView xWindow="28680" yWindow="-105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ExternalData_1" localSheetId="0">Sheet1!$B$2:$I$7</definedName>
    <definedName name="_xlnm.Print_Area" localSheetId="0">Sheet1!$B$1:$M$23</definedName>
    <definedName name="_xlnm.Print_Titles" localSheetId="0">Sheet1!$1:$2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21" i="1" l="1"/>
  <c r="K20" i="1"/>
  <c r="L20" i="1"/>
  <c r="L21" i="1"/>
  <c r="L22" i="1"/>
  <c r="K22" i="1"/>
  <c r="K23" i="1"/>
  <c r="L23" i="1"/>
  <c r="M23" i="1"/>
  <c r="M22" i="1"/>
  <c r="M21" i="1"/>
  <c r="M20" i="1"/>
  <c r="M19" i="1"/>
  <c r="L19" i="1"/>
  <c r="K19" i="1"/>
  <c r="M18" i="1"/>
  <c r="M17" i="1"/>
  <c r="M16" i="1"/>
  <c r="L18" i="1"/>
  <c r="K18" i="1"/>
  <c r="L17" i="1"/>
  <c r="K17" i="1"/>
  <c r="K16" i="1"/>
  <c r="L16" i="1"/>
  <c r="F42" i="1"/>
  <c r="H42" i="1"/>
  <c r="I42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" i="1"/>
  <c r="I24" i="1" l="1"/>
  <c r="I25" i="1"/>
  <c r="I28" i="1"/>
  <c r="I32" i="1"/>
  <c r="I33" i="1"/>
  <c r="I36" i="1"/>
  <c r="I40" i="1"/>
  <c r="I41" i="1"/>
  <c r="I29" i="1" l="1"/>
  <c r="I21" i="1"/>
  <c r="I37" i="1"/>
  <c r="I20" i="1"/>
  <c r="I35" i="1"/>
  <c r="I27" i="1"/>
  <c r="I39" i="1"/>
  <c r="I31" i="1"/>
  <c r="I23" i="1"/>
  <c r="I38" i="1"/>
  <c r="I30" i="1"/>
  <c r="I22" i="1"/>
  <c r="I34" i="1"/>
  <c r="I26" i="1"/>
  <c r="I5" i="1"/>
  <c r="I6" i="1"/>
  <c r="I10" i="1"/>
  <c r="I11" i="1"/>
  <c r="I13" i="1"/>
  <c r="I14" i="1"/>
  <c r="I15" i="1"/>
  <c r="I17" i="1"/>
  <c r="I18" i="1"/>
  <c r="I19" i="1"/>
  <c r="I4" i="1"/>
  <c r="I12" i="1" l="1"/>
  <c r="I8" i="1"/>
  <c r="I16" i="1"/>
  <c r="I9" i="1"/>
  <c r="I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onnection" type="4" refreshedVersion="3" background="1" saveData="1">
    <webPr sourceData="1" parsePre="1" consecutive="1" xl2000="1" url="https://webapp.services.coventry.ac.uk/Apps/Student/hvs-its-wa04.13176590396276152444226471724044/ReportOutput.htm?reportid=62" htmlTables="1">
      <tables count="1">
        <x v="3"/>
      </tables>
    </webPr>
  </connection>
</connections>
</file>

<file path=xl/sharedStrings.xml><?xml version="1.0" encoding="utf-8"?>
<sst xmlns="http://schemas.openxmlformats.org/spreadsheetml/2006/main" count="99" uniqueCount="94">
  <si>
    <t>First Name</t>
  </si>
  <si>
    <t>Surname</t>
  </si>
  <si>
    <t>Final Grade</t>
  </si>
  <si>
    <t>Student ID</t>
  </si>
  <si>
    <t>Average</t>
  </si>
  <si>
    <t xml:space="preserve">Std. Dev. </t>
  </si>
  <si>
    <t>Max</t>
  </si>
  <si>
    <t>Min</t>
  </si>
  <si>
    <t>Fail</t>
  </si>
  <si>
    <t>Overall</t>
  </si>
  <si>
    <t xml:space="preserve"> Assignments </t>
  </si>
  <si>
    <t>Dist</t>
  </si>
  <si>
    <t>Merit</t>
  </si>
  <si>
    <t>Pass</t>
  </si>
  <si>
    <t>Component 1</t>
  </si>
  <si>
    <t>Component 2</t>
  </si>
  <si>
    <t xml:space="preserve">Online </t>
  </si>
  <si>
    <t>Comp 1</t>
  </si>
  <si>
    <t>Comp 2</t>
  </si>
  <si>
    <t>Davies</t>
  </si>
  <si>
    <t>Harris</t>
  </si>
  <si>
    <t>Hughes</t>
  </si>
  <si>
    <t>James</t>
  </si>
  <si>
    <t>Jones</t>
  </si>
  <si>
    <t>Sl</t>
  </si>
  <si>
    <t>Benjamin</t>
  </si>
  <si>
    <t>Gareth John</t>
  </si>
  <si>
    <t>Joseph</t>
  </si>
  <si>
    <t>Tomkins</t>
  </si>
  <si>
    <t>Connor</t>
  </si>
  <si>
    <t>Zelinskis</t>
  </si>
  <si>
    <t>Daniels</t>
  </si>
  <si>
    <t>Siow</t>
  </si>
  <si>
    <t>Peter</t>
  </si>
  <si>
    <t>Green</t>
  </si>
  <si>
    <t>Ronan</t>
  </si>
  <si>
    <t>Rhys</t>
  </si>
  <si>
    <t>Raveenthiran</t>
  </si>
  <si>
    <t>Sameeran</t>
  </si>
  <si>
    <t>Chappel</t>
  </si>
  <si>
    <t>James Philip</t>
  </si>
  <si>
    <t>Pasquantonio</t>
  </si>
  <si>
    <t>Jack</t>
  </si>
  <si>
    <t>Witter</t>
  </si>
  <si>
    <t>Tony Lee</t>
  </si>
  <si>
    <t>Hampton</t>
  </si>
  <si>
    <t>Christopher</t>
  </si>
  <si>
    <t>Bryant</t>
  </si>
  <si>
    <t>Alex</t>
  </si>
  <si>
    <t>Higgins</t>
  </si>
  <si>
    <t>Kai</t>
  </si>
  <si>
    <t>Abd-Al-Kerim</t>
  </si>
  <si>
    <t>Iskander</t>
  </si>
  <si>
    <t>Calaum Joseph</t>
  </si>
  <si>
    <t>Funnell</t>
  </si>
  <si>
    <t>Philip E</t>
  </si>
  <si>
    <t>Frew</t>
  </si>
  <si>
    <t>Tzafos</t>
  </si>
  <si>
    <t>Alexander</t>
  </si>
  <si>
    <t>Jenkins</t>
  </si>
  <si>
    <t>Krys Aneurin</t>
  </si>
  <si>
    <t>Kucinski</t>
  </si>
  <si>
    <t>Maciek</t>
  </si>
  <si>
    <t>Dylan Mathew</t>
  </si>
  <si>
    <t>Shellem-Prince</t>
  </si>
  <si>
    <t>Ethan</t>
  </si>
  <si>
    <t>Daniel Ross</t>
  </si>
  <si>
    <t>Fearn</t>
  </si>
  <si>
    <t>Jake</t>
  </si>
  <si>
    <t>Bradley</t>
  </si>
  <si>
    <t>Nathan James</t>
  </si>
  <si>
    <t>Ryan Andrew</t>
  </si>
  <si>
    <t>Naylor</t>
  </si>
  <si>
    <t>Josh</t>
  </si>
  <si>
    <t>Janes</t>
  </si>
  <si>
    <t>Thomas</t>
  </si>
  <si>
    <t>Protheroe-Hewitt</t>
  </si>
  <si>
    <t>Steve Ronald</t>
  </si>
  <si>
    <t>Abi Lucy</t>
  </si>
  <si>
    <t>Gaylard</t>
  </si>
  <si>
    <t>Bkheet</t>
  </si>
  <si>
    <t>Magdy</t>
  </si>
  <si>
    <t>Taylor</t>
  </si>
  <si>
    <t>James Ajayi</t>
  </si>
  <si>
    <t>Canning</t>
  </si>
  <si>
    <t>Lee Christian</t>
  </si>
  <si>
    <t>Wilkins</t>
  </si>
  <si>
    <t>Charlie Michael</t>
  </si>
  <si>
    <t>Doyle</t>
  </si>
  <si>
    <t>Joe Robert</t>
  </si>
  <si>
    <t>Ansari</t>
  </si>
  <si>
    <t>Mohammed Salim</t>
  </si>
  <si>
    <t>Coursework</t>
  </si>
  <si>
    <t>Perry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</si>
</sst>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2" fillId="2" borderId="2" xfId="0" applyFont="1" applyFill="1" applyBorder="1" applyAlignment="1">
      <alignment vertical="center" shrinkToFit="1"/>
    </xf>
    <xf numFmtId="0" fontId="1" fillId="0" borderId="0" xfId="0" applyFont="1" applyAlignment="1">
      <alignment horizontal="center" shrinkToFit="1"/>
    </xf>
    <xf numFmtId="0" fontId="0" fillId="0" borderId="0" xfId="0" applyAlignment="1">
      <alignment shrinkToFit="1"/>
    </xf>
    <xf numFmtId="0" fontId="2" fillId="2" borderId="3" xfId="0" applyFont="1" applyFill="1" applyBorder="1" applyAlignment="1">
      <alignment vertical="center" shrinkToFit="1"/>
    </xf>
    <xf numFmtId="15" fontId="0" fillId="0" borderId="0" xfId="0" applyNumberFormat="1" applyAlignment="1">
      <alignment shrinkToFit="1"/>
    </xf>
    <xf numFmtId="0" fontId="0" fillId="0" borderId="1" xfId="0" applyBorder="1" applyAlignment="1">
      <alignment shrinkToFit="1"/>
    </xf>
    <xf numFmtId="1" fontId="0" fillId="0" borderId="1" xfId="0" applyNumberFormat="1" applyBorder="1" applyAlignment="1">
      <alignment shrinkToFit="1"/>
    </xf>
    <xf numFmtId="0" fontId="1" fillId="0" borderId="1" xfId="0" applyFont="1" applyBorder="1" applyAlignment="1">
      <alignment vertical="center" shrinkToFit="1"/>
    </xf>
    <xf numFmtId="15" fontId="2" fillId="2" borderId="1" xfId="0" applyNumberFormat="1" applyFont="1" applyFill="1" applyBorder="1" applyAlignment="1">
      <alignment horizontal="left" vertical="center" shrinkToFit="1"/>
    </xf>
    <xf numFmtId="15" fontId="2" fillId="2" borderId="1" xfId="0" applyNumberFormat="1" applyFont="1" applyFill="1" applyBorder="1" applyAlignment="1">
      <alignment horizontal="center" vertical="center" shrinkToFit="1"/>
    </xf>
    <xf numFmtId="9" fontId="2" fillId="2" borderId="1" xfId="0" applyNumberFormat="1" applyFont="1" applyFill="1" applyBorder="1" applyAlignment="1">
      <alignment horizontal="center" vertical="center" shrinkToFit="1"/>
    </xf>
    <xf numFmtId="0" fontId="0" fillId="0" borderId="5" xfId="0" applyBorder="1" applyAlignment="1">
      <alignment shrinkToFit="1"/>
    </xf>
    <xf numFmtId="0" fontId="0" fillId="0" borderId="1" xfId="0" applyBorder="1" applyAlignment="1">
      <alignment horizontal="left" vertical="center" shrinkToFit="1"/>
    </xf>
    <xf numFmtId="15" fontId="2" fillId="2" borderId="4" xfId="0" applyNumberFormat="1" applyFont="1" applyFill="1" applyBorder="1" applyAlignment="1">
      <alignment horizontal="center" vertical="center" shrinkToFit="1"/>
    </xf>
    <xf numFmtId="15" fontId="2" fillId="2" borderId="5" xfId="0" applyNumberFormat="1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shrinkToFit="1"/>
    </xf>
    <xf numFmtId="0" fontId="2" fillId="2" borderId="6" xfId="0" applyFont="1" applyFill="1" applyBorder="1" applyAlignment="1">
      <alignment horizontal="center" shrinkToFit="1"/>
    </xf>
    <xf numFmtId="0" fontId="2" fillId="2" borderId="5" xfId="0" applyFont="1" applyFill="1" applyBorder="1" applyAlignment="1">
      <alignment horizontal="center" shrinkToFi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growShrinkType="overwriteClear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3"/>
  <sheetViews>
    <sheetView tabSelected="1" view="pageLayout" topLeftCell="A10" zoomScale="85" zoomScalePageLayoutView="85" workbookViewId="0">
      <selection activeCell="D40" sqref="D40"/>
    </sheetView>
  </sheetViews>
  <sheetFormatPr defaultRowHeight="12.75" x14ac:dyDescent="0.2"/>
  <cols>
    <col min="1" max="1" width="4.140625" style="4" customWidth="1"/>
    <col min="2" max="2" width="19" style="4" customWidth="1"/>
    <col min="3" max="3" width="22.85546875" style="4" customWidth="1"/>
    <col min="4" max="4" width="11.28515625" style="4" customWidth="1"/>
    <col min="5" max="5" width="5.85546875" style="4" customWidth="1"/>
    <col min="6" max="6" width="6.140625" style="4" customWidth="1"/>
    <col min="7" max="7" width="5.85546875" style="4" customWidth="1"/>
    <col min="8" max="8" width="5.42578125" style="4" customWidth="1"/>
    <col min="9" max="9" width="10.28515625" style="4" customWidth="1"/>
    <col min="10" max="10" width="9.42578125" style="4" bestFit="1" customWidth="1"/>
    <col min="11" max="11" width="7.42578125" style="4" customWidth="1"/>
    <col min="12" max="12" width="8.85546875" style="4" customWidth="1"/>
    <col min="13" max="16384" width="9.140625" style="4"/>
  </cols>
  <sheetData>
    <row r="1" spans="1:13" x14ac:dyDescent="0.2">
      <c r="A1" s="2" t="s">
        <v>24</v>
      </c>
      <c r="B1" s="2" t="s">
        <v>1</v>
      </c>
      <c r="C1" s="2" t="s">
        <v>0</v>
      </c>
      <c r="D1" s="2" t="s">
        <v>3</v>
      </c>
      <c r="E1" s="17" t="s">
        <v>10</v>
      </c>
      <c r="F1" s="18"/>
      <c r="G1" s="18"/>
      <c r="H1" s="18"/>
      <c r="I1" s="19"/>
      <c r="J1" s="3"/>
    </row>
    <row r="2" spans="1:13" x14ac:dyDescent="0.2">
      <c r="A2" s="5"/>
      <c r="B2" s="5"/>
      <c r="C2" s="5"/>
      <c r="D2" s="5"/>
      <c r="E2" s="15" t="s">
        <v>14</v>
      </c>
      <c r="F2" s="16"/>
      <c r="G2" s="15" t="s">
        <v>15</v>
      </c>
      <c r="H2" s="16"/>
      <c r="I2" s="10" t="s">
        <v>2</v>
      </c>
      <c r="J2" s="6"/>
    </row>
    <row r="3" spans="1:13" x14ac:dyDescent="0.2">
      <c r="A3" s="5"/>
      <c r="B3" s="5"/>
      <c r="C3" s="5"/>
      <c r="D3" s="5"/>
      <c r="E3" s="11" t="s">
        <v>92</v>
      </c>
      <c r="F3" s="12">
        <v>0.5</v>
      </c>
      <c r="G3" s="11" t="s">
        <v>16</v>
      </c>
      <c r="H3" s="12">
        <v>0.5</v>
      </c>
      <c r="I3" s="11"/>
      <c r="J3" s="6"/>
    </row>
    <row r="4" spans="1:13" ht="14.1" customHeight="1" x14ac:dyDescent="0.2">
      <c r="A4" s="14">
        <v>1</v>
      </c>
      <c r="B4" s="1" t="s">
        <v>28</v>
      </c>
      <c r="C4" s="1" t="s">
        <v>29</v>
      </c>
      <c r="D4" s="1">
        <v>2100436</v>
      </c>
      <c r="E4" s="1">
        <v>70</v>
      </c>
      <c r="F4" s="1">
        <f>(E4/100)*50</f>
        <v>35</v>
      </c>
      <c r="G4" s="1">
        <v>58.8</v>
      </c>
      <c r="H4" s="1">
        <f>(G4/100)*50</f>
        <v>29.4</v>
      </c>
      <c r="I4" s="7">
        <f>ROUNDUP(SUM(F4,H4),2)</f>
        <v>64.400000000000006</v>
      </c>
    </row>
    <row r="5" spans="1:13" ht="14.1" customHeight="1" x14ac:dyDescent="0.2">
      <c r="A5" s="14">
        <v>2</v>
      </c>
      <c r="B5" s="1" t="s">
        <v>30</v>
      </c>
      <c r="C5" s="1" t="s">
        <v>31</v>
      </c>
      <c r="D5" s="1">
        <v>2104718</v>
      </c>
      <c r="E5" s="1">
        <v>32</v>
      </c>
      <c r="F5" s="1">
        <f t="shared" ref="F5:F42" si="0">(E5/100)*50</f>
        <v>16</v>
      </c>
      <c r="G5" s="1">
        <v>64.8</v>
      </c>
      <c r="H5" s="1">
        <f t="shared" ref="H5:H42" si="1">(G5/100)*50</f>
        <v>32.4</v>
      </c>
      <c r="I5" s="7">
        <f t="shared" ref="I5:I41" si="2">ROUNDUP(SUM(F5,H5),2)</f>
        <v>48.4</v>
      </c>
    </row>
    <row r="6" spans="1:13" ht="14.1" customHeight="1" x14ac:dyDescent="0.2">
      <c r="A6" s="14">
        <v>3</v>
      </c>
      <c r="B6" s="1" t="s">
        <v>32</v>
      </c>
      <c r="C6" s="1" t="s">
        <v>33</v>
      </c>
      <c r="D6" s="1">
        <v>2104217</v>
      </c>
      <c r="E6" s="1">
        <v>84</v>
      </c>
      <c r="F6" s="1">
        <f t="shared" si="0"/>
        <v>42</v>
      </c>
      <c r="G6" s="1">
        <v>83.6</v>
      </c>
      <c r="H6" s="1">
        <f t="shared" si="1"/>
        <v>41.8</v>
      </c>
      <c r="I6" s="7">
        <f t="shared" si="2"/>
        <v>83.8</v>
      </c>
    </row>
    <row r="7" spans="1:13" ht="14.1" customHeight="1" x14ac:dyDescent="0.2">
      <c r="A7" s="14">
        <v>4</v>
      </c>
      <c r="B7" s="1" t="s">
        <v>34</v>
      </c>
      <c r="C7" s="1" t="s">
        <v>35</v>
      </c>
      <c r="D7" s="1">
        <v>2031022</v>
      </c>
      <c r="E7" s="1">
        <v>81</v>
      </c>
      <c r="F7" s="1">
        <f t="shared" si="0"/>
        <v>40.5</v>
      </c>
      <c r="G7" s="1">
        <v>83.2</v>
      </c>
      <c r="H7" s="1">
        <f t="shared" si="1"/>
        <v>41.6</v>
      </c>
      <c r="I7" s="7">
        <f t="shared" si="2"/>
        <v>82.1</v>
      </c>
    </row>
    <row r="8" spans="1:13" ht="14.1" customHeight="1" x14ac:dyDescent="0.2">
      <c r="A8" s="14">
        <v>5</v>
      </c>
      <c r="B8" s="1" t="s">
        <v>19</v>
      </c>
      <c r="C8" s="1" t="s">
        <v>36</v>
      </c>
      <c r="D8" s="1">
        <v>2104756</v>
      </c>
      <c r="E8" s="1">
        <v>80</v>
      </c>
      <c r="F8" s="1">
        <f t="shared" si="0"/>
        <v>40</v>
      </c>
      <c r="G8" s="1">
        <v>80</v>
      </c>
      <c r="H8" s="1">
        <f t="shared" si="1"/>
        <v>40</v>
      </c>
      <c r="I8" s="7">
        <f t="shared" si="2"/>
        <v>80</v>
      </c>
    </row>
    <row r="9" spans="1:13" ht="14.1" customHeight="1" x14ac:dyDescent="0.2">
      <c r="A9" s="14">
        <v>6</v>
      </c>
      <c r="B9" s="1" t="s">
        <v>37</v>
      </c>
      <c r="C9" s="1" t="s">
        <v>38</v>
      </c>
      <c r="D9" s="1">
        <v>2114454</v>
      </c>
      <c r="E9" s="1">
        <v>32</v>
      </c>
      <c r="F9" s="1">
        <f t="shared" si="0"/>
        <v>16</v>
      </c>
      <c r="G9" s="1">
        <v>76.8</v>
      </c>
      <c r="H9" s="1">
        <f t="shared" si="1"/>
        <v>38.4</v>
      </c>
      <c r="I9" s="7">
        <f t="shared" si="2"/>
        <v>54.4</v>
      </c>
    </row>
    <row r="10" spans="1:13" ht="14.1" customHeight="1" x14ac:dyDescent="0.2">
      <c r="A10" s="14">
        <v>7</v>
      </c>
      <c r="B10" s="1" t="s">
        <v>39</v>
      </c>
      <c r="C10" s="1" t="s">
        <v>40</v>
      </c>
      <c r="D10" s="1">
        <v>2015997</v>
      </c>
      <c r="E10" s="1">
        <v>45</v>
      </c>
      <c r="F10" s="1">
        <f t="shared" si="0"/>
        <v>22.5</v>
      </c>
      <c r="G10" s="1">
        <v>67.599999999999994</v>
      </c>
      <c r="H10" s="1">
        <f t="shared" si="1"/>
        <v>33.799999999999997</v>
      </c>
      <c r="I10" s="7">
        <f t="shared" si="2"/>
        <v>56.3</v>
      </c>
    </row>
    <row r="11" spans="1:13" ht="14.1" customHeight="1" x14ac:dyDescent="0.2">
      <c r="A11" s="14">
        <v>8</v>
      </c>
      <c r="B11" s="1" t="s">
        <v>41</v>
      </c>
      <c r="C11" s="1" t="s">
        <v>42</v>
      </c>
      <c r="D11" s="1">
        <v>2100962</v>
      </c>
      <c r="E11" s="1">
        <v>41</v>
      </c>
      <c r="F11" s="1">
        <f t="shared" si="0"/>
        <v>20.5</v>
      </c>
      <c r="G11" s="1">
        <v>62</v>
      </c>
      <c r="H11" s="1">
        <f t="shared" si="1"/>
        <v>31</v>
      </c>
      <c r="I11" s="7">
        <f t="shared" si="2"/>
        <v>51.5</v>
      </c>
    </row>
    <row r="12" spans="1:13" ht="14.1" customHeight="1" x14ac:dyDescent="0.2">
      <c r="A12" s="14">
        <v>9</v>
      </c>
      <c r="B12" s="1" t="s">
        <v>43</v>
      </c>
      <c r="C12" s="1" t="s">
        <v>44</v>
      </c>
      <c r="D12" s="1">
        <v>2114134</v>
      </c>
      <c r="E12" s="1">
        <v>45</v>
      </c>
      <c r="F12" s="1">
        <f t="shared" si="0"/>
        <v>22.5</v>
      </c>
      <c r="G12" s="1">
        <v>74.8</v>
      </c>
      <c r="H12" s="1">
        <f t="shared" si="1"/>
        <v>37.4</v>
      </c>
      <c r="I12" s="7">
        <f t="shared" si="2"/>
        <v>59.9</v>
      </c>
    </row>
    <row r="13" spans="1:13" ht="14.1" customHeight="1" x14ac:dyDescent="0.2">
      <c r="A13" s="14">
        <v>10</v>
      </c>
      <c r="B13" s="1" t="s">
        <v>45</v>
      </c>
      <c r="C13" s="1" t="s">
        <v>46</v>
      </c>
      <c r="D13" s="1">
        <v>2116517</v>
      </c>
      <c r="E13" s="1">
        <v>78</v>
      </c>
      <c r="F13" s="1">
        <f t="shared" si="0"/>
        <v>39</v>
      </c>
      <c r="G13" s="1">
        <v>79.599999999999994</v>
      </c>
      <c r="H13" s="1">
        <f t="shared" si="1"/>
        <v>39.799999999999997</v>
      </c>
      <c r="I13" s="7">
        <f t="shared" si="2"/>
        <v>78.8</v>
      </c>
    </row>
    <row r="14" spans="1:13" ht="14.1" customHeight="1" x14ac:dyDescent="0.2">
      <c r="A14" s="14">
        <v>11</v>
      </c>
      <c r="B14" s="1" t="s">
        <v>47</v>
      </c>
      <c r="C14" s="1" t="s">
        <v>26</v>
      </c>
      <c r="D14" s="1">
        <v>150226</v>
      </c>
      <c r="E14" s="1">
        <v>62</v>
      </c>
      <c r="F14" s="1">
        <f t="shared" si="0"/>
        <v>31</v>
      </c>
      <c r="G14" s="1">
        <v>98</v>
      </c>
      <c r="H14" s="1">
        <f t="shared" si="1"/>
        <v>49</v>
      </c>
      <c r="I14" s="7">
        <f t="shared" si="2"/>
        <v>80</v>
      </c>
    </row>
    <row r="15" spans="1:13" ht="14.1" customHeight="1" x14ac:dyDescent="0.2">
      <c r="A15" s="14">
        <v>12</v>
      </c>
      <c r="B15" s="1" t="s">
        <v>23</v>
      </c>
      <c r="C15" s="1" t="s">
        <v>48</v>
      </c>
      <c r="D15" s="1">
        <v>1901041</v>
      </c>
      <c r="E15" s="1">
        <v>0</v>
      </c>
      <c r="F15" s="1">
        <f t="shared" si="0"/>
        <v>0</v>
      </c>
      <c r="G15" s="1">
        <v>80</v>
      </c>
      <c r="H15" s="1">
        <f t="shared" si="1"/>
        <v>40</v>
      </c>
      <c r="I15" s="7">
        <f t="shared" si="2"/>
        <v>40</v>
      </c>
      <c r="J15" s="13"/>
      <c r="K15" s="9" t="s">
        <v>17</v>
      </c>
      <c r="L15" s="9" t="s">
        <v>18</v>
      </c>
      <c r="M15" s="9" t="s">
        <v>9</v>
      </c>
    </row>
    <row r="16" spans="1:13" ht="14.1" customHeight="1" x14ac:dyDescent="0.2">
      <c r="A16" s="14">
        <v>13</v>
      </c>
      <c r="B16" s="1" t="s">
        <v>49</v>
      </c>
      <c r="C16" s="1" t="s">
        <v>50</v>
      </c>
      <c r="D16" s="1">
        <v>2104154</v>
      </c>
      <c r="E16" s="1">
        <v>65</v>
      </c>
      <c r="F16" s="1">
        <f t="shared" si="0"/>
        <v>32.5</v>
      </c>
      <c r="G16" s="1">
        <v>73.599999999999994</v>
      </c>
      <c r="H16" s="1">
        <f t="shared" si="1"/>
        <v>36.799999999999997</v>
      </c>
      <c r="I16" s="7">
        <f t="shared" si="2"/>
        <v>69.3</v>
      </c>
      <c r="J16" s="13" t="s">
        <v>4</v>
      </c>
      <c r="K16" s="8">
        <f>SUMIF(E4:E42,"&lt;&gt;0")/COUNTIF(E4:E42,"&lt;&gt;0")</f>
        <v>62.53125</v>
      </c>
      <c r="L16" s="8">
        <f>SUMIF(G4:G42,"&lt;&gt;0")/COUNTIF(G4:G42,"&lt;&gt;0")</f>
        <v>68.676923076923046</v>
      </c>
      <c r="M16" s="7">
        <f>ROUNDUP(SUMIF(I4:I42,"&lt;&gt;0")/COUNTIF(I4:I42,"&lt;&gt;0"),2)</f>
        <v>60</v>
      </c>
    </row>
    <row r="17" spans="1:13" ht="14.1" customHeight="1" x14ac:dyDescent="0.2">
      <c r="A17" s="14">
        <v>14</v>
      </c>
      <c r="B17" s="1" t="s">
        <v>51</v>
      </c>
      <c r="C17" s="1" t="s">
        <v>52</v>
      </c>
      <c r="D17" s="1">
        <v>250002</v>
      </c>
      <c r="E17" s="1">
        <v>0</v>
      </c>
      <c r="F17" s="1">
        <f t="shared" si="0"/>
        <v>0</v>
      </c>
      <c r="G17" s="1">
        <v>25.2</v>
      </c>
      <c r="H17" s="1">
        <f t="shared" si="1"/>
        <v>12.6</v>
      </c>
      <c r="I17" s="7">
        <f t="shared" si="2"/>
        <v>12.6</v>
      </c>
      <c r="J17" s="13" t="s">
        <v>5</v>
      </c>
      <c r="K17" s="8">
        <f>STDEV(E4:E42)</f>
        <v>31.602093406803096</v>
      </c>
      <c r="L17" s="8">
        <f>STDEV(G4:G42)</f>
        <v>15.855971173736153</v>
      </c>
      <c r="M17" s="8">
        <f>STDEV(I4:I42)</f>
        <v>21.973265869129847</v>
      </c>
    </row>
    <row r="18" spans="1:13" ht="14.1" customHeight="1" x14ac:dyDescent="0.2">
      <c r="A18" s="14">
        <v>15</v>
      </c>
      <c r="B18" s="1" t="s">
        <v>21</v>
      </c>
      <c r="C18" s="1" t="s">
        <v>53</v>
      </c>
      <c r="D18" s="1">
        <v>2103902</v>
      </c>
      <c r="E18" s="1">
        <v>50</v>
      </c>
      <c r="F18" s="1">
        <f t="shared" si="0"/>
        <v>25</v>
      </c>
      <c r="G18" s="1">
        <v>71.599999999999994</v>
      </c>
      <c r="H18" s="1">
        <f t="shared" si="1"/>
        <v>35.799999999999997</v>
      </c>
      <c r="I18" s="7">
        <f t="shared" si="2"/>
        <v>60.8</v>
      </c>
      <c r="J18" s="13" t="s">
        <v>6</v>
      </c>
      <c r="K18" s="8">
        <f>MAX(E4:E42)</f>
        <v>96</v>
      </c>
      <c r="L18" s="8">
        <f>MAX(G4:G42)</f>
        <v>98</v>
      </c>
      <c r="M18" s="8">
        <f>MAX(I4:I42)</f>
        <v>91</v>
      </c>
    </row>
    <row r="19" spans="1:13" ht="14.1" customHeight="1" x14ac:dyDescent="0.2">
      <c r="A19" s="14">
        <v>16</v>
      </c>
      <c r="B19" s="1" t="s">
        <v>54</v>
      </c>
      <c r="C19" s="1" t="s">
        <v>55</v>
      </c>
      <c r="D19" s="1">
        <v>2109468</v>
      </c>
      <c r="E19" s="1">
        <v>0</v>
      </c>
      <c r="F19" s="1">
        <f t="shared" si="0"/>
        <v>0</v>
      </c>
      <c r="G19" s="1">
        <v>41.2</v>
      </c>
      <c r="H19" s="1">
        <f t="shared" si="1"/>
        <v>20.6</v>
      </c>
      <c r="I19" s="7">
        <f t="shared" si="2"/>
        <v>20.6</v>
      </c>
      <c r="J19" s="13" t="s">
        <v>7</v>
      </c>
      <c r="K19" s="8">
        <f>MIN(E4:E42)</f>
        <v>0</v>
      </c>
      <c r="L19" s="8">
        <f>MIN(G4:G42)</f>
        <v>25.2</v>
      </c>
      <c r="M19" s="8">
        <f>MIN(I4:I42)</f>
        <v>12.6</v>
      </c>
    </row>
    <row r="20" spans="1:13" x14ac:dyDescent="0.2">
      <c r="A20" s="14">
        <v>17</v>
      </c>
      <c r="B20" s="1" t="s">
        <v>56</v>
      </c>
      <c r="C20" s="1" t="s">
        <v>22</v>
      </c>
      <c r="D20" s="1">
        <v>2108660</v>
      </c>
      <c r="E20" s="1">
        <v>93</v>
      </c>
      <c r="F20" s="1">
        <f t="shared" si="0"/>
        <v>46.5</v>
      </c>
      <c r="G20" s="1">
        <v>78</v>
      </c>
      <c r="H20" s="1">
        <f t="shared" si="1"/>
        <v>39</v>
      </c>
      <c r="I20" s="7">
        <f t="shared" si="2"/>
        <v>85.5</v>
      </c>
      <c r="J20" s="13" t="s">
        <v>11</v>
      </c>
      <c r="K20" s="7">
        <f>COUNTIF(E4:E42,"&gt;=70")</f>
        <v>14</v>
      </c>
      <c r="L20" s="7">
        <f>COUNTIF(G4:G42,"&gt;=70")</f>
        <v>20</v>
      </c>
      <c r="M20" s="7">
        <f>COUNTIF(I4:I42,"&gt;=70")</f>
        <v>14</v>
      </c>
    </row>
    <row r="21" spans="1:13" x14ac:dyDescent="0.2">
      <c r="A21" s="14">
        <v>18</v>
      </c>
      <c r="B21" s="1" t="s">
        <v>57</v>
      </c>
      <c r="C21" s="1" t="s">
        <v>58</v>
      </c>
      <c r="D21" s="1">
        <v>2104846</v>
      </c>
      <c r="E21" s="1">
        <v>63</v>
      </c>
      <c r="F21" s="1">
        <f t="shared" si="0"/>
        <v>31.5</v>
      </c>
      <c r="G21" s="1">
        <v>61.6</v>
      </c>
      <c r="H21" s="1">
        <f t="shared" si="1"/>
        <v>30.8</v>
      </c>
      <c r="I21" s="7">
        <f t="shared" si="2"/>
        <v>62.3</v>
      </c>
      <c r="J21" s="13" t="s">
        <v>12</v>
      </c>
      <c r="K21" s="8">
        <f>COUNTIF(E4:E42,"&gt;=60")-COUNTIF(E4:E42,"&gt;=69")</f>
        <v>6</v>
      </c>
      <c r="L21" s="8">
        <f>COUNTIF(G4:G42,"&gt;=60")-COUNTIF(G4:G42,"&gt;=69")</f>
        <v>9</v>
      </c>
      <c r="M21" s="8">
        <f>COUNTIF(I4:I42,"&gt;=60")-COUNTIF(I4:I42,"&gt;=69")</f>
        <v>7</v>
      </c>
    </row>
    <row r="22" spans="1:13" x14ac:dyDescent="0.2">
      <c r="A22" s="14">
        <v>19</v>
      </c>
      <c r="B22" s="1" t="s">
        <v>59</v>
      </c>
      <c r="C22" s="1" t="s">
        <v>60</v>
      </c>
      <c r="D22" s="1">
        <v>2005056</v>
      </c>
      <c r="E22" s="1">
        <v>0</v>
      </c>
      <c r="F22" s="1">
        <f t="shared" si="0"/>
        <v>0</v>
      </c>
      <c r="G22" s="1">
        <v>69.599999999999994</v>
      </c>
      <c r="H22" s="1">
        <f t="shared" si="1"/>
        <v>34.799999999999997</v>
      </c>
      <c r="I22" s="7">
        <f t="shared" si="2"/>
        <v>34.799999999999997</v>
      </c>
      <c r="J22" s="13" t="s">
        <v>13</v>
      </c>
      <c r="K22" s="8">
        <f>COUNTIF(E4:E42,"&gt;=40")-COUNTIF(E4:E42,"&gt;=60")</f>
        <v>8</v>
      </c>
      <c r="L22" s="8">
        <f>COUNTIF(G4:G42,"&gt;=40")-COUNTIF(G4:G42,"&gt;=60")</f>
        <v>7</v>
      </c>
      <c r="M22" s="8">
        <f>COUNTIF(I4:I42,"&gt;=40")-COUNTIF(I4:I42,"&gt;=60")</f>
        <v>10</v>
      </c>
    </row>
    <row r="23" spans="1:13" x14ac:dyDescent="0.2">
      <c r="A23" s="14">
        <v>20</v>
      </c>
      <c r="B23" s="1" t="s">
        <v>20</v>
      </c>
      <c r="C23" s="1" t="s">
        <v>27</v>
      </c>
      <c r="D23" s="1">
        <v>2104044</v>
      </c>
      <c r="E23" s="1">
        <v>60</v>
      </c>
      <c r="F23" s="1">
        <f t="shared" si="0"/>
        <v>30</v>
      </c>
      <c r="G23" s="1">
        <v>62.8</v>
      </c>
      <c r="H23" s="1">
        <f t="shared" si="1"/>
        <v>31.4</v>
      </c>
      <c r="I23" s="7">
        <f t="shared" si="2"/>
        <v>61.4</v>
      </c>
      <c r="J23" s="13" t="s">
        <v>8</v>
      </c>
      <c r="K23" s="7">
        <f>COUNTIF(E4:E42,"&lt;40")</f>
        <v>11</v>
      </c>
      <c r="L23" s="7">
        <f>COUNTIF(G4:G42,"&lt;40")</f>
        <v>2</v>
      </c>
      <c r="M23" s="7">
        <f>COUNTIF(I4:I42,"&lt;40")</f>
        <v>7</v>
      </c>
    </row>
    <row r="24" spans="1:13" x14ac:dyDescent="0.2">
      <c r="A24" s="14">
        <v>21</v>
      </c>
      <c r="B24" s="1" t="s">
        <v>61</v>
      </c>
      <c r="C24" s="1" t="s">
        <v>62</v>
      </c>
      <c r="D24" s="1">
        <v>2003891</v>
      </c>
      <c r="E24" s="1">
        <v>40</v>
      </c>
      <c r="F24" s="1">
        <f t="shared" si="0"/>
        <v>20</v>
      </c>
      <c r="G24" s="1">
        <v>67.599999999999994</v>
      </c>
      <c r="H24" s="1">
        <f t="shared" si="1"/>
        <v>33.799999999999997</v>
      </c>
      <c r="I24" s="7">
        <f t="shared" si="2"/>
        <v>53.8</v>
      </c>
    </row>
    <row r="25" spans="1:13" x14ac:dyDescent="0.2">
      <c r="A25" s="14">
        <v>22</v>
      </c>
      <c r="B25" s="1" t="s">
        <v>23</v>
      </c>
      <c r="C25" s="1" t="s">
        <v>63</v>
      </c>
      <c r="D25" s="1">
        <v>2106499</v>
      </c>
      <c r="E25" s="1">
        <v>56</v>
      </c>
      <c r="F25" s="1">
        <f t="shared" si="0"/>
        <v>28.000000000000004</v>
      </c>
      <c r="G25" s="1">
        <v>72.8</v>
      </c>
      <c r="H25" s="1">
        <f t="shared" si="1"/>
        <v>36.4</v>
      </c>
      <c r="I25" s="7">
        <f t="shared" si="2"/>
        <v>64.400000000000006</v>
      </c>
    </row>
    <row r="26" spans="1:13" x14ac:dyDescent="0.2">
      <c r="A26" s="14">
        <v>23</v>
      </c>
      <c r="B26" s="1" t="s">
        <v>64</v>
      </c>
      <c r="C26" s="1" t="s">
        <v>65</v>
      </c>
      <c r="D26" s="1">
        <v>2109509</v>
      </c>
      <c r="E26" s="1">
        <v>54</v>
      </c>
      <c r="F26" s="1">
        <f t="shared" si="0"/>
        <v>27</v>
      </c>
      <c r="G26" s="1">
        <v>65.599999999999994</v>
      </c>
      <c r="H26" s="1">
        <f t="shared" si="1"/>
        <v>32.799999999999997</v>
      </c>
      <c r="I26" s="7">
        <f t="shared" si="2"/>
        <v>59.8</v>
      </c>
    </row>
    <row r="27" spans="1:13" x14ac:dyDescent="0.2">
      <c r="A27" s="14">
        <v>24</v>
      </c>
      <c r="B27" s="1" t="s">
        <v>22</v>
      </c>
      <c r="C27" s="1" t="s">
        <v>66</v>
      </c>
      <c r="D27" s="1">
        <v>451155</v>
      </c>
      <c r="E27" s="1">
        <v>76</v>
      </c>
      <c r="F27" s="1">
        <f t="shared" si="0"/>
        <v>38</v>
      </c>
      <c r="G27" s="1">
        <v>84</v>
      </c>
      <c r="H27" s="1">
        <f t="shared" si="1"/>
        <v>42</v>
      </c>
      <c r="I27" s="7">
        <f t="shared" si="2"/>
        <v>80</v>
      </c>
    </row>
    <row r="28" spans="1:13" x14ac:dyDescent="0.2">
      <c r="A28" s="14">
        <v>25</v>
      </c>
      <c r="B28" s="1" t="s">
        <v>67</v>
      </c>
      <c r="C28" s="1" t="s">
        <v>68</v>
      </c>
      <c r="D28" s="1">
        <v>2112668</v>
      </c>
      <c r="E28" s="1">
        <v>88</v>
      </c>
      <c r="F28" s="1">
        <f t="shared" si="0"/>
        <v>44</v>
      </c>
      <c r="G28" s="1">
        <v>86</v>
      </c>
      <c r="H28" s="1">
        <f t="shared" si="1"/>
        <v>43</v>
      </c>
      <c r="I28" s="7">
        <f t="shared" si="2"/>
        <v>87</v>
      </c>
    </row>
    <row r="29" spans="1:13" x14ac:dyDescent="0.2">
      <c r="A29" s="14">
        <v>26</v>
      </c>
      <c r="B29" s="1" t="s">
        <v>69</v>
      </c>
      <c r="C29" s="1" t="s">
        <v>70</v>
      </c>
      <c r="D29" s="1">
        <v>2114347</v>
      </c>
      <c r="E29" s="1">
        <v>0</v>
      </c>
      <c r="F29" s="1">
        <f t="shared" si="0"/>
        <v>0</v>
      </c>
      <c r="G29" s="1">
        <v>59.6</v>
      </c>
      <c r="H29" s="1">
        <f t="shared" si="1"/>
        <v>29.799999999999997</v>
      </c>
      <c r="I29" s="7">
        <f t="shared" si="2"/>
        <v>29.8</v>
      </c>
    </row>
    <row r="30" spans="1:13" x14ac:dyDescent="0.2">
      <c r="A30" s="14">
        <v>27</v>
      </c>
      <c r="B30" s="1" t="s">
        <v>23</v>
      </c>
      <c r="C30" s="1" t="s">
        <v>71</v>
      </c>
      <c r="D30" s="1">
        <v>2009252</v>
      </c>
      <c r="E30" s="1">
        <v>90</v>
      </c>
      <c r="F30" s="1">
        <f t="shared" si="0"/>
        <v>45</v>
      </c>
      <c r="G30" s="1">
        <v>76.8</v>
      </c>
      <c r="H30" s="1">
        <f t="shared" si="1"/>
        <v>38.4</v>
      </c>
      <c r="I30" s="7">
        <f t="shared" si="2"/>
        <v>83.4</v>
      </c>
    </row>
    <row r="31" spans="1:13" x14ac:dyDescent="0.2">
      <c r="A31" s="14">
        <v>28</v>
      </c>
      <c r="B31" s="1" t="s">
        <v>72</v>
      </c>
      <c r="C31" s="1" t="s">
        <v>73</v>
      </c>
      <c r="D31" s="1">
        <v>2114259</v>
      </c>
      <c r="E31" s="1">
        <v>54</v>
      </c>
      <c r="F31" s="1">
        <f t="shared" si="0"/>
        <v>27</v>
      </c>
      <c r="G31" s="1">
        <v>53.6</v>
      </c>
      <c r="H31" s="1">
        <f t="shared" si="1"/>
        <v>26.8</v>
      </c>
      <c r="I31" s="7">
        <f t="shared" si="2"/>
        <v>53.8</v>
      </c>
    </row>
    <row r="32" spans="1:13" x14ac:dyDescent="0.2">
      <c r="A32" s="14">
        <v>29</v>
      </c>
      <c r="B32" s="1" t="s">
        <v>74</v>
      </c>
      <c r="C32" s="1" t="s">
        <v>75</v>
      </c>
      <c r="D32" s="1">
        <v>2103127</v>
      </c>
      <c r="E32" s="1">
        <v>62</v>
      </c>
      <c r="F32" s="1">
        <f t="shared" si="0"/>
        <v>31</v>
      </c>
      <c r="G32" s="1">
        <v>73.599999999999994</v>
      </c>
      <c r="H32" s="1">
        <f t="shared" si="1"/>
        <v>36.799999999999997</v>
      </c>
      <c r="I32" s="7">
        <f t="shared" si="2"/>
        <v>67.8</v>
      </c>
    </row>
    <row r="33" spans="1:9" x14ac:dyDescent="0.2">
      <c r="A33" s="14">
        <v>30</v>
      </c>
      <c r="B33" s="1" t="s">
        <v>76</v>
      </c>
      <c r="C33" s="1" t="s">
        <v>77</v>
      </c>
      <c r="D33" s="1">
        <v>2112883</v>
      </c>
      <c r="E33" s="1">
        <v>96</v>
      </c>
      <c r="F33" s="1">
        <f t="shared" si="0"/>
        <v>48</v>
      </c>
      <c r="G33" s="1">
        <v>86</v>
      </c>
      <c r="H33" s="1">
        <f t="shared" si="1"/>
        <v>43</v>
      </c>
      <c r="I33" s="7">
        <f t="shared" si="2"/>
        <v>91</v>
      </c>
    </row>
    <row r="34" spans="1:9" x14ac:dyDescent="0.2">
      <c r="A34" s="14">
        <v>31</v>
      </c>
      <c r="B34" s="1" t="s">
        <v>19</v>
      </c>
      <c r="C34" s="1" t="s">
        <v>78</v>
      </c>
      <c r="D34" s="1">
        <v>2114472</v>
      </c>
      <c r="E34" s="1">
        <v>92</v>
      </c>
      <c r="F34" s="1">
        <f t="shared" si="0"/>
        <v>46</v>
      </c>
      <c r="G34" s="1">
        <v>71.599999999999994</v>
      </c>
      <c r="H34" s="1">
        <f t="shared" si="1"/>
        <v>35.799999999999997</v>
      </c>
      <c r="I34" s="7">
        <f t="shared" si="2"/>
        <v>81.8</v>
      </c>
    </row>
    <row r="35" spans="1:9" x14ac:dyDescent="0.2">
      <c r="A35" s="14">
        <v>32</v>
      </c>
      <c r="B35" s="1" t="s">
        <v>79</v>
      </c>
      <c r="C35" s="1" t="s">
        <v>25</v>
      </c>
      <c r="D35" s="1">
        <v>2003557</v>
      </c>
      <c r="E35" s="1">
        <v>22</v>
      </c>
      <c r="F35" s="1">
        <f t="shared" si="0"/>
        <v>11</v>
      </c>
      <c r="G35" s="1">
        <v>59.6</v>
      </c>
      <c r="H35" s="1">
        <f t="shared" si="1"/>
        <v>29.799999999999997</v>
      </c>
      <c r="I35" s="7">
        <f t="shared" si="2"/>
        <v>40.799999999999997</v>
      </c>
    </row>
    <row r="36" spans="1:9" x14ac:dyDescent="0.2">
      <c r="A36" s="14">
        <v>33</v>
      </c>
      <c r="B36" s="1" t="s">
        <v>80</v>
      </c>
      <c r="C36" s="1" t="s">
        <v>81</v>
      </c>
      <c r="D36" s="1">
        <v>2007446</v>
      </c>
      <c r="E36" s="1">
        <v>0</v>
      </c>
      <c r="F36" s="1">
        <f t="shared" si="0"/>
        <v>0</v>
      </c>
      <c r="G36" s="1">
        <v>34.799999999999997</v>
      </c>
      <c r="H36" s="1">
        <f t="shared" si="1"/>
        <v>17.399999999999999</v>
      </c>
      <c r="I36" s="7">
        <f t="shared" si="2"/>
        <v>17.399999999999999</v>
      </c>
    </row>
    <row r="37" spans="1:9" x14ac:dyDescent="0.2">
      <c r="A37" s="14">
        <v>34</v>
      </c>
      <c r="B37" s="1" t="s">
        <v>82</v>
      </c>
      <c r="C37" s="1" t="s">
        <v>83</v>
      </c>
      <c r="D37" s="1">
        <v>152272</v>
      </c>
      <c r="E37" s="1">
        <v>81</v>
      </c>
      <c r="F37" s="1">
        <f t="shared" si="0"/>
        <v>40.5</v>
      </c>
      <c r="G37" s="1">
        <v>64</v>
      </c>
      <c r="H37" s="1">
        <f t="shared" si="1"/>
        <v>32</v>
      </c>
      <c r="I37" s="7">
        <f t="shared" si="2"/>
        <v>72.5</v>
      </c>
    </row>
    <row r="38" spans="1:9" x14ac:dyDescent="0.2">
      <c r="A38" s="14">
        <v>35</v>
      </c>
      <c r="B38" s="1" t="s">
        <v>84</v>
      </c>
      <c r="C38" s="1" t="s">
        <v>85</v>
      </c>
      <c r="D38" s="1">
        <v>2116294</v>
      </c>
      <c r="E38" s="1">
        <v>70</v>
      </c>
      <c r="F38" s="1">
        <f t="shared" si="0"/>
        <v>35</v>
      </c>
      <c r="G38" s="1">
        <v>86</v>
      </c>
      <c r="H38" s="1">
        <f t="shared" si="1"/>
        <v>43</v>
      </c>
      <c r="I38" s="7">
        <f t="shared" si="2"/>
        <v>78</v>
      </c>
    </row>
    <row r="39" spans="1:9" x14ac:dyDescent="0.2">
      <c r="A39" s="14">
        <v>36</v>
      </c>
      <c r="B39" s="1" t="s">
        <v>86</v>
      </c>
      <c r="C39" s="1" t="s">
        <v>87</v>
      </c>
      <c r="D39" s="1">
        <v>2104032</v>
      </c>
      <c r="E39" s="1">
        <v>67</v>
      </c>
      <c r="F39" s="1">
        <f t="shared" si="0"/>
        <v>33.5</v>
      </c>
      <c r="G39" s="1">
        <v>67.599999999999994</v>
      </c>
      <c r="H39" s="1">
        <f t="shared" si="1"/>
        <v>33.799999999999997</v>
      </c>
      <c r="I39" s="7">
        <f t="shared" si="2"/>
        <v>67.3</v>
      </c>
    </row>
    <row r="40" spans="1:9" x14ac:dyDescent="0.2">
      <c r="A40" s="14">
        <v>37</v>
      </c>
      <c r="B40" s="1" t="s">
        <v>88</v>
      </c>
      <c r="C40" s="1" t="s">
        <v>89</v>
      </c>
      <c r="D40" s="1">
        <v>2103077</v>
      </c>
      <c r="E40" s="1">
        <v>2</v>
      </c>
      <c r="F40" s="1">
        <f t="shared" si="0"/>
        <v>1</v>
      </c>
      <c r="G40" s="1">
        <v>41.2</v>
      </c>
      <c r="H40" s="1">
        <f t="shared" si="1"/>
        <v>20.6</v>
      </c>
      <c r="I40" s="7">
        <f t="shared" si="2"/>
        <v>21.6</v>
      </c>
    </row>
    <row r="41" spans="1:9" x14ac:dyDescent="0.2">
      <c r="A41" s="14">
        <v>38</v>
      </c>
      <c r="B41" s="1" t="s">
        <v>90</v>
      </c>
      <c r="C41" s="1" t="s">
        <v>91</v>
      </c>
      <c r="D41" s="1">
        <v>2024571</v>
      </c>
      <c r="E41" s="1">
        <v>0</v>
      </c>
      <c r="F41" s="1">
        <f t="shared" si="0"/>
        <v>0</v>
      </c>
      <c r="G41" s="1">
        <v>43.2</v>
      </c>
      <c r="H41" s="1">
        <f t="shared" si="1"/>
        <v>21.6</v>
      </c>
      <c r="I41" s="7">
        <f t="shared" si="2"/>
        <v>21.6</v>
      </c>
    </row>
    <row r="42" spans="1:9" x14ac:dyDescent="0.2">
      <c r="A42" s="14">
        <v>39</v>
      </c>
      <c r="B42" s="1" t="s">
        <v>73</v>
      </c>
      <c r="C42" s="1" t="s">
        <v>93</v>
      </c>
      <c r="D42" s="1">
        <v>1903738</v>
      </c>
      <c r="E42" s="1">
        <v>70</v>
      </c>
      <c r="F42" s="1">
        <f t="shared" si="0"/>
        <v>35</v>
      </c>
      <c r="G42" s="1">
        <v>92</v>
      </c>
      <c r="H42" s="1">
        <f t="shared" si="1"/>
        <v>46</v>
      </c>
      <c r="I42" s="7">
        <f t="shared" ref="I42" si="3">ROUNDUP(SUM(F42,H42),2)</f>
        <v>81</v>
      </c>
    </row>
    <row r="43" spans="1:9" x14ac:dyDescent="0.2">
      <c r="C43"/>
    </row>
  </sheetData>
  <sortState xmlns:xlrd2="http://schemas.microsoft.com/office/spreadsheetml/2017/richdata2" ref="B3:G10">
    <sortCondition ref="B3:B10"/>
  </sortState>
  <mergeCells count="3">
    <mergeCell ref="G2:H2"/>
    <mergeCell ref="E2:F2"/>
    <mergeCell ref="E1:I1"/>
  </mergeCells>
  <pageMargins left="0.70866141732283472" right="0.70866141732283472" top="0.94488188976377963" bottom="0.74803149606299213" header="0.19685039370078741" footer="0.31496062992125984"/>
  <pageSetup paperSize="9" orientation="landscape" r:id="rId1"/>
  <headerFooter>
    <oddHeader xml:space="preserve">&amp;CNetwork and Cybersecurity Essentials
BSc 
ACCA4024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E7CA236AE83B4C8AACB9AE9F32993B" ma:contentTypeVersion="13" ma:contentTypeDescription="Create a new document." ma:contentTypeScope="" ma:versionID="4bb53de7bfdb03c817a948bbaad46201">
  <xsd:schema xmlns:xsd="http://www.w3.org/2001/XMLSchema" xmlns:xs="http://www.w3.org/2001/XMLSchema" xmlns:p="http://schemas.microsoft.com/office/2006/metadata/properties" xmlns:ns3="9902240c-f584-4322-946e-7b0be23bca91" xmlns:ns4="d2ec016d-25cf-4c07-aa6b-c53e267faa6f" targetNamespace="http://schemas.microsoft.com/office/2006/metadata/properties" ma:root="true" ma:fieldsID="93540060aabd3f1cc1d4327f207ed870" ns3:_="" ns4:_="">
    <xsd:import namespace="9902240c-f584-4322-946e-7b0be23bca91"/>
    <xsd:import namespace="d2ec016d-25cf-4c07-aa6b-c53e267faa6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02240c-f584-4322-946e-7b0be23bca9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ec016d-25cf-4c07-aa6b-c53e267faa6f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C27DFA2-FC6E-4484-A065-32B20651B6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02240c-f584-4322-946e-7b0be23bca91"/>
    <ds:schemaRef ds:uri="d2ec016d-25cf-4c07-aa6b-c53e267faa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FF71EED-5DAF-4B4A-8188-43877F4A25BD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9902240c-f584-4322-946e-7b0be23bca91"/>
    <ds:schemaRef ds:uri="d2ec016d-25cf-4c07-aa6b-c53e267faa6f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9CF0F32-7B97-4568-B796-537976F98FC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Sheet1!ExternalData_1</vt:lpstr>
      <vt:lpstr>Sheet1!Print_Area</vt:lpstr>
      <vt:lpstr>Sheet1!Print_Titles</vt:lpstr>
    </vt:vector>
  </TitlesOfParts>
  <Company>Coventry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aa9735</dc:creator>
  <cp:lastModifiedBy>Nitheesh Kaliyamurthy</cp:lastModifiedBy>
  <cp:lastPrinted>2013-05-30T08:16:10Z</cp:lastPrinted>
  <dcterms:created xsi:type="dcterms:W3CDTF">2011-10-03T16:29:17Z</dcterms:created>
  <dcterms:modified xsi:type="dcterms:W3CDTF">2022-05-29T11:52:16Z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0x01010056E7CA236AE83B4C8AACB9AE9F32993B</vt:lpwstr>
  </property>
</Properties>
</file>