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102864_student_uwtsd_ac_uk/Documents/Uni Work - Year 1/Motorsport Technology/Assignment semester 2/"/>
    </mc:Choice>
  </mc:AlternateContent>
  <xr:revisionPtr revIDLastSave="51" documentId="8_{2C920B1E-0A09-4AA3-8770-34A73E3E9264}" xr6:coauthVersionLast="47" xr6:coauthVersionMax="47" xr10:uidLastSave="{830928C6-B805-4EAD-8C26-EA982B9A61B3}"/>
  <bookViews>
    <workbookView xWindow="-28920" yWindow="-120" windowWidth="29040" windowHeight="15720" xr2:uid="{00000000-000D-0000-FFFF-FFFF00000000}"/>
  </bookViews>
  <sheets>
    <sheet name="GrE HnD Bs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H6" i="1" s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7" i="1"/>
  <c r="F8" i="1"/>
  <c r="F9" i="1"/>
  <c r="F10" i="1"/>
  <c r="F11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E6" i="1" l="1"/>
  <c r="G6" i="1" s="1"/>
  <c r="I6" i="1" l="1"/>
  <c r="J6" i="1"/>
</calcChain>
</file>

<file path=xl/sharedStrings.xml><?xml version="1.0" encoding="utf-8"?>
<sst xmlns="http://schemas.openxmlformats.org/spreadsheetml/2006/main" count="35" uniqueCount="32">
  <si>
    <t>Lambda</t>
  </si>
  <si>
    <t>l/min</t>
  </si>
  <si>
    <t>rpm</t>
  </si>
  <si>
    <t>Fuel Flow Rate</t>
  </si>
  <si>
    <t>Dyno Speed</t>
  </si>
  <si>
    <t>Load</t>
  </si>
  <si>
    <t>Newtons</t>
  </si>
  <si>
    <t>Baro</t>
  </si>
  <si>
    <t>Humidity</t>
  </si>
  <si>
    <t>Ambient temp</t>
  </si>
  <si>
    <t>mBar</t>
  </si>
  <si>
    <t>%</t>
  </si>
  <si>
    <t>Deg C</t>
  </si>
  <si>
    <t>Calculated Power</t>
  </si>
  <si>
    <t>Torque</t>
  </si>
  <si>
    <t>Corrected Power</t>
  </si>
  <si>
    <t>BMEP</t>
  </si>
  <si>
    <t>SFC</t>
  </si>
  <si>
    <t>Thermal Efficency</t>
  </si>
  <si>
    <t>N/A</t>
  </si>
  <si>
    <t>Arm Distance (m)</t>
  </si>
  <si>
    <t>Ambient Temperature in Kelvin</t>
  </si>
  <si>
    <t>Calorific value of fuel</t>
  </si>
  <si>
    <t>Bore (M)</t>
  </si>
  <si>
    <t>Stroke (M)</t>
  </si>
  <si>
    <t>Ambient Pressure in KPA</t>
  </si>
  <si>
    <t>Total volume (L)</t>
  </si>
  <si>
    <t>Volume per revolution</t>
  </si>
  <si>
    <t>kW</t>
  </si>
  <si>
    <t>nm</t>
  </si>
  <si>
    <t>Bar</t>
  </si>
  <si>
    <t>kg/kWhr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</si>
</sst>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(kg/kWhr) against Engine Speed (RPM)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0.48032419685102545</c:v>
                </c:pt>
                <c:pt idx="1">
                  <c:v>0.46824524014069913</c:v>
                </c:pt>
                <c:pt idx="2">
                  <c:v>0.45089291472342224</c:v>
                </c:pt>
                <c:pt idx="3">
                  <c:v>0.42389627952724906</c:v>
                </c:pt>
                <c:pt idx="4">
                  <c:v>0.40887651369301953</c:v>
                </c:pt>
                <c:pt idx="5">
                  <c:v>0.40994401826685301</c:v>
                </c:pt>
                <c:pt idx="6">
                  <c:v>0.38730090393664895</c:v>
                </c:pt>
                <c:pt idx="7">
                  <c:v>0.36802764599862875</c:v>
                </c:pt>
                <c:pt idx="8">
                  <c:v>0.3642211052789866</c:v>
                </c:pt>
                <c:pt idx="9">
                  <c:v>0.35204801845949807</c:v>
                </c:pt>
                <c:pt idx="10">
                  <c:v>0.35252392406401573</c:v>
                </c:pt>
                <c:pt idx="11">
                  <c:v>0.35621685155141236</c:v>
                </c:pt>
                <c:pt idx="12">
                  <c:v>0.35303508199950484</c:v>
                </c:pt>
                <c:pt idx="13">
                  <c:v>0.35161742144409464</c:v>
                </c:pt>
                <c:pt idx="14">
                  <c:v>0.34610650518226077</c:v>
                </c:pt>
                <c:pt idx="15">
                  <c:v>0.34570197602131497</c:v>
                </c:pt>
                <c:pt idx="16">
                  <c:v>0.35432832804766129</c:v>
                </c:pt>
                <c:pt idx="17">
                  <c:v>0.3589989375747023</c:v>
                </c:pt>
                <c:pt idx="18">
                  <c:v>0.3589326536719829</c:v>
                </c:pt>
                <c:pt idx="19">
                  <c:v>0.35666887043687617</c:v>
                </c:pt>
                <c:pt idx="20">
                  <c:v>0.3585912244099948</c:v>
                </c:pt>
                <c:pt idx="21">
                  <c:v>0.35425882752078219</c:v>
                </c:pt>
                <c:pt idx="22">
                  <c:v>0.351354106486998</c:v>
                </c:pt>
                <c:pt idx="23">
                  <c:v>0.3494111823899585</c:v>
                </c:pt>
                <c:pt idx="24">
                  <c:v>0.34902522408661435</c:v>
                </c:pt>
                <c:pt idx="25">
                  <c:v>0.34710016679925276</c:v>
                </c:pt>
                <c:pt idx="26">
                  <c:v>0.34720198086186466</c:v>
                </c:pt>
                <c:pt idx="27">
                  <c:v>0.35085331275905829</c:v>
                </c:pt>
                <c:pt idx="28">
                  <c:v>0.35273746049540267</c:v>
                </c:pt>
                <c:pt idx="29">
                  <c:v>0.35030418187280676</c:v>
                </c:pt>
                <c:pt idx="30">
                  <c:v>0.35232751042808103</c:v>
                </c:pt>
                <c:pt idx="31">
                  <c:v>0.35246671383954453</c:v>
                </c:pt>
                <c:pt idx="32">
                  <c:v>0.35749612637141509</c:v>
                </c:pt>
                <c:pt idx="33">
                  <c:v>0.3587401973314297</c:v>
                </c:pt>
                <c:pt idx="34">
                  <c:v>0.36135613703138164</c:v>
                </c:pt>
                <c:pt idx="35">
                  <c:v>0.36528136241981551</c:v>
                </c:pt>
                <c:pt idx="36">
                  <c:v>0.36277329553586096</c:v>
                </c:pt>
                <c:pt idx="37">
                  <c:v>0.36332755311826692</c:v>
                </c:pt>
                <c:pt idx="38">
                  <c:v>0.36902571726660421</c:v>
                </c:pt>
                <c:pt idx="39">
                  <c:v>0.37382952977118894</c:v>
                </c:pt>
                <c:pt idx="40">
                  <c:v>0.38031234405156805</c:v>
                </c:pt>
                <c:pt idx="41">
                  <c:v>0.38920414318055901</c:v>
                </c:pt>
                <c:pt idx="42">
                  <c:v>0.39035709896498333</c:v>
                </c:pt>
                <c:pt idx="43">
                  <c:v>0.39602696975501428</c:v>
                </c:pt>
                <c:pt idx="44">
                  <c:v>0.39409895764768171</c:v>
                </c:pt>
                <c:pt idx="45">
                  <c:v>0.39631402736233012</c:v>
                </c:pt>
                <c:pt idx="46">
                  <c:v>0.39202384336426976</c:v>
                </c:pt>
                <c:pt idx="47">
                  <c:v>0.38955520931543691</c:v>
                </c:pt>
                <c:pt idx="48">
                  <c:v>0.39099462563057097</c:v>
                </c:pt>
                <c:pt idx="49">
                  <c:v>0.38666705362854903</c:v>
                </c:pt>
                <c:pt idx="50">
                  <c:v>0.39081856388636688</c:v>
                </c:pt>
                <c:pt idx="51">
                  <c:v>0.38844264125551659</c:v>
                </c:pt>
                <c:pt idx="52">
                  <c:v>0.39847524008294644</c:v>
                </c:pt>
                <c:pt idx="53">
                  <c:v>0.39718596390105004</c:v>
                </c:pt>
                <c:pt idx="54">
                  <c:v>0.40280966232645371</c:v>
                </c:pt>
                <c:pt idx="55">
                  <c:v>0.39857026015073388</c:v>
                </c:pt>
                <c:pt idx="56">
                  <c:v>0.40039204990083355</c:v>
                </c:pt>
                <c:pt idx="57">
                  <c:v>0.40446341713277495</c:v>
                </c:pt>
                <c:pt idx="58">
                  <c:v>0.40411040167761375</c:v>
                </c:pt>
                <c:pt idx="59">
                  <c:v>0.41233015594833655</c:v>
                </c:pt>
                <c:pt idx="60">
                  <c:v>0.41365108765528974</c:v>
                </c:pt>
                <c:pt idx="61">
                  <c:v>0.41661448412558649</c:v>
                </c:pt>
                <c:pt idx="62">
                  <c:v>0.41874216856603069</c:v>
                </c:pt>
                <c:pt idx="63">
                  <c:v>0.42295970833527236</c:v>
                </c:pt>
                <c:pt idx="64">
                  <c:v>0.42262695660476651</c:v>
                </c:pt>
                <c:pt idx="65">
                  <c:v>0.42412305140636963</c:v>
                </c:pt>
                <c:pt idx="66">
                  <c:v>0.42871180471105547</c:v>
                </c:pt>
                <c:pt idx="67">
                  <c:v>0.43059464100782874</c:v>
                </c:pt>
                <c:pt idx="68">
                  <c:v>0.43063068082774453</c:v>
                </c:pt>
                <c:pt idx="69">
                  <c:v>0.426329275336293</c:v>
                </c:pt>
                <c:pt idx="70">
                  <c:v>0.4303457035821639</c:v>
                </c:pt>
                <c:pt idx="71">
                  <c:v>0.43008409684232246</c:v>
                </c:pt>
                <c:pt idx="72">
                  <c:v>0.43185193659971677</c:v>
                </c:pt>
                <c:pt idx="73">
                  <c:v>0.43312429298809729</c:v>
                </c:pt>
                <c:pt idx="74">
                  <c:v>0.4329585532906316</c:v>
                </c:pt>
                <c:pt idx="75">
                  <c:v>0.43921264662561599</c:v>
                </c:pt>
                <c:pt idx="76">
                  <c:v>0.44063554867380089</c:v>
                </c:pt>
                <c:pt idx="77">
                  <c:v>0.44527311604938113</c:v>
                </c:pt>
                <c:pt idx="78">
                  <c:v>0.45031641261422439</c:v>
                </c:pt>
                <c:pt idx="79">
                  <c:v>0.45245059913571739</c:v>
                </c:pt>
                <c:pt idx="80">
                  <c:v>0.45371596906585121</c:v>
                </c:pt>
                <c:pt idx="81">
                  <c:v>0.45892529412085004</c:v>
                </c:pt>
                <c:pt idx="82">
                  <c:v>0.46228795250533516</c:v>
                </c:pt>
                <c:pt idx="83">
                  <c:v>0.4678435828313155</c:v>
                </c:pt>
                <c:pt idx="84">
                  <c:v>0.47248804901860431</c:v>
                </c:pt>
                <c:pt idx="85">
                  <c:v>0.47299324828779765</c:v>
                </c:pt>
                <c:pt idx="86">
                  <c:v>0.47679061020136654</c:v>
                </c:pt>
                <c:pt idx="87">
                  <c:v>0.47626047020341655</c:v>
                </c:pt>
                <c:pt idx="88">
                  <c:v>0.48841802719647925</c:v>
                </c:pt>
                <c:pt idx="89">
                  <c:v>0.49500987203549107</c:v>
                </c:pt>
                <c:pt idx="90">
                  <c:v>0.49920517480651505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67-481E-A29C-73FF487644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4402783"/>
        <c:axId val="1762962335"/>
      </c:lineChart>
      <c:catAx>
        <c:axId val="18144027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2962335"/>
        <c:crosses val="autoZero"/>
        <c:auto val="1"/>
        <c:lblAlgn val="ctr"/>
        <c:lblOffset val="100"/>
        <c:noMultiLvlLbl val="0"/>
      </c:catAx>
      <c:valAx>
        <c:axId val="1762962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44027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Torque(nm)</a:t>
            </a:r>
            <a:r>
              <a:rPr lang="en-GB" baseline="0"/>
              <a:t> against Engine Speed (RPM)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B8-4D6C-A33E-C43B282D21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2890063"/>
        <c:axId val="1346226943"/>
      </c:lineChart>
      <c:catAx>
        <c:axId val="20828900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6226943"/>
        <c:crosses val="autoZero"/>
        <c:auto val="1"/>
        <c:lblAlgn val="ctr"/>
        <c:lblOffset val="100"/>
        <c:noMultiLvlLbl val="0"/>
      </c:catAx>
      <c:valAx>
        <c:axId val="1346226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8900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(Corrected Power/kW/kWhr against Engine Speed (RPM)</a:t>
            </a:r>
            <a:endParaRPr lang="en-GB"/>
          </a:p>
        </c:rich>
      </c:tx>
      <c:layout>
        <c:manualLayout>
          <c:xMode val="edge"/>
          <c:yMode val="edge"/>
          <c:x val="0.11681233595800528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8.794060402728558</c:v>
                </c:pt>
                <c:pt idx="1">
                  <c:v>9.2771898731842057</c:v>
                </c:pt>
                <c:pt idx="2">
                  <c:v>9.807206668378134</c:v>
                </c:pt>
                <c:pt idx="3">
                  <c:v>10.304407495322721</c:v>
                </c:pt>
                <c:pt idx="4">
                  <c:v>10.917721733832643</c:v>
                </c:pt>
                <c:pt idx="5">
                  <c:v>11.555236297938736</c:v>
                </c:pt>
                <c:pt idx="6">
                  <c:v>12.238546184171378</c:v>
                </c:pt>
                <c:pt idx="7">
                  <c:v>12.977285951006504</c:v>
                </c:pt>
                <c:pt idx="8">
                  <c:v>13.755380804092706</c:v>
                </c:pt>
                <c:pt idx="9">
                  <c:v>14.435530761507941</c:v>
                </c:pt>
                <c:pt idx="10">
                  <c:v>15.08833766140113</c:v>
                </c:pt>
                <c:pt idx="11">
                  <c:v>15.69830280528689</c:v>
                </c:pt>
                <c:pt idx="12">
                  <c:v>16.298663485256885</c:v>
                </c:pt>
                <c:pt idx="13">
                  <c:v>16.850700900046402</c:v>
                </c:pt>
                <c:pt idx="14">
                  <c:v>17.344372065005832</c:v>
                </c:pt>
                <c:pt idx="15">
                  <c:v>17.885347579322989</c:v>
                </c:pt>
                <c:pt idx="16">
                  <c:v>18.508257683302908</c:v>
                </c:pt>
                <c:pt idx="17">
                  <c:v>19.078050888590237</c:v>
                </c:pt>
                <c:pt idx="18">
                  <c:v>19.633209539191238</c:v>
                </c:pt>
                <c:pt idx="19">
                  <c:v>20.279313950613215</c:v>
                </c:pt>
                <c:pt idx="20">
                  <c:v>21.007206778120018</c:v>
                </c:pt>
                <c:pt idx="21">
                  <c:v>21.653659426595343</c:v>
                </c:pt>
                <c:pt idx="22">
                  <c:v>22.353517021696288</c:v>
                </c:pt>
                <c:pt idx="23">
                  <c:v>23.070240468158698</c:v>
                </c:pt>
                <c:pt idx="24">
                  <c:v>23.671641560065858</c:v>
                </c:pt>
                <c:pt idx="25">
                  <c:v>24.382010755110418</c:v>
                </c:pt>
                <c:pt idx="26">
                  <c:v>25.048820223926448</c:v>
                </c:pt>
                <c:pt idx="27">
                  <c:v>25.626094077026419</c:v>
                </c:pt>
                <c:pt idx="28">
                  <c:v>26.144090245045557</c:v>
                </c:pt>
                <c:pt idx="29">
                  <c:v>26.659687446697202</c:v>
                </c:pt>
                <c:pt idx="30">
                  <c:v>27.179257130290718</c:v>
                </c:pt>
                <c:pt idx="31">
                  <c:v>27.67920945987904</c:v>
                </c:pt>
                <c:pt idx="32">
                  <c:v>28.204501409126941</c:v>
                </c:pt>
                <c:pt idx="33">
                  <c:v>28.675347999812068</c:v>
                </c:pt>
                <c:pt idx="34">
                  <c:v>28.999092380406868</c:v>
                </c:pt>
                <c:pt idx="35">
                  <c:v>29.303438667363388</c:v>
                </c:pt>
                <c:pt idx="36">
                  <c:v>29.778928418759804</c:v>
                </c:pt>
                <c:pt idx="37">
                  <c:v>30.23717828640412</c:v>
                </c:pt>
                <c:pt idx="38">
                  <c:v>30.550716311879835</c:v>
                </c:pt>
                <c:pt idx="39">
                  <c:v>30.904460669737041</c:v>
                </c:pt>
                <c:pt idx="40">
                  <c:v>31.395247056143436</c:v>
                </c:pt>
                <c:pt idx="41">
                  <c:v>31.764821152647844</c:v>
                </c:pt>
                <c:pt idx="42">
                  <c:v>32.285822477460677</c:v>
                </c:pt>
                <c:pt idx="43">
                  <c:v>32.732619215350468</c:v>
                </c:pt>
                <c:pt idx="44">
                  <c:v>33.182021282306039</c:v>
                </c:pt>
                <c:pt idx="45">
                  <c:v>33.768676039731972</c:v>
                </c:pt>
                <c:pt idx="46">
                  <c:v>34.513206859787566</c:v>
                </c:pt>
                <c:pt idx="47">
                  <c:v>35.193984503743394</c:v>
                </c:pt>
                <c:pt idx="48">
                  <c:v>35.93911291577944</c:v>
                </c:pt>
                <c:pt idx="49">
                  <c:v>36.628411619485064</c:v>
                </c:pt>
                <c:pt idx="50">
                  <c:v>37.145113721417069</c:v>
                </c:pt>
                <c:pt idx="51">
                  <c:v>37.912933431818104</c:v>
                </c:pt>
                <c:pt idx="52">
                  <c:v>38.403891787139735</c:v>
                </c:pt>
                <c:pt idx="53">
                  <c:v>38.906208689312514</c:v>
                </c:pt>
                <c:pt idx="54">
                  <c:v>39.390812793216277</c:v>
                </c:pt>
                <c:pt idx="55">
                  <c:v>39.907643871834708</c:v>
                </c:pt>
                <c:pt idx="56">
                  <c:v>40.355446627878614</c:v>
                </c:pt>
                <c:pt idx="57">
                  <c:v>40.609358731220169</c:v>
                </c:pt>
                <c:pt idx="58">
                  <c:v>40.964053217334026</c:v>
                </c:pt>
                <c:pt idx="59">
                  <c:v>41.158765021606627</c:v>
                </c:pt>
                <c:pt idx="60">
                  <c:v>41.273915407246655</c:v>
                </c:pt>
                <c:pt idx="61">
                  <c:v>41.347578292086709</c:v>
                </c:pt>
                <c:pt idx="62">
                  <c:v>41.402565352732466</c:v>
                </c:pt>
                <c:pt idx="63">
                  <c:v>41.57133564614216</c:v>
                </c:pt>
                <c:pt idx="64">
                  <c:v>41.866709454946395</c:v>
                </c:pt>
                <c:pt idx="65">
                  <c:v>42.037328414194839</c:v>
                </c:pt>
                <c:pt idx="66">
                  <c:v>42.294146792203833</c:v>
                </c:pt>
                <c:pt idx="67">
                  <c:v>42.645677050277406</c:v>
                </c:pt>
                <c:pt idx="68">
                  <c:v>43.080999162298276</c:v>
                </c:pt>
                <c:pt idx="69">
                  <c:v>43.61417588630961</c:v>
                </c:pt>
                <c:pt idx="70">
                  <c:v>43.841497296133255</c:v>
                </c:pt>
                <c:pt idx="71">
                  <c:v>44.237859850408086</c:v>
                </c:pt>
                <c:pt idx="72">
                  <c:v>44.37632062250794</c:v>
                </c:pt>
                <c:pt idx="73">
                  <c:v>44.405267290164545</c:v>
                </c:pt>
                <c:pt idx="74">
                  <c:v>44.443053160064125</c:v>
                </c:pt>
                <c:pt idx="75">
                  <c:v>44.377137474855303</c:v>
                </c:pt>
                <c:pt idx="76">
                  <c:v>44.192984561978022</c:v>
                </c:pt>
                <c:pt idx="77">
                  <c:v>43.887670949873325</c:v>
                </c:pt>
                <c:pt idx="78">
                  <c:v>43.662632427399394</c:v>
                </c:pt>
                <c:pt idx="79">
                  <c:v>43.556136377418468</c:v>
                </c:pt>
                <c:pt idx="80">
                  <c:v>43.467722858874289</c:v>
                </c:pt>
                <c:pt idx="81">
                  <c:v>43.124665939176538</c:v>
                </c:pt>
                <c:pt idx="82">
                  <c:v>42.791510989617883</c:v>
                </c:pt>
                <c:pt idx="83">
                  <c:v>42.443672904154361</c:v>
                </c:pt>
                <c:pt idx="84">
                  <c:v>42.388373719927451</c:v>
                </c:pt>
                <c:pt idx="85">
                  <c:v>42.025969867343697</c:v>
                </c:pt>
                <c:pt idx="86">
                  <c:v>41.829682827807581</c:v>
                </c:pt>
                <c:pt idx="87">
                  <c:v>41.67467434683941</c:v>
                </c:pt>
                <c:pt idx="88">
                  <c:v>41.620085394232419</c:v>
                </c:pt>
                <c:pt idx="89">
                  <c:v>41.671896189013822</c:v>
                </c:pt>
                <c:pt idx="90">
                  <c:v>41.922642344625935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50-488F-8BFE-989DB5154A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5027183"/>
        <c:axId val="1990891599"/>
      </c:lineChart>
      <c:catAx>
        <c:axId val="20850271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0891599"/>
        <c:crosses val="autoZero"/>
        <c:auto val="1"/>
        <c:lblAlgn val="ctr"/>
        <c:lblOffset val="100"/>
        <c:noMultiLvlLbl val="0"/>
      </c:catAx>
      <c:valAx>
        <c:axId val="199089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(Corrected Power/kw/kWhr)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5027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Lambda</a:t>
            </a:r>
            <a:r>
              <a:rPr lang="en-GB" baseline="0"/>
              <a:t> (Lambda) against  Engine Speed (RPM)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BsC'!$D$6:$D$96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56-4FB5-B440-3903A489DD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8178831"/>
        <c:axId val="1990909839"/>
      </c:lineChart>
      <c:catAx>
        <c:axId val="2128178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0909839"/>
        <c:crosses val="autoZero"/>
        <c:auto val="1"/>
        <c:lblAlgn val="ctr"/>
        <c:lblOffset val="100"/>
        <c:noMultiLvlLbl val="0"/>
      </c:catAx>
      <c:valAx>
        <c:axId val="1990909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Lambda</a:t>
                </a:r>
                <a:r>
                  <a:rPr lang="en-GB" baseline="0"/>
                  <a:t> (Lambda)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8178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149087</xdr:colOff>
      <xdr:row>16</xdr:row>
      <xdr:rowOff>160683</xdr:rowOff>
    </xdr:from>
    <xdr:to>
      <xdr:col>15</xdr:col>
      <xdr:colOff>513522</xdr:colOff>
      <xdr:row>31</xdr:row>
      <xdr:rowOff>46383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82D4758-6854-02CF-8C6D-2C7261135B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149088</xdr:colOff>
      <xdr:row>32</xdr:row>
      <xdr:rowOff>3314</xdr:rowOff>
    </xdr:from>
    <xdr:to>
      <xdr:col>15</xdr:col>
      <xdr:colOff>513523</xdr:colOff>
      <xdr:row>46</xdr:row>
      <xdr:rowOff>79514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D682B4C-5E24-7EE5-A2F4-C94663C3DA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157369</xdr:colOff>
      <xdr:row>47</xdr:row>
      <xdr:rowOff>53008</xdr:rowOff>
    </xdr:from>
    <xdr:to>
      <xdr:col>15</xdr:col>
      <xdr:colOff>521804</xdr:colOff>
      <xdr:row>61</xdr:row>
      <xdr:rowOff>129208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E41583B-35D1-FD7A-AE7E-C95D9BAB59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132521</xdr:colOff>
      <xdr:row>63</xdr:row>
      <xdr:rowOff>19879</xdr:rowOff>
    </xdr:from>
    <xdr:to>
      <xdr:col>15</xdr:col>
      <xdr:colOff>496956</xdr:colOff>
      <xdr:row>77</xdr:row>
      <xdr:rowOff>96079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425549E-01C4-D584-4F81-536A76D2F8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6"/>
  <sheetViews>
    <sheetView tabSelected="1" topLeftCell="A16" zoomScale="115" zoomScaleNormal="115" workbookViewId="0">
      <selection activeCell="S47" sqref="S47"/>
    </sheetView>
  </sheetViews>
  <sheetFormatPr defaultRowHeight="15" x14ac:dyDescent="0.25"/>
  <cols>
    <col min="1" max="1" width="8.42578125" style="1" bestFit="1" customWidth="1"/>
    <col min="2" max="2" width="11.140625" style="1" bestFit="1" customWidth="1"/>
    <col min="3" max="3" width="13.140625" bestFit="1" customWidth="1"/>
    <col min="4" max="4" width="8" style="1" bestFit="1" customWidth="1"/>
    <col min="5" max="5" width="15.7109375" bestFit="1" customWidth="1"/>
    <col min="6" max="6" width="7" bestFit="1" customWidth="1"/>
    <col min="7" max="7" width="14.85546875" style="1" bestFit="1" customWidth="1"/>
    <col min="8" max="8" width="8.7109375" style="1" bestFit="1" customWidth="1"/>
    <col min="9" max="9" width="13.28515625" style="1" bestFit="1" customWidth="1"/>
    <col min="10" max="10" width="15.7109375" bestFit="1" customWidth="1"/>
    <col min="14" max="14" width="26.28515625" bestFit="1" customWidth="1"/>
  </cols>
  <sheetData>
    <row r="1" spans="1:15" x14ac:dyDescent="0.25">
      <c r="A1"/>
      <c r="B1"/>
      <c r="G1" s="2" t="s">
        <v>7</v>
      </c>
      <c r="H1" s="2" t="s">
        <v>8</v>
      </c>
      <c r="I1" s="2" t="s">
        <v>9</v>
      </c>
    </row>
    <row r="2" spans="1:15" x14ac:dyDescent="0.25">
      <c r="C2" s="1"/>
      <c r="G2" s="2" t="s">
        <v>10</v>
      </c>
      <c r="H2" s="2" t="s">
        <v>11</v>
      </c>
      <c r="I2" s="2" t="s">
        <v>12</v>
      </c>
    </row>
    <row r="3" spans="1:15" x14ac:dyDescent="0.25">
      <c r="C3" s="1"/>
      <c r="G3" s="3">
        <v>1018.9</v>
      </c>
      <c r="H3" s="3">
        <v>46</v>
      </c>
      <c r="I3" s="3">
        <v>27</v>
      </c>
      <c r="J3" t="s">
        <v>20</v>
      </c>
      <c r="K3" s="3">
        <v>0.81577599999999995</v>
      </c>
    </row>
    <row r="4" spans="1:15" x14ac:dyDescent="0.25">
      <c r="A4" s="2" t="s">
        <v>5</v>
      </c>
      <c r="B4" s="2" t="s">
        <v>4</v>
      </c>
      <c r="C4" s="2" t="s">
        <v>3</v>
      </c>
      <c r="D4" s="2" t="s">
        <v>0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19</v>
      </c>
    </row>
    <row r="5" spans="1:15" x14ac:dyDescent="0.25">
      <c r="A5" s="2" t="s">
        <v>6</v>
      </c>
      <c r="B5" s="2" t="s">
        <v>2</v>
      </c>
      <c r="C5" s="2" t="s">
        <v>1</v>
      </c>
      <c r="D5" s="2" t="s">
        <v>0</v>
      </c>
      <c r="E5" s="2" t="s">
        <v>28</v>
      </c>
      <c r="F5" s="2" t="s">
        <v>29</v>
      </c>
      <c r="G5" s="2" t="s">
        <v>28</v>
      </c>
      <c r="H5" s="2" t="s">
        <v>30</v>
      </c>
      <c r="I5" s="2" t="s">
        <v>31</v>
      </c>
      <c r="J5" s="2" t="s">
        <v>11</v>
      </c>
      <c r="K5" s="4"/>
    </row>
    <row r="6" spans="1:15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((F6*2*PI()*B6)/60)/1000</f>
        <v>8.7371346834664845</v>
      </c>
      <c r="F6">
        <f>SUM(0.815776*A6)</f>
        <v>83.433490399999997</v>
      </c>
      <c r="G6" s="1">
        <f>SUM((1.01325/G$3)*SQRT(O$10/293))*(E6*1000)</f>
        <v>8.794060402728558</v>
      </c>
      <c r="H6" s="1">
        <f>SUM((4*PI()*F6)/(O$16*100))</f>
        <v>13.188127824100354</v>
      </c>
      <c r="I6" s="1">
        <f>SUM((C6*60)/G6)</f>
        <v>0.48032419685102545</v>
      </c>
      <c r="J6">
        <f>SUM((G6*3600)/((C6*60)*O$11)*100)</f>
        <v>16.364493107499055</v>
      </c>
    </row>
    <row r="7" spans="1:15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>
        <f t="shared" ref="E7:E70" si="1">((F7*2*PI()*B7)/60)/1000</f>
        <v>9.2171367598239673</v>
      </c>
      <c r="F7">
        <f t="shared" ref="F7:F70" si="2">SUM(0.815776*A7)</f>
        <v>83.825878656</v>
      </c>
      <c r="G7" s="1">
        <f t="shared" ref="G7:G70" si="3">SUM((1.01325/G$3)*SQRT(O$10/293))*(E7*1000)</f>
        <v>9.2771898731842057</v>
      </c>
      <c r="H7" s="1">
        <f t="shared" ref="H7:H70" si="4">SUM((4*PI()*F7)/(O$16*100))</f>
        <v>13.250151676296806</v>
      </c>
      <c r="I7" s="1">
        <f t="shared" ref="I7:I70" si="5">SUM((C7*60)/G7)</f>
        <v>0.46824524014069913</v>
      </c>
      <c r="J7">
        <f t="shared" ref="J7:J70" si="6">SUM((G7*3600)/((C7*60)*O$11)*100)</f>
        <v>16.786635153774888</v>
      </c>
    </row>
    <row r="8" spans="1:15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>
        <f t="shared" si="1"/>
        <v>9.7437226498494436</v>
      </c>
      <c r="F8">
        <f t="shared" si="2"/>
        <v>84.586997663999995</v>
      </c>
      <c r="G8" s="1">
        <f t="shared" si="3"/>
        <v>9.807206668378134</v>
      </c>
      <c r="H8" s="1">
        <f t="shared" si="4"/>
        <v>13.370459896877451</v>
      </c>
      <c r="I8" s="1">
        <f t="shared" si="5"/>
        <v>0.45089291472342224</v>
      </c>
      <c r="J8">
        <f t="shared" si="6"/>
        <v>17.432658070387092</v>
      </c>
    </row>
    <row r="9" spans="1:15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>
        <f t="shared" si="1"/>
        <v>10.237704995979103</v>
      </c>
      <c r="F9">
        <f t="shared" si="2"/>
        <v>85.011201184000001</v>
      </c>
      <c r="G9" s="1">
        <f t="shared" si="3"/>
        <v>10.304407495322721</v>
      </c>
      <c r="H9" s="1">
        <f t="shared" si="4"/>
        <v>13.43751271006281</v>
      </c>
      <c r="I9" s="1">
        <f t="shared" si="5"/>
        <v>0.42389627952724906</v>
      </c>
      <c r="J9">
        <f t="shared" si="6"/>
        <v>18.542889825548347</v>
      </c>
    </row>
    <row r="10" spans="1:15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>
        <f t="shared" si="1"/>
        <v>10.847049128239808</v>
      </c>
      <c r="F10">
        <f t="shared" si="2"/>
        <v>86.318074335999995</v>
      </c>
      <c r="G10" s="1">
        <f t="shared" si="3"/>
        <v>10.917721733832643</v>
      </c>
      <c r="H10" s="1">
        <f t="shared" si="4"/>
        <v>13.644086953760768</v>
      </c>
      <c r="I10" s="1">
        <f t="shared" si="5"/>
        <v>0.40887651369301953</v>
      </c>
      <c r="J10">
        <f t="shared" si="6"/>
        <v>19.224048693183271</v>
      </c>
      <c r="N10" t="s">
        <v>21</v>
      </c>
      <c r="O10">
        <v>300.14999999999998</v>
      </c>
    </row>
    <row r="11" spans="1:15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>
        <f t="shared" si="1"/>
        <v>11.480436932528498</v>
      </c>
      <c r="F11">
        <f t="shared" si="2"/>
        <v>87.704077760000004</v>
      </c>
      <c r="G11" s="1">
        <f t="shared" si="3"/>
        <v>11.555236297938736</v>
      </c>
      <c r="H11" s="1">
        <f t="shared" si="4"/>
        <v>13.863169126072149</v>
      </c>
      <c r="I11" s="1">
        <f t="shared" si="5"/>
        <v>0.40994401826685301</v>
      </c>
      <c r="J11">
        <f t="shared" si="6"/>
        <v>19.173988785017439</v>
      </c>
      <c r="N11" t="s">
        <v>22</v>
      </c>
      <c r="O11">
        <v>45800</v>
      </c>
    </row>
    <row r="12" spans="1:15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>
        <f t="shared" si="1"/>
        <v>12.159323616625684</v>
      </c>
      <c r="F12">
        <f t="shared" si="2"/>
        <v>89.317682687999991</v>
      </c>
      <c r="G12" s="1">
        <f t="shared" si="3"/>
        <v>12.238546184171378</v>
      </c>
      <c r="H12" s="1">
        <f t="shared" si="4"/>
        <v>14.118227711611826</v>
      </c>
      <c r="I12" s="1">
        <f t="shared" si="5"/>
        <v>0.38730090393664895</v>
      </c>
      <c r="J12">
        <f t="shared" si="6"/>
        <v>20.29497460201986</v>
      </c>
      <c r="N12" t="s">
        <v>23</v>
      </c>
      <c r="O12">
        <v>7.4999999999999997E-2</v>
      </c>
    </row>
    <row r="13" spans="1:15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>
        <f t="shared" si="1"/>
        <v>12.893281372575199</v>
      </c>
      <c r="F13">
        <f t="shared" si="2"/>
        <v>91.201309471999991</v>
      </c>
      <c r="G13" s="1">
        <f t="shared" si="3"/>
        <v>12.977285951006504</v>
      </c>
      <c r="H13" s="1">
        <f t="shared" si="4"/>
        <v>14.415967991698334</v>
      </c>
      <c r="I13" s="1">
        <f t="shared" si="5"/>
        <v>0.36802764599862875</v>
      </c>
      <c r="J13">
        <f t="shared" si="6"/>
        <v>21.357803127547957</v>
      </c>
      <c r="N13" t="s">
        <v>24</v>
      </c>
      <c r="O13">
        <v>7.9000000000000001E-2</v>
      </c>
    </row>
    <row r="14" spans="1:15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>
        <f t="shared" si="1"/>
        <v>13.666339461398067</v>
      </c>
      <c r="F14">
        <f t="shared" si="2"/>
        <v>93.217091967999991</v>
      </c>
      <c r="G14" s="1">
        <f t="shared" si="3"/>
        <v>13.755380804092706</v>
      </c>
      <c r="H14" s="1">
        <f t="shared" si="4"/>
        <v>14.734597802046434</v>
      </c>
      <c r="I14" s="1">
        <f t="shared" si="5"/>
        <v>0.3642211052789866</v>
      </c>
      <c r="J14">
        <f t="shared" si="6"/>
        <v>21.581017395224283</v>
      </c>
      <c r="N14" t="s">
        <v>25</v>
      </c>
      <c r="O14">
        <v>101.89</v>
      </c>
    </row>
    <row r="15" spans="1:15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>
        <f t="shared" si="1"/>
        <v>14.342086671531749</v>
      </c>
      <c r="F15">
        <f t="shared" si="2"/>
        <v>94.452992607999988</v>
      </c>
      <c r="G15" s="1">
        <f t="shared" si="3"/>
        <v>14.435530761507941</v>
      </c>
      <c r="H15" s="1">
        <f t="shared" si="4"/>
        <v>14.929953594307612</v>
      </c>
      <c r="I15" s="1">
        <f t="shared" si="5"/>
        <v>0.35204801845949807</v>
      </c>
      <c r="J15">
        <f t="shared" si="6"/>
        <v>22.327244002476672</v>
      </c>
      <c r="N15" t="s">
        <v>26</v>
      </c>
      <c r="O15">
        <v>1.59</v>
      </c>
    </row>
    <row r="16" spans="1:15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>
        <f t="shared" si="1"/>
        <v>14.990667821246541</v>
      </c>
      <c r="F16">
        <f t="shared" si="2"/>
        <v>95.43355536</v>
      </c>
      <c r="G16" s="1">
        <f t="shared" si="3"/>
        <v>15.08833766140113</v>
      </c>
      <c r="H16" s="1">
        <f t="shared" si="4"/>
        <v>15.084948750939915</v>
      </c>
      <c r="I16" s="1">
        <f t="shared" si="5"/>
        <v>0.35252392406401573</v>
      </c>
      <c r="J16">
        <f t="shared" si="6"/>
        <v>22.297102330298184</v>
      </c>
      <c r="N16" t="s">
        <v>27</v>
      </c>
      <c r="O16">
        <v>0.79500000000000004</v>
      </c>
    </row>
    <row r="17" spans="1:10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>
        <f t="shared" si="1"/>
        <v>15.596684538245249</v>
      </c>
      <c r="F17">
        <f t="shared" si="2"/>
        <v>96.088623487999996</v>
      </c>
      <c r="G17" s="1">
        <f t="shared" si="3"/>
        <v>15.69830280528689</v>
      </c>
      <c r="H17" s="1">
        <f t="shared" si="4"/>
        <v>15.188493768224221</v>
      </c>
      <c r="I17" s="1">
        <f t="shared" si="5"/>
        <v>0.35621685155141236</v>
      </c>
      <c r="J17">
        <f t="shared" si="6"/>
        <v>22.065946556150394</v>
      </c>
    </row>
    <row r="18" spans="1:10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>
        <f t="shared" si="1"/>
        <v>16.193158962952165</v>
      </c>
      <c r="F18">
        <f t="shared" si="2"/>
        <v>96.645798495999998</v>
      </c>
      <c r="G18" s="1">
        <f t="shared" si="3"/>
        <v>16.298663485256885</v>
      </c>
      <c r="H18" s="1">
        <f t="shared" si="4"/>
        <v>15.276565059388833</v>
      </c>
      <c r="I18" s="1">
        <f t="shared" si="5"/>
        <v>0.35303508199950484</v>
      </c>
      <c r="J18">
        <f t="shared" si="6"/>
        <v>22.264818454344574</v>
      </c>
    </row>
    <row r="19" spans="1:10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>
        <f t="shared" si="1"/>
        <v>16.741622928679774</v>
      </c>
      <c r="F19">
        <f t="shared" si="2"/>
        <v>96.891347072000002</v>
      </c>
      <c r="G19" s="1">
        <f t="shared" si="3"/>
        <v>16.850700900046402</v>
      </c>
      <c r="H19" s="1">
        <f t="shared" si="4"/>
        <v>15.315378322405742</v>
      </c>
      <c r="I19" s="1">
        <f t="shared" si="5"/>
        <v>0.35161742144409464</v>
      </c>
      <c r="J19">
        <f t="shared" si="6"/>
        <v>22.35458634686383</v>
      </c>
    </row>
    <row r="20" spans="1:10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>
        <f t="shared" si="1"/>
        <v>17.232098461035232</v>
      </c>
      <c r="F20">
        <f t="shared" si="2"/>
        <v>96.796717055999991</v>
      </c>
      <c r="G20" s="1">
        <f t="shared" si="3"/>
        <v>17.344372065005832</v>
      </c>
      <c r="H20" s="1">
        <f t="shared" si="4"/>
        <v>15.300420387156699</v>
      </c>
      <c r="I20" s="1">
        <f t="shared" si="5"/>
        <v>0.34610650518226077</v>
      </c>
      <c r="J20">
        <f t="shared" si="6"/>
        <v>22.710529536549405</v>
      </c>
    </row>
    <row r="21" spans="1:10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E21">
        <f t="shared" si="1"/>
        <v>17.769572132194007</v>
      </c>
      <c r="F21">
        <f t="shared" si="2"/>
        <v>96.963951135999991</v>
      </c>
      <c r="G21" s="1">
        <f t="shared" si="3"/>
        <v>17.885347579322989</v>
      </c>
      <c r="H21" s="1">
        <f t="shared" si="4"/>
        <v>15.32685466927785</v>
      </c>
      <c r="I21" s="1">
        <f t="shared" si="5"/>
        <v>0.34570197602131497</v>
      </c>
      <c r="J21">
        <f t="shared" si="6"/>
        <v>22.737104656436745</v>
      </c>
    </row>
    <row r="22" spans="1:10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>
        <f t="shared" si="1"/>
        <v>18.38845001396021</v>
      </c>
      <c r="F22">
        <f t="shared" si="2"/>
        <v>97.553757183999991</v>
      </c>
      <c r="G22" s="1">
        <f t="shared" si="3"/>
        <v>18.508257683302908</v>
      </c>
      <c r="H22" s="1">
        <f t="shared" si="4"/>
        <v>15.420083869149025</v>
      </c>
      <c r="I22" s="1">
        <f t="shared" si="5"/>
        <v>0.35432832804766129</v>
      </c>
      <c r="J22">
        <f t="shared" si="6"/>
        <v>22.183555156437645</v>
      </c>
    </row>
    <row r="23" spans="1:10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>
        <f t="shared" si="1"/>
        <v>18.954554833387512</v>
      </c>
      <c r="F23">
        <f t="shared" si="2"/>
        <v>97.839278783999987</v>
      </c>
      <c r="G23" s="1">
        <f t="shared" si="3"/>
        <v>19.078050888590237</v>
      </c>
      <c r="H23" s="1">
        <f t="shared" si="4"/>
        <v>15.465215570331473</v>
      </c>
      <c r="I23" s="1">
        <f t="shared" si="5"/>
        <v>0.3589989375747023</v>
      </c>
      <c r="J23">
        <f t="shared" si="6"/>
        <v>21.894945043111782</v>
      </c>
    </row>
    <row r="24" spans="1:10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>
        <f t="shared" si="1"/>
        <v>19.506119830540307</v>
      </c>
      <c r="F24">
        <f t="shared" si="2"/>
        <v>98.036696575999997</v>
      </c>
      <c r="G24" s="1">
        <f t="shared" si="3"/>
        <v>19.633209539191238</v>
      </c>
      <c r="H24" s="1">
        <f t="shared" si="4"/>
        <v>15.4964209180062</v>
      </c>
      <c r="I24" s="1">
        <f t="shared" si="5"/>
        <v>0.3589326536719829</v>
      </c>
      <c r="J24">
        <f t="shared" si="6"/>
        <v>21.898988370996381</v>
      </c>
    </row>
    <row r="25" spans="1:10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>
        <f t="shared" si="1"/>
        <v>20.148041878337946</v>
      </c>
      <c r="F25">
        <f t="shared" si="2"/>
        <v>98.666475647999988</v>
      </c>
      <c r="G25" s="1">
        <f t="shared" si="3"/>
        <v>20.279313950613215</v>
      </c>
      <c r="H25" s="1">
        <f t="shared" si="4"/>
        <v>15.595968556042918</v>
      </c>
      <c r="I25" s="1">
        <f t="shared" si="5"/>
        <v>0.35666887043687617</v>
      </c>
      <c r="J25">
        <f t="shared" si="6"/>
        <v>22.037981613325982</v>
      </c>
    </row>
    <row r="26" spans="1:10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>
        <f t="shared" si="1"/>
        <v>20.871222909375998</v>
      </c>
      <c r="F26">
        <f t="shared" si="2"/>
        <v>99.652748831999986</v>
      </c>
      <c r="G26" s="1">
        <f t="shared" si="3"/>
        <v>21.007206778120018</v>
      </c>
      <c r="H26" s="1">
        <f t="shared" si="4"/>
        <v>15.751866346698867</v>
      </c>
      <c r="I26" s="1">
        <f t="shared" si="5"/>
        <v>0.3585912244099948</v>
      </c>
      <c r="J26">
        <f t="shared" si="6"/>
        <v>21.919839286827063</v>
      </c>
    </row>
    <row r="27" spans="1:10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>
        <f t="shared" si="1"/>
        <v>21.513490940018599</v>
      </c>
      <c r="F27">
        <f t="shared" si="2"/>
        <v>100.21400272</v>
      </c>
      <c r="G27" s="1">
        <f t="shared" si="3"/>
        <v>21.653659426595343</v>
      </c>
      <c r="H27" s="1">
        <f t="shared" si="4"/>
        <v>15.840582376451799</v>
      </c>
      <c r="I27" s="1">
        <f t="shared" si="5"/>
        <v>0.35425882752078219</v>
      </c>
      <c r="J27">
        <f t="shared" si="6"/>
        <v>22.187907253412085</v>
      </c>
    </row>
    <row r="28" spans="1:10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>
        <f t="shared" si="1"/>
        <v>22.208818216340998</v>
      </c>
      <c r="F28">
        <f t="shared" si="2"/>
        <v>100.989805696</v>
      </c>
      <c r="G28" s="1">
        <f t="shared" si="3"/>
        <v>22.353517021696288</v>
      </c>
      <c r="H28" s="1">
        <f t="shared" si="4"/>
        <v>15.963211655950401</v>
      </c>
      <c r="I28" s="1">
        <f t="shared" si="5"/>
        <v>0.351354106486998</v>
      </c>
      <c r="J28">
        <f t="shared" si="6"/>
        <v>22.371339522182296</v>
      </c>
    </row>
    <row r="29" spans="1:10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>
        <f t="shared" si="1"/>
        <v>22.920902167981517</v>
      </c>
      <c r="F29">
        <f t="shared" si="2"/>
        <v>101.80395014399998</v>
      </c>
      <c r="G29" s="1">
        <f t="shared" si="3"/>
        <v>23.070240468158698</v>
      </c>
      <c r="H29" s="1">
        <f t="shared" si="4"/>
        <v>16.091901478179214</v>
      </c>
      <c r="I29" s="1">
        <f t="shared" si="5"/>
        <v>0.3494111823899585</v>
      </c>
      <c r="J29">
        <f t="shared" si="6"/>
        <v>22.495736842106048</v>
      </c>
    </row>
    <row r="30" spans="1:10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>
        <f t="shared" si="1"/>
        <v>23.518410269830163</v>
      </c>
      <c r="F30">
        <f t="shared" si="2"/>
        <v>102.08376131199999</v>
      </c>
      <c r="G30" s="1">
        <f t="shared" si="3"/>
        <v>23.671641560065858</v>
      </c>
      <c r="H30" s="1">
        <f t="shared" si="4"/>
        <v>16.136130545338016</v>
      </c>
      <c r="I30" s="1">
        <f t="shared" si="5"/>
        <v>0.34902522408661435</v>
      </c>
      <c r="J30">
        <f t="shared" si="6"/>
        <v>22.520613028194823</v>
      </c>
    </row>
    <row r="31" spans="1:10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>
        <f t="shared" si="1"/>
        <v>24.2241811023985</v>
      </c>
      <c r="F31">
        <f t="shared" si="2"/>
        <v>102.810617728</v>
      </c>
      <c r="G31" s="1">
        <f t="shared" si="3"/>
        <v>24.382010755110418</v>
      </c>
      <c r="H31" s="1">
        <f t="shared" si="4"/>
        <v>16.251022961776773</v>
      </c>
      <c r="I31" s="1">
        <f t="shared" si="5"/>
        <v>0.34710016679925276</v>
      </c>
      <c r="J31">
        <f t="shared" si="6"/>
        <v>22.645514927913158</v>
      </c>
    </row>
    <row r="32" spans="1:10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>
        <f t="shared" si="1"/>
        <v>24.886674179595097</v>
      </c>
      <c r="F32">
        <f t="shared" si="2"/>
        <v>103.32618815999999</v>
      </c>
      <c r="G32" s="1">
        <f t="shared" si="3"/>
        <v>25.048820223926448</v>
      </c>
      <c r="H32" s="1">
        <f t="shared" si="4"/>
        <v>16.332517919340507</v>
      </c>
      <c r="I32" s="1">
        <f t="shared" si="5"/>
        <v>0.34720198086186466</v>
      </c>
      <c r="J32">
        <f t="shared" si="6"/>
        <v>22.638874320998916</v>
      </c>
    </row>
    <row r="33" spans="1:10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>
        <f t="shared" si="1"/>
        <v>25.460211223099275</v>
      </c>
      <c r="F33">
        <f t="shared" si="2"/>
        <v>103.458343872</v>
      </c>
      <c r="G33" s="1">
        <f t="shared" si="3"/>
        <v>25.626094077026419</v>
      </c>
      <c r="H33" s="1">
        <f t="shared" si="4"/>
        <v>16.353407449602102</v>
      </c>
      <c r="I33" s="1">
        <f t="shared" si="5"/>
        <v>0.35085331275905829</v>
      </c>
      <c r="J33">
        <f t="shared" si="6"/>
        <v>22.403271461003726</v>
      </c>
    </row>
    <row r="34" spans="1:10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>
        <f t="shared" si="1"/>
        <v>25.97485429788399</v>
      </c>
      <c r="F34">
        <f t="shared" si="2"/>
        <v>103.35066144</v>
      </c>
      <c r="G34" s="1">
        <f t="shared" si="3"/>
        <v>26.144090245045557</v>
      </c>
      <c r="H34" s="1">
        <f t="shared" si="4"/>
        <v>16.336386350870434</v>
      </c>
      <c r="I34" s="1">
        <f t="shared" si="5"/>
        <v>0.35273746049540267</v>
      </c>
      <c r="J34">
        <f t="shared" si="6"/>
        <v>22.283604348951961</v>
      </c>
    </row>
    <row r="35" spans="1:10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>
        <f t="shared" si="1"/>
        <v>26.487113935292339</v>
      </c>
      <c r="F35">
        <f t="shared" si="2"/>
        <v>103.238084352</v>
      </c>
      <c r="G35" s="1">
        <f t="shared" si="3"/>
        <v>26.659687446697202</v>
      </c>
      <c r="H35" s="1">
        <f t="shared" si="4"/>
        <v>16.318591565832783</v>
      </c>
      <c r="I35" s="1">
        <f t="shared" si="5"/>
        <v>0.35030418187280676</v>
      </c>
      <c r="J35">
        <f t="shared" si="6"/>
        <v>22.438390448868908</v>
      </c>
    </row>
    <row r="36" spans="1:10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>
        <f t="shared" si="1"/>
        <v>27.003320339969083</v>
      </c>
      <c r="F36">
        <f t="shared" si="2"/>
        <v>103.145085888</v>
      </c>
      <c r="G36" s="1">
        <f t="shared" si="3"/>
        <v>27.179257130290718</v>
      </c>
      <c r="H36" s="1">
        <f t="shared" si="4"/>
        <v>16.303891526019068</v>
      </c>
      <c r="I36" s="1">
        <f t="shared" si="5"/>
        <v>0.35232751042808103</v>
      </c>
      <c r="J36">
        <f t="shared" si="6"/>
        <v>22.309532398373712</v>
      </c>
    </row>
    <row r="37" spans="1:10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>
        <f t="shared" si="1"/>
        <v>27.500036377713226</v>
      </c>
      <c r="F37">
        <f t="shared" si="2"/>
        <v>102.982746464</v>
      </c>
      <c r="G37" s="1">
        <f t="shared" si="3"/>
        <v>27.67920945987904</v>
      </c>
      <c r="H37" s="1">
        <f t="shared" si="4"/>
        <v>16.278230930203907</v>
      </c>
      <c r="I37" s="1">
        <f t="shared" si="5"/>
        <v>0.35246671383954453</v>
      </c>
      <c r="J37">
        <f t="shared" si="6"/>
        <v>22.300721458514509</v>
      </c>
    </row>
    <row r="38" spans="1:10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E38">
        <f t="shared" si="1"/>
        <v>28.021928006669462</v>
      </c>
      <c r="F38">
        <f t="shared" si="2"/>
        <v>102.919115936</v>
      </c>
      <c r="G38" s="1">
        <f t="shared" si="3"/>
        <v>28.204501409126941</v>
      </c>
      <c r="H38" s="1">
        <f t="shared" si="4"/>
        <v>16.268173008226103</v>
      </c>
      <c r="I38" s="1">
        <f t="shared" si="5"/>
        <v>0.35749612637141509</v>
      </c>
      <c r="J38">
        <f t="shared" si="6"/>
        <v>21.986985113699738</v>
      </c>
    </row>
    <row r="39" spans="1:10" x14ac:dyDescent="0.25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E39">
        <f t="shared" si="1"/>
        <v>28.489726712804178</v>
      </c>
      <c r="F39">
        <f t="shared" si="2"/>
        <v>102.66296227199999</v>
      </c>
      <c r="G39" s="1">
        <f t="shared" si="3"/>
        <v>28.675347999812068</v>
      </c>
      <c r="H39" s="1">
        <f t="shared" si="4"/>
        <v>16.227683424879562</v>
      </c>
      <c r="I39" s="1">
        <f t="shared" si="5"/>
        <v>0.3587401973314297</v>
      </c>
      <c r="J39">
        <f t="shared" si="6"/>
        <v>21.910736703619961</v>
      </c>
    </row>
    <row r="40" spans="1:10" x14ac:dyDescent="0.25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E40">
        <f t="shared" si="1"/>
        <v>28.811375430999767</v>
      </c>
      <c r="F40">
        <f t="shared" si="2"/>
        <v>101.89939593599999</v>
      </c>
      <c r="G40" s="1">
        <f t="shared" si="3"/>
        <v>28.999092380406868</v>
      </c>
      <c r="H40" s="1">
        <f t="shared" si="4"/>
        <v>16.10698836114592</v>
      </c>
      <c r="I40" s="1">
        <f t="shared" si="5"/>
        <v>0.36135613703138164</v>
      </c>
      <c r="J40">
        <f t="shared" si="6"/>
        <v>21.752119870738511</v>
      </c>
    </row>
    <row r="41" spans="1:10" x14ac:dyDescent="0.25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E41">
        <f t="shared" si="1"/>
        <v>29.113751623313274</v>
      </c>
      <c r="F41">
        <f t="shared" si="2"/>
        <v>101.096672352</v>
      </c>
      <c r="G41" s="1">
        <f t="shared" si="3"/>
        <v>29.303438667363388</v>
      </c>
      <c r="H41" s="1">
        <f t="shared" si="4"/>
        <v>15.980103806964404</v>
      </c>
      <c r="I41" s="1">
        <f t="shared" si="5"/>
        <v>0.36528136241981551</v>
      </c>
      <c r="J41">
        <f t="shared" si="6"/>
        <v>21.518376838782913</v>
      </c>
    </row>
    <row r="42" spans="1:10" x14ac:dyDescent="0.25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E42">
        <f t="shared" si="1"/>
        <v>29.586163434047425</v>
      </c>
      <c r="F42">
        <f t="shared" si="2"/>
        <v>100.90251766399999</v>
      </c>
      <c r="G42" s="1">
        <f t="shared" si="3"/>
        <v>29.778928418759804</v>
      </c>
      <c r="H42" s="1">
        <f t="shared" si="4"/>
        <v>15.949414250160336</v>
      </c>
      <c r="I42" s="1">
        <f t="shared" si="5"/>
        <v>0.36277329553586096</v>
      </c>
      <c r="J42">
        <f t="shared" si="6"/>
        <v>21.667146136330256</v>
      </c>
    </row>
    <row r="43" spans="1:10" x14ac:dyDescent="0.25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E43">
        <f t="shared" si="1"/>
        <v>30.041446958259606</v>
      </c>
      <c r="F43">
        <f t="shared" si="2"/>
        <v>100.65778486399999</v>
      </c>
      <c r="G43" s="1">
        <f t="shared" si="3"/>
        <v>30.23717828640412</v>
      </c>
      <c r="H43" s="1">
        <f t="shared" si="4"/>
        <v>15.910729934861095</v>
      </c>
      <c r="I43" s="1">
        <f t="shared" si="5"/>
        <v>0.36332755311826692</v>
      </c>
      <c r="J43">
        <f t="shared" si="6"/>
        <v>21.634092821402469</v>
      </c>
    </row>
    <row r="44" spans="1:10" x14ac:dyDescent="0.25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E44">
        <f t="shared" si="1"/>
        <v>30.352955389122727</v>
      </c>
      <c r="F44">
        <f t="shared" si="2"/>
        <v>99.948059743999991</v>
      </c>
      <c r="G44" s="1">
        <f t="shared" si="3"/>
        <v>30.550716311879835</v>
      </c>
      <c r="H44" s="1">
        <f t="shared" si="4"/>
        <v>15.798545420493287</v>
      </c>
      <c r="I44" s="1">
        <f t="shared" si="5"/>
        <v>0.36902571726660421</v>
      </c>
      <c r="J44">
        <f t="shared" si="6"/>
        <v>21.300038563585918</v>
      </c>
    </row>
    <row r="45" spans="1:10" x14ac:dyDescent="0.25">
      <c r="A45" s="1">
        <v>121.837</v>
      </c>
      <c r="B45" s="1">
        <f t="shared" si="7"/>
        <v>2950</v>
      </c>
      <c r="C45" s="1">
        <v>0.19255</v>
      </c>
      <c r="D45" s="1">
        <v>1.23943</v>
      </c>
      <c r="E45">
        <f t="shared" si="1"/>
        <v>30.704409888702443</v>
      </c>
      <c r="F45">
        <f t="shared" si="2"/>
        <v>99.391700512</v>
      </c>
      <c r="G45" s="1">
        <f t="shared" si="3"/>
        <v>30.904460669737041</v>
      </c>
      <c r="H45" s="1">
        <f t="shared" si="4"/>
        <v>15.710603077046343</v>
      </c>
      <c r="I45" s="1">
        <f t="shared" si="5"/>
        <v>0.37382952977118894</v>
      </c>
      <c r="J45">
        <f t="shared" si="6"/>
        <v>21.026327196636075</v>
      </c>
    </row>
    <row r="46" spans="1:10" x14ac:dyDescent="0.25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E46">
        <f t="shared" si="1"/>
        <v>31.192019316255845</v>
      </c>
      <c r="F46">
        <f t="shared" si="2"/>
        <v>99.287281183999994</v>
      </c>
      <c r="G46" s="1">
        <f t="shared" si="3"/>
        <v>31.395247056143436</v>
      </c>
      <c r="H46" s="1">
        <f t="shared" si="4"/>
        <v>15.694097769185332</v>
      </c>
      <c r="I46" s="1">
        <f t="shared" si="5"/>
        <v>0.38031234405156805</v>
      </c>
      <c r="J46">
        <f t="shared" si="6"/>
        <v>20.667911866851789</v>
      </c>
    </row>
    <row r="47" spans="1:10" x14ac:dyDescent="0.25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E47">
        <f t="shared" si="1"/>
        <v>31.559201085405117</v>
      </c>
      <c r="F47">
        <f t="shared" si="2"/>
        <v>98.809236447999993</v>
      </c>
      <c r="G47" s="1">
        <f t="shared" si="3"/>
        <v>31.764821152647844</v>
      </c>
      <c r="H47" s="1">
        <f t="shared" si="4"/>
        <v>15.618534406634144</v>
      </c>
      <c r="I47" s="1">
        <f t="shared" si="5"/>
        <v>0.38920414318055901</v>
      </c>
      <c r="J47">
        <f t="shared" si="6"/>
        <v>20.195730560573974</v>
      </c>
    </row>
    <row r="48" spans="1:10" x14ac:dyDescent="0.25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E48">
        <f t="shared" si="1"/>
        <v>32.076829864000025</v>
      </c>
      <c r="F48">
        <f t="shared" si="2"/>
        <v>98.810052223999989</v>
      </c>
      <c r="G48" s="1">
        <f t="shared" si="3"/>
        <v>32.285822477460677</v>
      </c>
      <c r="H48" s="1">
        <f t="shared" si="4"/>
        <v>15.618663354351808</v>
      </c>
      <c r="I48" s="1">
        <f t="shared" si="5"/>
        <v>0.39035709896498333</v>
      </c>
      <c r="J48">
        <f t="shared" si="6"/>
        <v>20.13608060305501</v>
      </c>
    </row>
    <row r="49" spans="1:10" x14ac:dyDescent="0.25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E49">
        <f t="shared" si="1"/>
        <v>32.520734396866928</v>
      </c>
      <c r="F49">
        <f t="shared" si="2"/>
        <v>98.587345375999988</v>
      </c>
      <c r="G49" s="1">
        <f t="shared" si="3"/>
        <v>32.732619215350468</v>
      </c>
      <c r="H49" s="1">
        <f t="shared" si="4"/>
        <v>15.583460627429496</v>
      </c>
      <c r="I49" s="1">
        <f t="shared" si="5"/>
        <v>0.39602696975501428</v>
      </c>
      <c r="J49">
        <f t="shared" si="6"/>
        <v>19.847794743868207</v>
      </c>
    </row>
    <row r="50" spans="1:10" x14ac:dyDescent="0.25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E50">
        <f t="shared" si="1"/>
        <v>32.967227393981297</v>
      </c>
      <c r="F50">
        <f t="shared" si="2"/>
        <v>98.379322496</v>
      </c>
      <c r="G50" s="1">
        <f t="shared" si="3"/>
        <v>33.182021282306039</v>
      </c>
      <c r="H50" s="1">
        <f t="shared" si="4"/>
        <v>15.55057895942514</v>
      </c>
      <c r="I50" s="1">
        <f t="shared" si="5"/>
        <v>0.39409895764768171</v>
      </c>
      <c r="J50">
        <f t="shared" si="6"/>
        <v>19.944894185080734</v>
      </c>
    </row>
    <row r="51" spans="1:10" x14ac:dyDescent="0.25">
      <c r="A51" s="1">
        <v>120.84</v>
      </c>
      <c r="B51" s="1">
        <f t="shared" si="7"/>
        <v>3250</v>
      </c>
      <c r="C51" s="1">
        <v>0.22305</v>
      </c>
      <c r="D51" s="1">
        <v>1.17378</v>
      </c>
      <c r="E51">
        <f t="shared" si="1"/>
        <v>33.550084617333589</v>
      </c>
      <c r="F51">
        <f t="shared" si="2"/>
        <v>98.578371840000003</v>
      </c>
      <c r="G51" s="1">
        <f t="shared" si="3"/>
        <v>33.768676039731972</v>
      </c>
      <c r="H51" s="1">
        <f t="shared" si="4"/>
        <v>15.582042202535193</v>
      </c>
      <c r="I51" s="1">
        <f t="shared" si="5"/>
        <v>0.39631402736233012</v>
      </c>
      <c r="J51">
        <f t="shared" si="6"/>
        <v>19.833418617674564</v>
      </c>
    </row>
    <row r="52" spans="1:10" x14ac:dyDescent="0.25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E52">
        <f t="shared" si="1"/>
        <v>34.289795939852951</v>
      </c>
      <c r="F52">
        <f t="shared" si="2"/>
        <v>99.225282207999996</v>
      </c>
      <c r="G52" s="1">
        <f t="shared" si="3"/>
        <v>34.513206859787566</v>
      </c>
      <c r="H52" s="1">
        <f t="shared" si="4"/>
        <v>15.684297742642858</v>
      </c>
      <c r="I52" s="1">
        <f t="shared" si="5"/>
        <v>0.39202384336426976</v>
      </c>
      <c r="J52">
        <f t="shared" si="6"/>
        <v>20.050469229826529</v>
      </c>
    </row>
    <row r="53" spans="1:10" x14ac:dyDescent="0.25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E53">
        <f t="shared" si="1"/>
        <v>34.966166773386178</v>
      </c>
      <c r="F53">
        <f t="shared" si="2"/>
        <v>99.672327455999991</v>
      </c>
      <c r="G53" s="1">
        <f t="shared" si="3"/>
        <v>35.193984503743394</v>
      </c>
      <c r="H53" s="1">
        <f t="shared" si="4"/>
        <v>15.754961091922807</v>
      </c>
      <c r="I53" s="1">
        <f t="shared" si="5"/>
        <v>0.38955520931543691</v>
      </c>
      <c r="J53">
        <f t="shared" si="6"/>
        <v>20.17753022106011</v>
      </c>
    </row>
    <row r="54" spans="1:10" x14ac:dyDescent="0.25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E54">
        <f t="shared" si="1"/>
        <v>35.706471819553073</v>
      </c>
      <c r="F54">
        <f t="shared" si="2"/>
        <v>100.285791008</v>
      </c>
      <c r="G54" s="1">
        <f t="shared" si="3"/>
        <v>35.93911291577944</v>
      </c>
      <c r="H54" s="1">
        <f t="shared" si="4"/>
        <v>15.851929775606246</v>
      </c>
      <c r="I54" s="1">
        <f t="shared" si="5"/>
        <v>0.39099462563057097</v>
      </c>
      <c r="J54">
        <f t="shared" si="6"/>
        <v>20.103248212317752</v>
      </c>
    </row>
    <row r="55" spans="1:10" x14ac:dyDescent="0.25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E55">
        <f t="shared" si="1"/>
        <v>36.391308554304892</v>
      </c>
      <c r="F55">
        <f t="shared" si="2"/>
        <v>100.72794159999999</v>
      </c>
      <c r="G55" s="1">
        <f t="shared" si="3"/>
        <v>36.628411619485064</v>
      </c>
      <c r="H55" s="1">
        <f t="shared" si="4"/>
        <v>15.921819438580211</v>
      </c>
      <c r="I55" s="1">
        <f t="shared" si="5"/>
        <v>0.38666705362854903</v>
      </c>
      <c r="J55">
        <f t="shared" si="6"/>
        <v>20.328243471926548</v>
      </c>
    </row>
    <row r="56" spans="1:10" x14ac:dyDescent="0.25">
      <c r="A56" s="1">
        <v>123.428</v>
      </c>
      <c r="B56" s="1">
        <f t="shared" si="7"/>
        <v>3500</v>
      </c>
      <c r="C56" s="1">
        <v>0.24195</v>
      </c>
      <c r="D56" s="1">
        <v>1.11975</v>
      </c>
      <c r="E56">
        <f t="shared" si="1"/>
        <v>36.904665939752171</v>
      </c>
      <c r="F56">
        <f t="shared" si="2"/>
        <v>100.689600128</v>
      </c>
      <c r="G56" s="1">
        <f t="shared" si="3"/>
        <v>37.145113721417069</v>
      </c>
      <c r="H56" s="1">
        <f t="shared" si="4"/>
        <v>15.915758895849995</v>
      </c>
      <c r="I56" s="1">
        <f t="shared" si="5"/>
        <v>0.39081856388636688</v>
      </c>
      <c r="J56">
        <f t="shared" si="6"/>
        <v>20.112304621791321</v>
      </c>
    </row>
    <row r="57" spans="1:10" x14ac:dyDescent="0.25">
      <c r="A57" s="1">
        <v>124.205</v>
      </c>
      <c r="B57" s="1">
        <f t="shared" si="7"/>
        <v>3550</v>
      </c>
      <c r="C57" s="1">
        <v>0.24545</v>
      </c>
      <c r="D57" s="1">
        <v>1.10622</v>
      </c>
      <c r="E57">
        <f t="shared" si="1"/>
        <v>37.667515398952226</v>
      </c>
      <c r="F57">
        <f t="shared" si="2"/>
        <v>101.32345807999999</v>
      </c>
      <c r="G57" s="1">
        <f t="shared" si="3"/>
        <v>37.912933431818104</v>
      </c>
      <c r="H57" s="1">
        <f t="shared" si="4"/>
        <v>16.015951272475036</v>
      </c>
      <c r="I57" s="1">
        <f t="shared" si="5"/>
        <v>0.38844264125551659</v>
      </c>
      <c r="J57">
        <f t="shared" si="6"/>
        <v>20.235322217272138</v>
      </c>
    </row>
    <row r="58" spans="1:10" x14ac:dyDescent="0.25">
      <c r="A58" s="1">
        <v>124.066</v>
      </c>
      <c r="B58" s="1">
        <f t="shared" si="7"/>
        <v>3600</v>
      </c>
      <c r="C58" s="1">
        <v>0.25505</v>
      </c>
      <c r="D58" s="1">
        <v>1.09697</v>
      </c>
      <c r="E58">
        <f t="shared" si="1"/>
        <v>38.155295682231532</v>
      </c>
      <c r="F58">
        <f t="shared" si="2"/>
        <v>101.21006521599999</v>
      </c>
      <c r="G58" s="1">
        <f t="shared" si="3"/>
        <v>38.403891787139735</v>
      </c>
      <c r="H58" s="1">
        <f t="shared" si="4"/>
        <v>15.99802753971972</v>
      </c>
      <c r="I58" s="1">
        <f t="shared" si="5"/>
        <v>0.39847524008294644</v>
      </c>
      <c r="J58">
        <f t="shared" si="6"/>
        <v>19.725847977649593</v>
      </c>
    </row>
    <row r="59" spans="1:10" x14ac:dyDescent="0.25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E59">
        <f t="shared" si="1"/>
        <v>38.654360986206868</v>
      </c>
      <c r="F59">
        <f t="shared" si="2"/>
        <v>101.129303392</v>
      </c>
      <c r="G59" s="1">
        <f t="shared" si="3"/>
        <v>38.906208689312514</v>
      </c>
      <c r="H59" s="1">
        <f t="shared" si="4"/>
        <v>15.985261715670971</v>
      </c>
      <c r="I59" s="1">
        <f t="shared" si="5"/>
        <v>0.39718596390105004</v>
      </c>
      <c r="J59">
        <f t="shared" si="6"/>
        <v>19.78987860379636</v>
      </c>
    </row>
    <row r="60" spans="1:10" x14ac:dyDescent="0.25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E60">
        <f t="shared" si="1"/>
        <v>39.135828150413978</v>
      </c>
      <c r="F60">
        <f t="shared" si="2"/>
        <v>101.00530543999999</v>
      </c>
      <c r="G60" s="1">
        <f t="shared" si="3"/>
        <v>39.390812793216277</v>
      </c>
      <c r="H60" s="1">
        <f t="shared" si="4"/>
        <v>15.965661662586021</v>
      </c>
      <c r="I60" s="1">
        <f t="shared" si="5"/>
        <v>0.40280966232645371</v>
      </c>
      <c r="J60">
        <f t="shared" si="6"/>
        <v>19.513588535429275</v>
      </c>
    </row>
    <row r="61" spans="1:10" x14ac:dyDescent="0.25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E61">
        <f t="shared" si="1"/>
        <v>39.649313677655684</v>
      </c>
      <c r="F61">
        <f t="shared" si="2"/>
        <v>100.96614819199999</v>
      </c>
      <c r="G61" s="1">
        <f t="shared" si="3"/>
        <v>39.907643871834708</v>
      </c>
      <c r="H61" s="1">
        <f t="shared" si="4"/>
        <v>15.95947217213814</v>
      </c>
      <c r="I61" s="1">
        <f t="shared" si="5"/>
        <v>0.39857026015073388</v>
      </c>
      <c r="J61">
        <f t="shared" si="6"/>
        <v>19.721145290070012</v>
      </c>
    </row>
    <row r="62" spans="1:10" x14ac:dyDescent="0.25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E62">
        <f t="shared" si="1"/>
        <v>40.09421771651914</v>
      </c>
      <c r="F62">
        <f t="shared" si="2"/>
        <v>100.75567798399999</v>
      </c>
      <c r="G62" s="1">
        <f t="shared" si="3"/>
        <v>40.355446627878614</v>
      </c>
      <c r="H62" s="1">
        <f t="shared" si="4"/>
        <v>15.926203660980789</v>
      </c>
      <c r="I62" s="1">
        <f t="shared" si="5"/>
        <v>0.40039204990083355</v>
      </c>
      <c r="J62">
        <f t="shared" si="6"/>
        <v>19.631413787262765</v>
      </c>
    </row>
    <row r="63" spans="1:10" x14ac:dyDescent="0.25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E63">
        <f t="shared" si="1"/>
        <v>40.34648619581786</v>
      </c>
      <c r="F63">
        <f t="shared" si="2"/>
        <v>100.072873472</v>
      </c>
      <c r="G63" s="1">
        <f t="shared" si="3"/>
        <v>40.609358731220169</v>
      </c>
      <c r="H63" s="1">
        <f t="shared" si="4"/>
        <v>15.818274421295902</v>
      </c>
      <c r="I63" s="1">
        <f t="shared" si="5"/>
        <v>0.40446341713277495</v>
      </c>
      <c r="J63">
        <f t="shared" si="6"/>
        <v>19.433802108617655</v>
      </c>
    </row>
    <row r="64" spans="1:10" x14ac:dyDescent="0.25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E64">
        <f t="shared" si="1"/>
        <v>40.698884673283196</v>
      </c>
      <c r="F64">
        <f t="shared" si="2"/>
        <v>99.652748831999986</v>
      </c>
      <c r="G64" s="1">
        <f t="shared" si="3"/>
        <v>40.964053217334026</v>
      </c>
      <c r="H64" s="1">
        <f t="shared" si="4"/>
        <v>15.751866346698867</v>
      </c>
      <c r="I64" s="1">
        <f t="shared" si="5"/>
        <v>0.40411040167761375</v>
      </c>
      <c r="J64">
        <f t="shared" si="6"/>
        <v>19.450778737945697</v>
      </c>
    </row>
    <row r="65" spans="1:10" x14ac:dyDescent="0.25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E65">
        <f t="shared" si="1"/>
        <v>40.892336068939137</v>
      </c>
      <c r="F65">
        <f t="shared" si="2"/>
        <v>98.858998783999994</v>
      </c>
      <c r="G65" s="1">
        <f t="shared" si="3"/>
        <v>41.158765021606627</v>
      </c>
      <c r="H65" s="1">
        <f t="shared" si="4"/>
        <v>15.626400217411657</v>
      </c>
      <c r="I65" s="1">
        <f t="shared" si="5"/>
        <v>0.41233015594833655</v>
      </c>
      <c r="J65">
        <f t="shared" si="6"/>
        <v>19.063029699235692</v>
      </c>
    </row>
    <row r="66" spans="1:10" x14ac:dyDescent="0.25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E66">
        <f t="shared" si="1"/>
        <v>41.006741063005109</v>
      </c>
      <c r="F66">
        <f t="shared" si="2"/>
        <v>97.896383103999995</v>
      </c>
      <c r="G66" s="1">
        <f t="shared" si="3"/>
        <v>41.273915407246655</v>
      </c>
      <c r="H66" s="1">
        <f t="shared" si="4"/>
        <v>15.474241910567967</v>
      </c>
      <c r="I66" s="1">
        <f t="shared" si="5"/>
        <v>0.41365108765528974</v>
      </c>
      <c r="J66">
        <f t="shared" si="6"/>
        <v>19.002154819145215</v>
      </c>
    </row>
    <row r="67" spans="1:10" x14ac:dyDescent="0.25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E67">
        <f t="shared" si="1"/>
        <v>41.079927113196504</v>
      </c>
      <c r="F67">
        <f t="shared" si="2"/>
        <v>96.860347583999996</v>
      </c>
      <c r="G67" s="1">
        <f t="shared" si="3"/>
        <v>41.347578292086709</v>
      </c>
      <c r="H67" s="1">
        <f t="shared" si="4"/>
        <v>15.310478309134503</v>
      </c>
      <c r="I67" s="1">
        <f t="shared" si="5"/>
        <v>0.41661448412558649</v>
      </c>
      <c r="J67">
        <f t="shared" si="6"/>
        <v>18.866991687125754</v>
      </c>
    </row>
    <row r="68" spans="1:10" x14ac:dyDescent="0.25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E68">
        <f t="shared" si="1"/>
        <v>41.134558231554628</v>
      </c>
      <c r="F68">
        <f t="shared" si="2"/>
        <v>95.806364991999985</v>
      </c>
      <c r="G68" s="1">
        <f t="shared" si="3"/>
        <v>41.402565352732466</v>
      </c>
      <c r="H68" s="1">
        <f t="shared" si="4"/>
        <v>15.143877857912427</v>
      </c>
      <c r="I68" s="1">
        <f t="shared" si="5"/>
        <v>0.41874216856603069</v>
      </c>
      <c r="J68">
        <f t="shared" si="6"/>
        <v>18.771126002549117</v>
      </c>
    </row>
    <row r="69" spans="1:10" x14ac:dyDescent="0.25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E69">
        <f t="shared" si="1"/>
        <v>41.302236040957787</v>
      </c>
      <c r="F69">
        <f t="shared" si="2"/>
        <v>95.037903999999997</v>
      </c>
      <c r="G69" s="1">
        <f t="shared" si="3"/>
        <v>41.57133564614216</v>
      </c>
      <c r="H69" s="1">
        <f t="shared" si="4"/>
        <v>15.022409107872805</v>
      </c>
      <c r="I69" s="1">
        <f t="shared" si="5"/>
        <v>0.42295970833527236</v>
      </c>
      <c r="J69">
        <f t="shared" si="6"/>
        <v>18.583949851088278</v>
      </c>
    </row>
    <row r="70" spans="1:10" x14ac:dyDescent="0.25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E70">
        <f t="shared" si="1"/>
        <v>41.595697835772206</v>
      </c>
      <c r="F70">
        <f t="shared" si="2"/>
        <v>94.573727455999986</v>
      </c>
      <c r="G70" s="1">
        <f t="shared" si="3"/>
        <v>41.866709454946395</v>
      </c>
      <c r="H70" s="1">
        <f t="shared" si="4"/>
        <v>14.949037856521906</v>
      </c>
      <c r="I70" s="1">
        <f t="shared" si="5"/>
        <v>0.42262695660476651</v>
      </c>
      <c r="J70">
        <f t="shared" si="6"/>
        <v>18.598581765536565</v>
      </c>
    </row>
    <row r="71" spans="1:10" x14ac:dyDescent="0.25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E71">
        <f t="shared" ref="E71:E96" si="9">((F71*2*PI()*B71)/60)/1000</f>
        <v>41.765212344228843</v>
      </c>
      <c r="F71">
        <f t="shared" ref="F71:F96" si="10">SUM(0.815776*A71)</f>
        <v>93.841976383999992</v>
      </c>
      <c r="G71" s="1">
        <f t="shared" ref="G71:G96" si="11">SUM((1.01325/G$3)*SQRT(O$10/293))*(E71*1000)</f>
        <v>42.037328414194839</v>
      </c>
      <c r="H71" s="1">
        <f t="shared" ref="H71:H96" si="12">SUM((4*PI()*F71)/(O$16*100))</f>
        <v>14.83337175377717</v>
      </c>
      <c r="I71" s="1">
        <f t="shared" ref="I71:I96" si="13">SUM((C71*60)/G71)</f>
        <v>0.42412305140636963</v>
      </c>
      <c r="J71">
        <f t="shared" ref="J71:J96" si="14">SUM((G71*3600)/((C71*60)*O$11)*100)</f>
        <v>18.532975236006177</v>
      </c>
    </row>
    <row r="72" spans="1:10" x14ac:dyDescent="0.25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E72">
        <f t="shared" si="9"/>
        <v>42.020368285295355</v>
      </c>
      <c r="F72">
        <f t="shared" si="10"/>
        <v>93.317432416000003</v>
      </c>
      <c r="G72" s="1">
        <f t="shared" si="11"/>
        <v>42.294146792203833</v>
      </c>
      <c r="H72" s="1">
        <f t="shared" si="12"/>
        <v>14.750458371319125</v>
      </c>
      <c r="I72" s="1">
        <f t="shared" si="13"/>
        <v>0.42871180471105547</v>
      </c>
      <c r="J72">
        <f t="shared" si="14"/>
        <v>18.334605957564683</v>
      </c>
    </row>
    <row r="73" spans="1:10" x14ac:dyDescent="0.25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E73">
        <f t="shared" si="9"/>
        <v>42.369623017404045</v>
      </c>
      <c r="F73">
        <f t="shared" si="10"/>
        <v>93.011516415999992</v>
      </c>
      <c r="G73" s="1">
        <f t="shared" si="11"/>
        <v>42.645677050277406</v>
      </c>
      <c r="H73" s="1">
        <f t="shared" si="12"/>
        <v>14.702102977195072</v>
      </c>
      <c r="I73" s="1">
        <f t="shared" si="13"/>
        <v>0.43059464100782874</v>
      </c>
      <c r="J73">
        <f t="shared" si="14"/>
        <v>18.254435285902026</v>
      </c>
    </row>
    <row r="74" spans="1:10" x14ac:dyDescent="0.25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E74">
        <f t="shared" si="9"/>
        <v>42.802127201959941</v>
      </c>
      <c r="F74">
        <f t="shared" si="10"/>
        <v>92.893228895999997</v>
      </c>
      <c r="G74" s="1">
        <f t="shared" si="11"/>
        <v>43.080999162298276</v>
      </c>
      <c r="H74" s="1">
        <f t="shared" si="12"/>
        <v>14.683405558133769</v>
      </c>
      <c r="I74" s="1">
        <f t="shared" si="13"/>
        <v>0.43063068082774453</v>
      </c>
      <c r="J74">
        <f t="shared" si="14"/>
        <v>18.252907557875066</v>
      </c>
    </row>
    <row r="75" spans="1:10" x14ac:dyDescent="0.25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E75">
        <f t="shared" si="9"/>
        <v>43.331852565948921</v>
      </c>
      <c r="F75">
        <f t="shared" si="10"/>
        <v>92.986227359999987</v>
      </c>
      <c r="G75" s="1">
        <f t="shared" si="11"/>
        <v>43.61417588630961</v>
      </c>
      <c r="H75" s="1">
        <f t="shared" si="12"/>
        <v>14.698105597947482</v>
      </c>
      <c r="I75" s="1">
        <f t="shared" si="13"/>
        <v>0.426329275336293</v>
      </c>
      <c r="J75">
        <f t="shared" si="14"/>
        <v>18.437068396331373</v>
      </c>
    </row>
    <row r="76" spans="1:10" x14ac:dyDescent="0.25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E76">
        <f t="shared" si="9"/>
        <v>43.557702478629579</v>
      </c>
      <c r="F76">
        <f t="shared" si="10"/>
        <v>92.432315455999998</v>
      </c>
      <c r="G76" s="1">
        <f t="shared" si="11"/>
        <v>43.841497296133255</v>
      </c>
      <c r="H76" s="1">
        <f t="shared" si="12"/>
        <v>14.610550097653528</v>
      </c>
      <c r="I76" s="1">
        <f t="shared" si="13"/>
        <v>0.4303457035821639</v>
      </c>
      <c r="J76">
        <f t="shared" si="14"/>
        <v>18.264994731689939</v>
      </c>
    </row>
    <row r="77" spans="1:10" x14ac:dyDescent="0.25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E77">
        <f t="shared" si="9"/>
        <v>43.9514992984817</v>
      </c>
      <c r="F77">
        <f t="shared" si="10"/>
        <v>92.243055423999991</v>
      </c>
      <c r="G77" s="1">
        <f t="shared" si="11"/>
        <v>44.237859850408086</v>
      </c>
      <c r="H77" s="1">
        <f t="shared" si="12"/>
        <v>14.580634227155446</v>
      </c>
      <c r="I77" s="1">
        <f t="shared" si="13"/>
        <v>0.43008409684232246</v>
      </c>
      <c r="J77">
        <f t="shared" si="14"/>
        <v>18.27610475821745</v>
      </c>
    </row>
    <row r="78" spans="1:10" x14ac:dyDescent="0.25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E78">
        <f t="shared" si="9"/>
        <v>44.089063786194089</v>
      </c>
      <c r="F78">
        <f t="shared" si="10"/>
        <v>91.525988319999982</v>
      </c>
      <c r="G78" s="1">
        <f t="shared" si="11"/>
        <v>44.37632062250794</v>
      </c>
      <c r="H78" s="1">
        <f t="shared" si="12"/>
        <v>14.467289183328662</v>
      </c>
      <c r="I78" s="1">
        <f t="shared" si="13"/>
        <v>0.43185193659971677</v>
      </c>
      <c r="J78">
        <f t="shared" si="14"/>
        <v>18.201289244233021</v>
      </c>
    </row>
    <row r="79" spans="1:10" x14ac:dyDescent="0.25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E79">
        <f t="shared" si="9"/>
        <v>44.117823076257061</v>
      </c>
      <c r="F79">
        <f t="shared" si="10"/>
        <v>90.600898336</v>
      </c>
      <c r="G79" s="1">
        <f t="shared" si="11"/>
        <v>44.405267290164545</v>
      </c>
      <c r="H79" s="1">
        <f t="shared" si="12"/>
        <v>14.321062471497523</v>
      </c>
      <c r="I79" s="1">
        <f t="shared" si="13"/>
        <v>0.43312429298809729</v>
      </c>
      <c r="J79">
        <f t="shared" si="14"/>
        <v>18.147820697163329</v>
      </c>
    </row>
    <row r="80" spans="1:10" x14ac:dyDescent="0.25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E80">
        <f t="shared" si="9"/>
        <v>44.155364350631537</v>
      </c>
      <c r="F80">
        <f t="shared" si="10"/>
        <v>89.713334047999993</v>
      </c>
      <c r="G80" s="1">
        <f t="shared" si="11"/>
        <v>44.443053160064125</v>
      </c>
      <c r="H80" s="1">
        <f t="shared" si="12"/>
        <v>14.180767354678936</v>
      </c>
      <c r="I80" s="1">
        <f t="shared" si="13"/>
        <v>0.4329585532906316</v>
      </c>
      <c r="J80">
        <f t="shared" si="14"/>
        <v>18.154767815517147</v>
      </c>
    </row>
    <row r="81" spans="1:10" x14ac:dyDescent="0.25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E81">
        <f t="shared" si="9"/>
        <v>44.08987535089215</v>
      </c>
      <c r="F81">
        <f t="shared" si="10"/>
        <v>88.637325503999989</v>
      </c>
      <c r="G81" s="1">
        <f t="shared" si="11"/>
        <v>44.377137474855303</v>
      </c>
      <c r="H81" s="1">
        <f t="shared" si="12"/>
        <v>14.010685315079927</v>
      </c>
      <c r="I81" s="1">
        <f t="shared" si="13"/>
        <v>0.43921264662561599</v>
      </c>
      <c r="J81">
        <f t="shared" si="14"/>
        <v>17.896256105379628</v>
      </c>
    </row>
    <row r="82" spans="1:10" x14ac:dyDescent="0.25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E82">
        <f t="shared" si="9"/>
        <v>43.906914496806785</v>
      </c>
      <c r="F82">
        <f t="shared" si="10"/>
        <v>87.350030975999985</v>
      </c>
      <c r="G82" s="1">
        <f t="shared" si="11"/>
        <v>44.192984561978022</v>
      </c>
      <c r="H82" s="1">
        <f t="shared" si="12"/>
        <v>13.807205816605908</v>
      </c>
      <c r="I82" s="1">
        <f t="shared" si="13"/>
        <v>0.44063554867380089</v>
      </c>
      <c r="J82">
        <f t="shared" si="14"/>
        <v>17.838465444721795</v>
      </c>
    </row>
    <row r="83" spans="1:10" x14ac:dyDescent="0.25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E83">
        <f t="shared" si="9"/>
        <v>43.603577241035069</v>
      </c>
      <c r="F83">
        <f t="shared" si="10"/>
        <v>85.852266239999992</v>
      </c>
      <c r="G83" s="1">
        <f t="shared" si="11"/>
        <v>43.887670949873325</v>
      </c>
      <c r="H83" s="1">
        <f t="shared" si="12"/>
        <v>13.57045780697454</v>
      </c>
      <c r="I83" s="1">
        <f t="shared" si="13"/>
        <v>0.44527311604938113</v>
      </c>
      <c r="J83">
        <f t="shared" si="14"/>
        <v>17.652675909277026</v>
      </c>
    </row>
    <row r="84" spans="1:10" x14ac:dyDescent="0.25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E84">
        <f t="shared" si="9"/>
        <v>43.379995438115799</v>
      </c>
      <c r="F84">
        <f t="shared" si="10"/>
        <v>84.540498431999993</v>
      </c>
      <c r="G84" s="1">
        <f t="shared" si="11"/>
        <v>43.662632427399394</v>
      </c>
      <c r="H84" s="1">
        <f t="shared" si="12"/>
        <v>13.363109876970597</v>
      </c>
      <c r="I84" s="1">
        <f t="shared" si="13"/>
        <v>0.45031641261422439</v>
      </c>
      <c r="J84">
        <f t="shared" si="14"/>
        <v>17.454975631695056</v>
      </c>
    </row>
    <row r="85" spans="1:10" x14ac:dyDescent="0.25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E85">
        <f t="shared" si="9"/>
        <v>43.274188758455985</v>
      </c>
      <c r="F85">
        <f t="shared" si="10"/>
        <v>83.482436959999987</v>
      </c>
      <c r="G85" s="1">
        <f t="shared" si="11"/>
        <v>43.556136377418468</v>
      </c>
      <c r="H85" s="1">
        <f t="shared" si="12"/>
        <v>13.195864687160201</v>
      </c>
      <c r="I85" s="1">
        <f t="shared" si="13"/>
        <v>0.45245059913571739</v>
      </c>
      <c r="J85">
        <f t="shared" si="14"/>
        <v>17.372641397201146</v>
      </c>
    </row>
    <row r="86" spans="1:10" x14ac:dyDescent="0.25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E86">
        <f t="shared" si="9"/>
        <v>43.186347558375083</v>
      </c>
      <c r="F86">
        <f t="shared" si="10"/>
        <v>82.479848255999997</v>
      </c>
      <c r="G86" s="1">
        <f t="shared" si="11"/>
        <v>43.467722858874289</v>
      </c>
      <c r="H86" s="1">
        <f t="shared" si="12"/>
        <v>13.03738794215097</v>
      </c>
      <c r="I86" s="1">
        <f t="shared" si="13"/>
        <v>0.45371596906585121</v>
      </c>
      <c r="J86">
        <f t="shared" si="14"/>
        <v>17.324190781552158</v>
      </c>
    </row>
    <row r="87" spans="1:10" x14ac:dyDescent="0.25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E87">
        <f t="shared" si="9"/>
        <v>42.845511315021049</v>
      </c>
      <c r="F87">
        <f t="shared" si="10"/>
        <v>81.018711862399996</v>
      </c>
      <c r="G87" s="1">
        <f t="shared" si="11"/>
        <v>43.124665939176538</v>
      </c>
      <c r="H87" s="1">
        <f t="shared" si="12"/>
        <v>12.806429685042719</v>
      </c>
      <c r="I87" s="1">
        <f t="shared" si="13"/>
        <v>0.45892529412085004</v>
      </c>
      <c r="J87">
        <f t="shared" si="14"/>
        <v>17.127541474460024</v>
      </c>
    </row>
    <row r="88" spans="1:10" x14ac:dyDescent="0.25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E88">
        <f t="shared" si="9"/>
        <v>42.514512944364625</v>
      </c>
      <c r="F88">
        <f t="shared" si="10"/>
        <v>79.604645743999995</v>
      </c>
      <c r="G88" s="1">
        <f t="shared" si="11"/>
        <v>42.791510989617883</v>
      </c>
      <c r="H88" s="1">
        <f t="shared" si="12"/>
        <v>12.582911711243693</v>
      </c>
      <c r="I88" s="1">
        <f t="shared" si="13"/>
        <v>0.46228795250533516</v>
      </c>
      <c r="J88">
        <f t="shared" si="14"/>
        <v>17.002956633707452</v>
      </c>
    </row>
    <row r="89" spans="1:10" x14ac:dyDescent="0.25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E89">
        <f t="shared" si="9"/>
        <v>42.16892648469112</v>
      </c>
      <c r="F89">
        <f t="shared" si="10"/>
        <v>78.190987513599993</v>
      </c>
      <c r="G89" s="1">
        <f t="shared" si="11"/>
        <v>42.443672904154361</v>
      </c>
      <c r="H89" s="1">
        <f t="shared" si="12"/>
        <v>12.359458211303496</v>
      </c>
      <c r="I89" s="1">
        <f t="shared" si="13"/>
        <v>0.4678435828313155</v>
      </c>
      <c r="J89">
        <f t="shared" si="14"/>
        <v>16.801046967801845</v>
      </c>
    </row>
    <row r="90" spans="1:10" x14ac:dyDescent="0.25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E90">
        <f t="shared" si="9"/>
        <v>42.113985263190472</v>
      </c>
      <c r="F90">
        <f t="shared" si="10"/>
        <v>77.338256860799987</v>
      </c>
      <c r="G90" s="1">
        <f t="shared" si="11"/>
        <v>42.388373719927451</v>
      </c>
      <c r="H90" s="1">
        <f t="shared" si="12"/>
        <v>12.224669162029166</v>
      </c>
      <c r="I90" s="1">
        <f t="shared" si="13"/>
        <v>0.47248804901860431</v>
      </c>
      <c r="J90">
        <f t="shared" si="14"/>
        <v>16.635895923844046</v>
      </c>
    </row>
    <row r="91" spans="1:10" x14ac:dyDescent="0.25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E91">
        <f t="shared" si="9"/>
        <v>41.753927323532821</v>
      </c>
      <c r="F91">
        <f t="shared" si="10"/>
        <v>75.94678773759999</v>
      </c>
      <c r="G91" s="1">
        <f t="shared" si="11"/>
        <v>42.025969867343697</v>
      </c>
      <c r="H91" s="1">
        <f t="shared" si="12"/>
        <v>12.004723040009436</v>
      </c>
      <c r="I91" s="1">
        <f t="shared" si="13"/>
        <v>0.47299324828779765</v>
      </c>
      <c r="J91">
        <f t="shared" si="14"/>
        <v>16.618127292910039</v>
      </c>
    </row>
    <row r="92" spans="1:10" x14ac:dyDescent="0.25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E92">
        <f t="shared" si="9"/>
        <v>41.558910889427608</v>
      </c>
      <c r="F92">
        <f t="shared" si="10"/>
        <v>74.878936953600004</v>
      </c>
      <c r="G92" s="1">
        <f t="shared" si="11"/>
        <v>41.829682827807581</v>
      </c>
      <c r="H92" s="1">
        <f t="shared" si="12"/>
        <v>11.835930477587072</v>
      </c>
      <c r="I92" s="1">
        <f t="shared" si="13"/>
        <v>0.47679061020136654</v>
      </c>
      <c r="J92">
        <f t="shared" si="14"/>
        <v>16.485773504251565</v>
      </c>
    </row>
    <row r="93" spans="1:10" x14ac:dyDescent="0.25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E93">
        <f t="shared" si="9"/>
        <v>41.404905809489989</v>
      </c>
      <c r="F93">
        <f t="shared" si="10"/>
        <v>73.904247788799992</v>
      </c>
      <c r="G93" s="1">
        <f t="shared" si="11"/>
        <v>41.67467434683941</v>
      </c>
      <c r="H93" s="1">
        <f t="shared" si="12"/>
        <v>11.681863744521952</v>
      </c>
      <c r="I93" s="1">
        <f t="shared" si="13"/>
        <v>0.47626047020341655</v>
      </c>
      <c r="J93">
        <f t="shared" si="14"/>
        <v>16.504124319569105</v>
      </c>
    </row>
    <row r="94" spans="1:10" x14ac:dyDescent="0.25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E94">
        <f t="shared" si="9"/>
        <v>41.350670222137339</v>
      </c>
      <c r="F94">
        <f t="shared" si="10"/>
        <v>73.124039622399991</v>
      </c>
      <c r="G94" s="1">
        <f t="shared" si="11"/>
        <v>41.620085394232419</v>
      </c>
      <c r="H94" s="1">
        <f t="shared" si="12"/>
        <v>11.558538147347964</v>
      </c>
      <c r="I94" s="1">
        <f t="shared" si="13"/>
        <v>0.48841802719647925</v>
      </c>
      <c r="J94">
        <f t="shared" si="14"/>
        <v>16.093308541151828</v>
      </c>
    </row>
    <row r="95" spans="1:10" x14ac:dyDescent="0.25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E95">
        <f t="shared" si="9"/>
        <v>41.402145635238</v>
      </c>
      <c r="F95">
        <f t="shared" si="10"/>
        <v>72.543370265600004</v>
      </c>
      <c r="G95" s="1">
        <f t="shared" si="11"/>
        <v>41.671896189013822</v>
      </c>
      <c r="H95" s="1">
        <f t="shared" si="12"/>
        <v>11.466753161914626</v>
      </c>
      <c r="I95" s="1">
        <f t="shared" si="13"/>
        <v>0.49500987203549107</v>
      </c>
      <c r="J95">
        <f t="shared" si="14"/>
        <v>15.879000506418306</v>
      </c>
    </row>
    <row r="96" spans="1:10" x14ac:dyDescent="0.25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E96">
        <f t="shared" si="9"/>
        <v>41.651268660622804</v>
      </c>
      <c r="F96">
        <f t="shared" si="10"/>
        <v>72.316421382399994</v>
      </c>
      <c r="G96" s="1">
        <f t="shared" si="11"/>
        <v>41.922642344625935</v>
      </c>
      <c r="H96" s="1">
        <f t="shared" si="12"/>
        <v>11.430879906860461</v>
      </c>
      <c r="I96" s="1">
        <f t="shared" si="13"/>
        <v>0.49920517480651505</v>
      </c>
      <c r="J96">
        <f t="shared" si="14"/>
        <v>15.745553943386408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Props1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Daniel Hannis</cp:lastModifiedBy>
  <dcterms:created xsi:type="dcterms:W3CDTF">2019-10-18T15:00:30Z</dcterms:created>
  <dcterms:modified xsi:type="dcterms:W3CDTF">2023-03-25T22:20:08Z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