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\HND Applied Computing Year 1\Data Analysis and Visualisation\Assignments\Assignment 1\"/>
    </mc:Choice>
  </mc:AlternateContent>
  <xr:revisionPtr revIDLastSave="0" documentId="13_ncr:1_{ADAC1CC6-22A9-4069-936D-04B1F8F31FE9}" xr6:coauthVersionLast="47" xr6:coauthVersionMax="47" xr10:uidLastSave="{00000000-0000-0000-0000-000000000000}"/>
  <bookViews>
    <workbookView xWindow="-120" yWindow="-120" windowWidth="38640" windowHeight="21120" xr2:uid="{2D55D3F0-26DB-48B2-B76D-2E53E35905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2" i="1" l="1"/>
  <c r="I28" i="1"/>
  <c r="M3" i="1" l="1"/>
  <c r="R29" i="1" s="1"/>
  <c r="Q20" i="1" l="1"/>
  <c r="Q29" i="1" s="1"/>
  <c r="Q19" i="1"/>
  <c r="Q28" i="1" s="1"/>
  <c r="Q18" i="1"/>
  <c r="Q27" i="1" s="1"/>
  <c r="Q17" i="1"/>
  <c r="Q26" i="1" s="1"/>
  <c r="Q16" i="1"/>
  <c r="Q25" i="1" s="1"/>
  <c r="R10" i="1" l="1"/>
  <c r="R12" i="1"/>
  <c r="R11" i="1"/>
  <c r="R7" i="1"/>
  <c r="R6" i="1"/>
  <c r="R5" i="1"/>
  <c r="R4" i="1"/>
  <c r="R3" i="1"/>
  <c r="R20" i="1" l="1"/>
  <c r="N12" i="1" l="1"/>
  <c r="M12" i="1"/>
  <c r="K60" i="1" s="1"/>
  <c r="L12" i="1"/>
  <c r="K12" i="1"/>
  <c r="J12" i="1"/>
  <c r="N11" i="1"/>
  <c r="M11" i="1"/>
  <c r="L11" i="1"/>
  <c r="K11" i="1"/>
  <c r="J11" i="1"/>
  <c r="I12" i="1"/>
  <c r="I11" i="1"/>
  <c r="K13" i="1" l="1"/>
  <c r="I13" i="1"/>
  <c r="N13" i="1"/>
  <c r="M13" i="1"/>
  <c r="L13" i="1"/>
  <c r="J13" i="1"/>
  <c r="N16" i="1" l="1"/>
  <c r="N17" i="1" s="1"/>
  <c r="M16" i="1"/>
  <c r="M17" i="1" s="1"/>
  <c r="L16" i="1"/>
  <c r="L17" i="1" s="1"/>
  <c r="K16" i="1"/>
  <c r="K17" i="1" s="1"/>
  <c r="J16" i="1"/>
  <c r="J17" i="1" s="1"/>
  <c r="I16" i="1"/>
  <c r="I17" i="1" s="1"/>
  <c r="N15" i="1"/>
  <c r="M15" i="1"/>
  <c r="L15" i="1"/>
  <c r="K15" i="1"/>
  <c r="J15" i="1"/>
  <c r="I15" i="1"/>
  <c r="N8" i="1"/>
  <c r="N7" i="1"/>
  <c r="M8" i="1"/>
  <c r="M7" i="1"/>
  <c r="L8" i="1"/>
  <c r="L7" i="1"/>
  <c r="K8" i="1"/>
  <c r="K7" i="1"/>
  <c r="J8" i="1"/>
  <c r="J7" i="1"/>
  <c r="I8" i="1"/>
  <c r="I7" i="1"/>
  <c r="N5" i="1"/>
  <c r="M5" i="1"/>
  <c r="J5" i="1"/>
  <c r="K5" i="1"/>
  <c r="L5" i="1"/>
  <c r="I5" i="1"/>
  <c r="N4" i="1"/>
  <c r="M4" i="1"/>
  <c r="L4" i="1"/>
  <c r="K4" i="1"/>
  <c r="J4" i="1"/>
  <c r="N3" i="1"/>
  <c r="L3" i="1"/>
  <c r="K3" i="1"/>
  <c r="J3" i="1"/>
  <c r="I4" i="1"/>
  <c r="I3" i="1"/>
  <c r="R19" i="1" l="1"/>
  <c r="R28" i="1"/>
  <c r="J59" i="1" s="1"/>
  <c r="R18" i="1"/>
  <c r="R27" i="1"/>
  <c r="J60" i="1" s="1"/>
  <c r="R17" i="1"/>
  <c r="R26" i="1"/>
  <c r="K61" i="1" s="1"/>
  <c r="R16" i="1"/>
  <c r="R22" i="1" s="1"/>
  <c r="R25" i="1"/>
  <c r="K59" i="1" s="1"/>
  <c r="L9" i="1"/>
  <c r="J9" i="1"/>
  <c r="I9" i="1"/>
  <c r="K9" i="1"/>
  <c r="M9" i="1"/>
  <c r="N9" i="1"/>
  <c r="I20" i="1"/>
  <c r="I19" i="1"/>
  <c r="J20" i="1"/>
  <c r="J19" i="1"/>
  <c r="K20" i="1"/>
  <c r="K19" i="1"/>
  <c r="L20" i="1"/>
  <c r="L19" i="1"/>
  <c r="M20" i="1"/>
  <c r="M19" i="1"/>
  <c r="N20" i="1"/>
  <c r="N19" i="1"/>
</calcChain>
</file>

<file path=xl/sharedStrings.xml><?xml version="1.0" encoding="utf-8"?>
<sst xmlns="http://schemas.openxmlformats.org/spreadsheetml/2006/main" count="258" uniqueCount="45">
  <si>
    <t>Store</t>
  </si>
  <si>
    <t>Product Category</t>
  </si>
  <si>
    <t>Daily Sales (in thousands of pounds)</t>
  </si>
  <si>
    <t>Average Customer Rating (on a scale of 1 to 5)</t>
  </si>
  <si>
    <t>Location</t>
  </si>
  <si>
    <t>Electronics</t>
  </si>
  <si>
    <t>Rural</t>
  </si>
  <si>
    <t>Home Goods</t>
  </si>
  <si>
    <t>Apparel</t>
  </si>
  <si>
    <t>Urban</t>
  </si>
  <si>
    <t>Store 1</t>
  </si>
  <si>
    <t>Store 2</t>
  </si>
  <si>
    <t>Store 3</t>
  </si>
  <si>
    <t>Store 4</t>
  </si>
  <si>
    <t>Store 5</t>
  </si>
  <si>
    <t>Overall</t>
  </si>
  <si>
    <t>Mean</t>
  </si>
  <si>
    <t>Median</t>
  </si>
  <si>
    <t>Mode</t>
  </si>
  <si>
    <t>Range</t>
  </si>
  <si>
    <t>Variance</t>
  </si>
  <si>
    <t>Standard Deviation</t>
  </si>
  <si>
    <t>Min</t>
  </si>
  <si>
    <t>Max</t>
  </si>
  <si>
    <t>Lower Quartile (LQ) (Q1)</t>
  </si>
  <si>
    <t>Upper Quartile (UQ) (Q3)</t>
  </si>
  <si>
    <t>Interquartile Range (IQR)</t>
  </si>
  <si>
    <t>2 Standard Deviation</t>
  </si>
  <si>
    <t>Outlier &lt;</t>
  </si>
  <si>
    <t>Outlier &gt;</t>
  </si>
  <si>
    <t>Type</t>
  </si>
  <si>
    <t>Q3</t>
  </si>
  <si>
    <t>Only 1</t>
  </si>
  <si>
    <t>Null Hypothesis</t>
  </si>
  <si>
    <t>Alternative Hypothesis</t>
  </si>
  <si>
    <t>There is no significant difference in daily sales between stores located in rural areas and urban areas</t>
  </si>
  <si>
    <t>Two-tailed p-value</t>
  </si>
  <si>
    <t>Significance level</t>
  </si>
  <si>
    <t>Degrees of freedom</t>
  </si>
  <si>
    <t>Correlation Coefficient</t>
  </si>
  <si>
    <t>Means</t>
  </si>
  <si>
    <t>Rating</t>
  </si>
  <si>
    <t>No. of Columns</t>
  </si>
  <si>
    <t>No. of Rows</t>
  </si>
  <si>
    <t>There is a significant difference in daily sales between stores located in rural areas and urban areas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</si>
</sst>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1252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17" fontId="0" fillId="0" borderId="0" xfId="0" applyNumberFormat="1"/>
    <xf numFmtId="0" fontId="0" fillId="0" borderId="2" xfId="0" applyBorder="1"/>
    <xf numFmtId="0" fontId="1" fillId="2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0" fillId="0" borderId="2" xfId="0" applyBorder="1"/>
    <xf numFmtId="0" fontId="0" fillId="0" borderId="5" xfId="0" applyBorder="1"/>
    <xf numFmtId="0" fontId="0" fillId="0" borderId="1" xfId="0" applyBorder="1" applyAlignment="1">
      <alignment vertical="top" wrapText="1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12"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FFCCCC"/>
        </patternFill>
      </fill>
    </dxf>
    <dxf>
      <fill>
        <patternFill>
          <bgColor rgb="FF99FFCC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</dxfs>
  <tableStyles count="0" defaultTableStyle="TableStyleMedium2" defaultPivotStyle="PivotStyleLight16"/>
  <colors>
    <mruColors>
      <color rgb="FF00FFFF"/>
      <color rgb="FF0099FF"/>
      <color rgb="FF0000FF"/>
      <color rgb="FF66CCFF"/>
      <color rgb="FF33CCFF"/>
      <color rgb="FFFF0066"/>
      <color rgb="FFCC00CC"/>
      <color rgb="FFCC66FF"/>
      <color rgb="FF99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Showing the distribution of Average Sales of Product Categories across different Store Locations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Electronics</c:v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Sheet1!$J$58:$K$58</c:f>
              <c:strCache>
                <c:ptCount val="2"/>
                <c:pt idx="0">
                  <c:v>Rural</c:v>
                </c:pt>
                <c:pt idx="1">
                  <c:v>Urban</c:v>
                </c:pt>
              </c:strCache>
            </c:strRef>
          </c:cat>
          <c:val>
            <c:numRef>
              <c:f>Sheet1!$J$59:$K$59</c:f>
              <c:numCache>
                <c:formatCode>General</c:formatCode>
                <c:ptCount val="2"/>
                <c:pt idx="0">
                  <c:v>13.142857142857142</c:v>
                </c:pt>
                <c:pt idx="1">
                  <c:v>19.714285714285715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A6-4444-B427-3F4EAED13254}"/>
            </c:ext>
          </c:extLst>
        </c:ser>
        <c:ser>
          <c:idx val="1"/>
          <c:order val="1"/>
          <c:tx>
            <c:v>Home Goods</c:v>
          </c:tx>
          <c:spPr>
            <a:solidFill>
              <a:srgbClr val="0099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Sheet1!$J$58:$K$58</c:f>
              <c:strCache>
                <c:ptCount val="2"/>
                <c:pt idx="0">
                  <c:v>Rural</c:v>
                </c:pt>
                <c:pt idx="1">
                  <c:v>Urban</c:v>
                </c:pt>
              </c:strCache>
            </c:strRef>
          </c:cat>
          <c:val>
            <c:numRef>
              <c:f>Sheet1!$J$60:$K$60</c:f>
              <c:numCache>
                <c:formatCode>General</c:formatCode>
                <c:ptCount val="2"/>
                <c:pt idx="0">
                  <c:v>13</c:v>
                </c:pt>
                <c:pt idx="1">
                  <c:v>23.833333333333332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A6-4444-B427-3F4EAED13254}"/>
            </c:ext>
          </c:extLst>
        </c:ser>
        <c:ser>
          <c:idx val="2"/>
          <c:order val="2"/>
          <c:tx>
            <c:v>Apparel</c:v>
          </c:tx>
          <c:spPr>
            <a:solidFill>
              <a:srgbClr val="00FF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Sheet1!$J$58:$K$58</c:f>
              <c:strCache>
                <c:ptCount val="2"/>
                <c:pt idx="0">
                  <c:v>Rural</c:v>
                </c:pt>
                <c:pt idx="1">
                  <c:v>Urban</c:v>
                </c:pt>
              </c:strCache>
            </c:strRef>
          </c:cat>
          <c:val>
            <c:numRef>
              <c:f>Sheet1!$J$61:$K$61</c:f>
              <c:numCache>
                <c:formatCode>General</c:formatCode>
                <c:ptCount val="2"/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A6-4444-B427-3F4EAED1325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66007136"/>
        <c:axId val="1129796912"/>
      </c:barChart>
      <c:catAx>
        <c:axId val="126600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9796912"/>
        <c:crosses val="autoZero"/>
        <c:auto val="1"/>
        <c:lblAlgn val="ctr"/>
        <c:lblOffset val="100"/>
        <c:noMultiLvlLbl val="0"/>
      </c:catAx>
      <c:valAx>
        <c:axId val="112979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600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showing the correlation between the average daily sales and average customer rating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Electronics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noFill/>
              </a:ln>
              <a:effectLst/>
            </c:spPr>
          </c:marker>
          <c:xVal>
            <c:numRef>
              <c:f>(Sheet1!$Q$25,Sheet1!$Q$28)</c:f>
              <c:numCache>
                <c:formatCode>General</c:formatCode>
                <c:ptCount val="2"/>
                <c:pt idx="0">
                  <c:v>4.2</c:v>
                </c:pt>
                <c:pt idx="1">
                  <c:v>3.6</c:v>
                </c:pt>
              </c:numCache>
            </c:numRef>
          </c:xVal>
          <c:yVal>
            <c:numRef>
              <c:f>(Sheet1!$R$25,Sheet1!$R$28)</c:f>
              <c:numCache>
                <c:formatCode>General</c:formatCode>
                <c:ptCount val="2"/>
                <c:pt idx="0">
                  <c:v>19.714285714285715</c:v>
                </c:pt>
                <c:pt idx="1">
                  <c:v>13.142857142857142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334-464E-8E1D-7ECE9738F578}"/>
            </c:ext>
          </c:extLst>
        </c:ser>
        <c:ser>
          <c:idx val="1"/>
          <c:order val="1"/>
          <c:tx>
            <c:v>Home Goods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99FF"/>
              </a:solidFill>
              <a:ln w="9525">
                <a:noFill/>
              </a:ln>
              <a:effectLst/>
            </c:spPr>
          </c:marker>
          <c:xVal>
            <c:numRef>
              <c:f>(Sheet1!$Q$27,Sheet1!$Q$29)</c:f>
              <c:numCache>
                <c:formatCode>General</c:formatCode>
                <c:ptCount val="2"/>
                <c:pt idx="0">
                  <c:v>4.0999999999999996</c:v>
                </c:pt>
                <c:pt idx="1">
                  <c:v>4.5</c:v>
                </c:pt>
              </c:numCache>
            </c:numRef>
          </c:xVal>
          <c:yVal>
            <c:numRef>
              <c:f>(Sheet1!$R$27,Sheet1!$R$29)</c:f>
              <c:numCache>
                <c:formatCode>General</c:formatCode>
                <c:ptCount val="2"/>
                <c:pt idx="0">
                  <c:v>13</c:v>
                </c:pt>
                <c:pt idx="1">
                  <c:v>23.833333333333332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334-464E-8E1D-7ECE9738F578}"/>
            </c:ext>
          </c:extLst>
        </c:ser>
        <c:ser>
          <c:idx val="2"/>
          <c:order val="2"/>
          <c:tx>
            <c:v>Apparel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FFFF"/>
              </a:solidFill>
              <a:ln w="9525">
                <a:noFill/>
              </a:ln>
              <a:effectLst/>
            </c:spPr>
          </c:marker>
          <c:xVal>
            <c:numRef>
              <c:f>Sheet1!$Q$26</c:f>
              <c:numCache>
                <c:formatCode>General</c:formatCode>
                <c:ptCount val="1"/>
                <c:pt idx="0">
                  <c:v>3.8</c:v>
                </c:pt>
              </c:numCache>
            </c:numRef>
          </c:xVal>
          <c:yVal>
            <c:numRef>
              <c:f>Sheet1!$R$26</c:f>
              <c:numCache>
                <c:formatCode>General</c:formatCode>
                <c:ptCount val="1"/>
                <c:pt idx="0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334-464E-8E1D-7ECE9738F578}"/>
            </c:ext>
          </c:extLst>
        </c:ser>
        <c:ser>
          <c:idx val="3"/>
          <c:order val="3"/>
          <c:tx>
            <c:v>Correlation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60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Sheet1!$Q$25:$Q$29</c:f>
              <c:numCache>
                <c:formatCode>General</c:formatCode>
                <c:ptCount val="5"/>
                <c:pt idx="0">
                  <c:v>4.2</c:v>
                </c:pt>
                <c:pt idx="1">
                  <c:v>3.8</c:v>
                </c:pt>
                <c:pt idx="2">
                  <c:v>4.0999999999999996</c:v>
                </c:pt>
                <c:pt idx="3">
                  <c:v>3.6</c:v>
                </c:pt>
                <c:pt idx="4">
                  <c:v>4.5</c:v>
                </c:pt>
              </c:numCache>
            </c:numRef>
          </c:xVal>
          <c:yVal>
            <c:numRef>
              <c:f>Sheet1!$R$25:$R$29</c:f>
              <c:numCache>
                <c:formatCode>General</c:formatCode>
                <c:ptCount val="5"/>
                <c:pt idx="0">
                  <c:v>19.714285714285715</c:v>
                </c:pt>
                <c:pt idx="1">
                  <c:v>15</c:v>
                </c:pt>
                <c:pt idx="2">
                  <c:v>13</c:v>
                </c:pt>
                <c:pt idx="3">
                  <c:v>13.142857142857142</c:v>
                </c:pt>
                <c:pt idx="4">
                  <c:v>23.833333333333332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334-464E-8E1D-7ECE9738F5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8130816"/>
        <c:axId val="1264874080"/>
      </c:scatterChart>
      <c:valAx>
        <c:axId val="113813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Customer Ratings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874080"/>
        <c:crosses val="autoZero"/>
        <c:crossBetween val="midCat"/>
      </c:valAx>
      <c:valAx>
        <c:axId val="126487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8130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6802</xdr:colOff>
      <xdr:row>34</xdr:row>
      <xdr:rowOff>16328</xdr:rowOff>
    </xdr:from>
    <xdr:to>
      <xdr:col>13</xdr:col>
      <xdr:colOff>585106</xdr:colOff>
      <xdr:row>55</xdr:row>
      <xdr:rowOff>149678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CC086DA-FF4F-45BC-9AE0-EA8B3372A7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16808</xdr:colOff>
      <xdr:row>34</xdr:row>
      <xdr:rowOff>1119</xdr:rowOff>
    </xdr:from>
    <xdr:to>
      <xdr:col>20</xdr:col>
      <xdr:colOff>459442</xdr:colOff>
      <xdr:row>50</xdr:row>
      <xdr:rowOff>168088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1E2195-C702-486D-A64E-A1ED1C6467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F5BE8-7B46-4281-A445-CA3C2FD3E030}">
  <dimension ref="A1:Z68"/>
  <sheetViews>
    <sheetView tabSelected="1" topLeftCell="C1" zoomScale="115" zoomScaleNormal="115" workbookViewId="0">
      <selection activeCell="L59" sqref="L59"/>
    </sheetView>
  </sheetViews>
  <sheetFormatPr defaultRowHeight="15" x14ac:dyDescent="0.25"/>
  <cols>
    <col min="1" max="1" width="9.28515625" customWidth="1"/>
    <col min="2" max="2" width="17.140625" customWidth="1"/>
    <col min="3" max="3" width="15.7109375" customWidth="1"/>
    <col min="4" max="4" width="19.140625" customWidth="1"/>
    <col min="5" max="5" width="12.7109375" customWidth="1"/>
    <col min="8" max="8" width="24.7109375" bestFit="1" customWidth="1"/>
    <col min="9" max="14" width="12.28515625" bestFit="1" customWidth="1"/>
    <col min="15" max="15" width="6.28515625" customWidth="1"/>
    <col min="16" max="16" width="13.5703125" bestFit="1" customWidth="1"/>
    <col min="17" max="17" width="14.5703125" customWidth="1"/>
    <col min="18" max="18" width="13" bestFit="1" customWidth="1"/>
    <col min="19" max="19" width="13.140625" customWidth="1"/>
    <col min="20" max="20" width="19.140625" bestFit="1" customWidth="1"/>
    <col min="21" max="21" width="18.7109375" customWidth="1"/>
    <col min="22" max="22" width="19.7109375" customWidth="1"/>
    <col min="23" max="23" width="23.7109375" customWidth="1"/>
    <col min="24" max="24" width="12.28515625" bestFit="1" customWidth="1"/>
  </cols>
  <sheetData>
    <row r="1" spans="1:24" ht="6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H1" s="1"/>
      <c r="T1" s="2" t="s">
        <v>0</v>
      </c>
      <c r="U1" s="2" t="s">
        <v>1</v>
      </c>
      <c r="V1" s="2" t="s">
        <v>2</v>
      </c>
      <c r="W1" s="2" t="s">
        <v>3</v>
      </c>
      <c r="X1" s="2" t="s">
        <v>4</v>
      </c>
    </row>
    <row r="2" spans="1:24" ht="24" customHeight="1" x14ac:dyDescent="0.25">
      <c r="A2" s="3">
        <v>1</v>
      </c>
      <c r="B2" s="3" t="s">
        <v>5</v>
      </c>
      <c r="C2" s="3">
        <v>12</v>
      </c>
      <c r="D2" s="3">
        <v>4.2</v>
      </c>
      <c r="E2" s="3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12" t="s">
        <v>14</v>
      </c>
      <c r="N2" s="4" t="s">
        <v>15</v>
      </c>
      <c r="P2" s="4" t="s">
        <v>0</v>
      </c>
      <c r="Q2" s="4" t="s">
        <v>30</v>
      </c>
      <c r="R2" s="4" t="s">
        <v>31</v>
      </c>
      <c r="T2" s="3">
        <v>2</v>
      </c>
      <c r="U2" s="3" t="s">
        <v>8</v>
      </c>
      <c r="V2" s="3">
        <v>10</v>
      </c>
      <c r="W2" s="3">
        <v>3.8</v>
      </c>
      <c r="X2" s="3" t="s">
        <v>9</v>
      </c>
    </row>
    <row r="3" spans="1:24" ht="23.25" customHeight="1" x14ac:dyDescent="0.25">
      <c r="A3" s="3">
        <v>1</v>
      </c>
      <c r="B3" s="3" t="s">
        <v>5</v>
      </c>
      <c r="C3" s="3">
        <v>15</v>
      </c>
      <c r="D3" s="3">
        <v>4.2</v>
      </c>
      <c r="E3" s="3" t="s">
        <v>9</v>
      </c>
      <c r="H3" s="4" t="s">
        <v>16</v>
      </c>
      <c r="I3" s="4">
        <f>AVERAGE(C2:C8)</f>
        <v>19.714285714285715</v>
      </c>
      <c r="J3" s="5">
        <f>AVERAGE(C9:C13)</f>
        <v>15</v>
      </c>
      <c r="K3" s="4">
        <f>AVERAGE(C14:C19)</f>
        <v>13</v>
      </c>
      <c r="L3" s="4">
        <f>AVERAGE(C20:C26)</f>
        <v>13.142857142857142</v>
      </c>
      <c r="M3" s="4">
        <f>AVERAGE(C27:C32)</f>
        <v>23.833333333333332</v>
      </c>
      <c r="N3" s="4">
        <f>AVERAGE(C2:C32)</f>
        <v>16.967741935483872</v>
      </c>
      <c r="P3" s="4">
        <v>1</v>
      </c>
      <c r="Q3" s="4" t="s">
        <v>5</v>
      </c>
      <c r="R3" s="4">
        <f>QUARTILE(V7:V13, 3)</f>
        <v>22.5</v>
      </c>
      <c r="T3" s="3">
        <v>2</v>
      </c>
      <c r="U3" s="3" t="s">
        <v>8</v>
      </c>
      <c r="V3" s="3">
        <v>12</v>
      </c>
      <c r="W3" s="3">
        <v>3.8</v>
      </c>
      <c r="X3" s="3" t="s">
        <v>9</v>
      </c>
    </row>
    <row r="4" spans="1:24" ht="21.75" customHeight="1" x14ac:dyDescent="0.25">
      <c r="A4" s="3">
        <v>1</v>
      </c>
      <c r="B4" s="3" t="s">
        <v>5</v>
      </c>
      <c r="C4" s="3">
        <v>18</v>
      </c>
      <c r="D4" s="3">
        <v>4.2</v>
      </c>
      <c r="E4" s="3" t="s">
        <v>9</v>
      </c>
      <c r="H4" s="4" t="s">
        <v>17</v>
      </c>
      <c r="I4" s="4">
        <f>MEDIAN(C2:C8)</f>
        <v>20</v>
      </c>
      <c r="J4" s="4">
        <f>MEDIAN(C9:C13)</f>
        <v>15</v>
      </c>
      <c r="K4" s="4">
        <f>MEDIAN(C14:C19)</f>
        <v>13</v>
      </c>
      <c r="L4" s="4">
        <f>MEDIAN(C20:C26)</f>
        <v>12</v>
      </c>
      <c r="M4" s="4">
        <f>MEDIAN(C27:C32)</f>
        <v>23.5</v>
      </c>
      <c r="N4" s="4">
        <f>MEDIAN(C2:C32)</f>
        <v>18</v>
      </c>
      <c r="P4" s="4">
        <v>2</v>
      </c>
      <c r="Q4" s="4" t="s">
        <v>8</v>
      </c>
      <c r="R4" s="4">
        <f>QUARTILE(V2:V6, 3)</f>
        <v>18</v>
      </c>
      <c r="T4" s="3">
        <v>2</v>
      </c>
      <c r="U4" s="3" t="s">
        <v>8</v>
      </c>
      <c r="V4" s="3">
        <v>15</v>
      </c>
      <c r="W4" s="3">
        <v>3.8</v>
      </c>
      <c r="X4" s="3" t="s">
        <v>9</v>
      </c>
    </row>
    <row r="5" spans="1:24" ht="24" customHeight="1" x14ac:dyDescent="0.25">
      <c r="A5" s="3">
        <v>1</v>
      </c>
      <c r="B5" s="3" t="s">
        <v>5</v>
      </c>
      <c r="C5" s="3">
        <v>20</v>
      </c>
      <c r="D5" s="3">
        <v>4.2</v>
      </c>
      <c r="E5" s="3" t="s">
        <v>9</v>
      </c>
      <c r="H5" s="4" t="s">
        <v>18</v>
      </c>
      <c r="I5" s="4">
        <f>MODE(C2:C8)</f>
        <v>20</v>
      </c>
      <c r="J5" s="4" t="e">
        <f>_xlfn.MODE.MULT(C9:C13)</f>
        <v>#N/A</v>
      </c>
      <c r="K5" s="4" t="e">
        <f>_xlfn.MODE.MULT(C14:C19)</f>
        <v>#N/A</v>
      </c>
      <c r="L5" s="4" t="e">
        <f>_xlfn.MODE.MULT(C20:C26)</f>
        <v>#N/A</v>
      </c>
      <c r="M5" s="4" t="e">
        <f>_xlfn.MODE.MULT(C27:C32)</f>
        <v>#N/A</v>
      </c>
      <c r="N5" s="4">
        <f>_xlfn.MODE.MULT(C2:C32)</f>
        <v>20</v>
      </c>
      <c r="P5" s="4">
        <v>3</v>
      </c>
      <c r="Q5" s="4" t="s">
        <v>7</v>
      </c>
      <c r="R5" s="4">
        <f>QUARTILE(V21:V26, 3)</f>
        <v>15.5</v>
      </c>
      <c r="T5" s="3">
        <v>2</v>
      </c>
      <c r="U5" s="3" t="s">
        <v>8</v>
      </c>
      <c r="V5" s="3">
        <v>18</v>
      </c>
      <c r="W5" s="3">
        <v>3.8</v>
      </c>
      <c r="X5" s="3" t="s">
        <v>9</v>
      </c>
    </row>
    <row r="6" spans="1:24" ht="24.75" customHeight="1" x14ac:dyDescent="0.25">
      <c r="A6" s="3">
        <v>1</v>
      </c>
      <c r="B6" s="3" t="s">
        <v>5</v>
      </c>
      <c r="C6" s="3">
        <v>20</v>
      </c>
      <c r="D6" s="3">
        <v>4.2</v>
      </c>
      <c r="E6" s="3" t="s">
        <v>9</v>
      </c>
      <c r="H6" s="6"/>
      <c r="I6" s="6"/>
      <c r="P6" s="4">
        <v>4</v>
      </c>
      <c r="Q6" s="4" t="s">
        <v>5</v>
      </c>
      <c r="R6" s="4">
        <f>QUARTILE(V14:V20, 3)</f>
        <v>17.5</v>
      </c>
      <c r="T6" s="3">
        <v>2</v>
      </c>
      <c r="U6" s="3" t="s">
        <v>8</v>
      </c>
      <c r="V6" s="3">
        <v>20</v>
      </c>
      <c r="W6" s="3">
        <v>3.8</v>
      </c>
      <c r="X6" s="3" t="s">
        <v>9</v>
      </c>
    </row>
    <row r="7" spans="1:24" ht="23.25" customHeight="1" x14ac:dyDescent="0.25">
      <c r="A7" s="3">
        <v>1</v>
      </c>
      <c r="B7" s="3" t="s">
        <v>5</v>
      </c>
      <c r="C7" s="3">
        <v>25</v>
      </c>
      <c r="D7" s="3">
        <v>4.2</v>
      </c>
      <c r="E7" s="3" t="s">
        <v>9</v>
      </c>
      <c r="H7" s="4" t="s">
        <v>22</v>
      </c>
      <c r="I7" s="4">
        <f>MIN(C2:C8)</f>
        <v>12</v>
      </c>
      <c r="J7" s="4">
        <f>MIN(C9:C13)</f>
        <v>10</v>
      </c>
      <c r="K7" s="4">
        <f>MIN(C14:C19)</f>
        <v>8</v>
      </c>
      <c r="L7" s="4">
        <f>MIN(C20:C26)</f>
        <v>5</v>
      </c>
      <c r="M7" s="4">
        <f>MIN(C27:C32)</f>
        <v>18</v>
      </c>
      <c r="N7" s="4">
        <f>MIN(C2:C32)</f>
        <v>5</v>
      </c>
      <c r="P7" s="4">
        <v>5</v>
      </c>
      <c r="Q7" s="4" t="s">
        <v>7</v>
      </c>
      <c r="R7" s="4">
        <f>QUARTILE(V27:V32, 3)</f>
        <v>27.25</v>
      </c>
      <c r="T7" s="3">
        <v>1</v>
      </c>
      <c r="U7" s="3" t="s">
        <v>5</v>
      </c>
      <c r="V7" s="3">
        <v>12</v>
      </c>
      <c r="W7" s="3">
        <v>4.2</v>
      </c>
      <c r="X7" s="3" t="s">
        <v>9</v>
      </c>
    </row>
    <row r="8" spans="1:24" ht="23.25" customHeight="1" x14ac:dyDescent="0.25">
      <c r="A8" s="3">
        <v>1</v>
      </c>
      <c r="B8" s="3" t="s">
        <v>5</v>
      </c>
      <c r="C8" s="3">
        <v>28</v>
      </c>
      <c r="D8" s="3">
        <v>4.2</v>
      </c>
      <c r="E8" s="3" t="s">
        <v>9</v>
      </c>
      <c r="H8" s="4" t="s">
        <v>23</v>
      </c>
      <c r="I8" s="4">
        <f>MAX(C2:C8)</f>
        <v>28</v>
      </c>
      <c r="J8" s="4">
        <f>MAX(C9:C13)</f>
        <v>20</v>
      </c>
      <c r="K8" s="4">
        <f>MAX(C14:C19)</f>
        <v>18</v>
      </c>
      <c r="L8" s="4">
        <f>MAX(C20:C26)</f>
        <v>22</v>
      </c>
      <c r="M8" s="4">
        <f>MAX(C27:C32)</f>
        <v>30</v>
      </c>
      <c r="N8" s="4">
        <f>MAX(C2:C32)</f>
        <v>30</v>
      </c>
      <c r="T8" s="3">
        <v>1</v>
      </c>
      <c r="U8" s="3" t="s">
        <v>5</v>
      </c>
      <c r="V8" s="3">
        <v>15</v>
      </c>
      <c r="W8" s="3">
        <v>4.2</v>
      </c>
      <c r="X8" s="3" t="s">
        <v>9</v>
      </c>
    </row>
    <row r="9" spans="1:24" ht="24" customHeight="1" x14ac:dyDescent="0.25">
      <c r="A9" s="3">
        <v>2</v>
      </c>
      <c r="B9" s="3" t="s">
        <v>8</v>
      </c>
      <c r="C9" s="3">
        <v>10</v>
      </c>
      <c r="D9" s="3">
        <v>3.8</v>
      </c>
      <c r="E9" s="3" t="s">
        <v>9</v>
      </c>
      <c r="H9" s="4" t="s">
        <v>19</v>
      </c>
      <c r="I9" s="4">
        <f t="shared" ref="I9:N9" si="0">I8-I7</f>
        <v>16</v>
      </c>
      <c r="J9" s="4">
        <f t="shared" si="0"/>
        <v>10</v>
      </c>
      <c r="K9" s="4">
        <f t="shared" si="0"/>
        <v>10</v>
      </c>
      <c r="L9" s="4">
        <f t="shared" si="0"/>
        <v>17</v>
      </c>
      <c r="M9" s="4">
        <f t="shared" si="0"/>
        <v>12</v>
      </c>
      <c r="N9" s="4">
        <f t="shared" si="0"/>
        <v>25</v>
      </c>
      <c r="P9" s="19" t="s">
        <v>30</v>
      </c>
      <c r="Q9" s="19"/>
      <c r="R9" s="4" t="s">
        <v>31</v>
      </c>
      <c r="T9" s="3">
        <v>1</v>
      </c>
      <c r="U9" s="3" t="s">
        <v>5</v>
      </c>
      <c r="V9" s="3">
        <v>18</v>
      </c>
      <c r="W9" s="3">
        <v>4.2</v>
      </c>
      <c r="X9" s="3" t="s">
        <v>9</v>
      </c>
    </row>
    <row r="10" spans="1:24" ht="23.25" customHeight="1" x14ac:dyDescent="0.25">
      <c r="A10" s="3">
        <v>2</v>
      </c>
      <c r="B10" s="3" t="s">
        <v>8</v>
      </c>
      <c r="C10" s="3">
        <v>12</v>
      </c>
      <c r="D10" s="3">
        <v>3.8</v>
      </c>
      <c r="E10" s="3" t="s">
        <v>9</v>
      </c>
      <c r="P10" s="19" t="s">
        <v>8</v>
      </c>
      <c r="Q10" s="19"/>
      <c r="R10" s="4">
        <f>QUARTILE(V2:V6, 3)</f>
        <v>18</v>
      </c>
      <c r="S10" t="s">
        <v>32</v>
      </c>
      <c r="T10" s="3">
        <v>1</v>
      </c>
      <c r="U10" s="3" t="s">
        <v>5</v>
      </c>
      <c r="V10" s="3">
        <v>20</v>
      </c>
      <c r="W10" s="3">
        <v>4.2</v>
      </c>
      <c r="X10" s="3" t="s">
        <v>9</v>
      </c>
    </row>
    <row r="11" spans="1:24" ht="25.5" customHeight="1" x14ac:dyDescent="0.25">
      <c r="A11" s="3">
        <v>2</v>
      </c>
      <c r="B11" s="3" t="s">
        <v>8</v>
      </c>
      <c r="C11" s="3">
        <v>15</v>
      </c>
      <c r="D11" s="3">
        <v>3.8</v>
      </c>
      <c r="E11" s="3" t="s">
        <v>9</v>
      </c>
      <c r="H11" s="4" t="s">
        <v>24</v>
      </c>
      <c r="I11" s="4">
        <f>QUARTILE(C2:C8, 1)</f>
        <v>16.5</v>
      </c>
      <c r="J11" s="4">
        <f>QUARTILE(C9:C13, 1)</f>
        <v>12</v>
      </c>
      <c r="K11" s="4">
        <f>QUARTILE(C14:C19, 1)</f>
        <v>10.5</v>
      </c>
      <c r="L11" s="4">
        <f>QUARTILE(C20:C26, 1)</f>
        <v>9</v>
      </c>
      <c r="M11" s="4">
        <f>QUARTILE(C27:C32, 1)</f>
        <v>20.5</v>
      </c>
      <c r="N11" s="4">
        <f>QUARTILE(C2:C32, 1)</f>
        <v>12</v>
      </c>
      <c r="P11" s="19" t="s">
        <v>5</v>
      </c>
      <c r="Q11" s="19"/>
      <c r="R11" s="4">
        <f>QUARTILE(V7:V20, 3)</f>
        <v>20</v>
      </c>
      <c r="T11" s="3">
        <v>1</v>
      </c>
      <c r="U11" s="3" t="s">
        <v>5</v>
      </c>
      <c r="V11" s="3">
        <v>20</v>
      </c>
      <c r="W11" s="3">
        <v>4.2</v>
      </c>
      <c r="X11" s="3" t="s">
        <v>9</v>
      </c>
    </row>
    <row r="12" spans="1:24" ht="22.5" customHeight="1" x14ac:dyDescent="0.25">
      <c r="A12" s="3">
        <v>2</v>
      </c>
      <c r="B12" s="3" t="s">
        <v>8</v>
      </c>
      <c r="C12" s="3">
        <v>18</v>
      </c>
      <c r="D12" s="3">
        <v>3.8</v>
      </c>
      <c r="E12" s="3" t="s">
        <v>9</v>
      </c>
      <c r="H12" s="4" t="s">
        <v>25</v>
      </c>
      <c r="I12" s="4">
        <f>QUARTILE(C9:C13, 3)</f>
        <v>18</v>
      </c>
      <c r="J12" s="4">
        <f>QUARTILE(C9:C13, 3)</f>
        <v>18</v>
      </c>
      <c r="K12" s="4">
        <f>QUARTILE(C14:C19, 3)</f>
        <v>15.5</v>
      </c>
      <c r="L12" s="4">
        <f>QUARTILE(C20:C26, 3)</f>
        <v>17.5</v>
      </c>
      <c r="M12" s="4">
        <f>QUARTILE(C27:C32, 3)</f>
        <v>27.25</v>
      </c>
      <c r="N12" s="4">
        <f>QUARTILE(C2:C32, 3)</f>
        <v>20</v>
      </c>
      <c r="P12" s="19" t="s">
        <v>7</v>
      </c>
      <c r="Q12" s="19"/>
      <c r="R12" s="4">
        <f>QUARTILE(V21:V32, 3)</f>
        <v>22.75</v>
      </c>
      <c r="T12" s="3">
        <v>1</v>
      </c>
      <c r="U12" s="3" t="s">
        <v>5</v>
      </c>
      <c r="V12" s="3">
        <v>25</v>
      </c>
      <c r="W12" s="3">
        <v>4.2</v>
      </c>
      <c r="X12" s="3" t="s">
        <v>9</v>
      </c>
    </row>
    <row r="13" spans="1:24" ht="21.75" customHeight="1" x14ac:dyDescent="0.25">
      <c r="A13" s="3">
        <v>2</v>
      </c>
      <c r="B13" s="3" t="s">
        <v>8</v>
      </c>
      <c r="C13" s="3">
        <v>20</v>
      </c>
      <c r="D13" s="3">
        <v>3.8</v>
      </c>
      <c r="E13" s="3" t="s">
        <v>9</v>
      </c>
      <c r="H13" s="4" t="s">
        <v>26</v>
      </c>
      <c r="I13" s="4">
        <f>I12-I11</f>
        <v>1.5</v>
      </c>
      <c r="J13" s="4">
        <f t="shared" ref="J13:N13" si="1">J12-J11</f>
        <v>6</v>
      </c>
      <c r="K13" s="4">
        <f t="shared" si="1"/>
        <v>5</v>
      </c>
      <c r="L13" s="4">
        <f t="shared" si="1"/>
        <v>8.5</v>
      </c>
      <c r="M13" s="4">
        <f t="shared" si="1"/>
        <v>6.75</v>
      </c>
      <c r="N13" s="4">
        <f t="shared" si="1"/>
        <v>8</v>
      </c>
      <c r="S13" s="11"/>
      <c r="T13" s="3">
        <v>1</v>
      </c>
      <c r="U13" s="3" t="s">
        <v>5</v>
      </c>
      <c r="V13" s="3">
        <v>28</v>
      </c>
      <c r="W13" s="3">
        <v>4.2</v>
      </c>
      <c r="X13" s="3" t="s">
        <v>9</v>
      </c>
    </row>
    <row r="14" spans="1:24" ht="23.25" customHeight="1" x14ac:dyDescent="0.25">
      <c r="A14" s="3">
        <v>3</v>
      </c>
      <c r="B14" s="3" t="s">
        <v>7</v>
      </c>
      <c r="C14" s="3">
        <v>8</v>
      </c>
      <c r="D14" s="3">
        <v>4.0999999999999996</v>
      </c>
      <c r="E14" s="3" t="s">
        <v>6</v>
      </c>
      <c r="T14" s="3">
        <v>4</v>
      </c>
      <c r="U14" s="3" t="s">
        <v>5</v>
      </c>
      <c r="V14" s="3">
        <v>5</v>
      </c>
      <c r="W14" s="3">
        <v>3.6</v>
      </c>
      <c r="X14" s="3" t="s">
        <v>6</v>
      </c>
    </row>
    <row r="15" spans="1:24" ht="24" customHeight="1" x14ac:dyDescent="0.25">
      <c r="A15" s="3">
        <v>3</v>
      </c>
      <c r="B15" s="3" t="s">
        <v>7</v>
      </c>
      <c r="C15" s="3">
        <v>10</v>
      </c>
      <c r="D15" s="3">
        <v>4.0999999999999996</v>
      </c>
      <c r="E15" s="3" t="s">
        <v>6</v>
      </c>
      <c r="H15" s="4" t="s">
        <v>20</v>
      </c>
      <c r="I15" s="4">
        <f>_xlfn.VAR.P(C2:C8)</f>
        <v>25.918367346938776</v>
      </c>
      <c r="J15" s="4">
        <f>_xlfn.VAR.P(C9:C13)</f>
        <v>13.6</v>
      </c>
      <c r="K15" s="4">
        <f>_xlfn.VAR.P(C14:C19)</f>
        <v>11.666666666666666</v>
      </c>
      <c r="L15" s="4">
        <f>_xlfn.VAR.P(C20:C26)</f>
        <v>33.265306122448976</v>
      </c>
      <c r="M15" s="4">
        <f>_xlfn.VAR.P(C27:C32)</f>
        <v>18.138888888888889</v>
      </c>
      <c r="N15" s="4">
        <f>_xlfn.VAR.P(C2:C32)</f>
        <v>39.127991675338187</v>
      </c>
      <c r="P15" s="4" t="s">
        <v>0</v>
      </c>
      <c r="Q15" s="4" t="s">
        <v>41</v>
      </c>
      <c r="R15" s="4" t="s">
        <v>40</v>
      </c>
      <c r="T15" s="3">
        <v>4</v>
      </c>
      <c r="U15" s="3" t="s">
        <v>5</v>
      </c>
      <c r="V15" s="3">
        <v>8</v>
      </c>
      <c r="W15" s="3">
        <v>3.6</v>
      </c>
      <c r="X15" s="3" t="s">
        <v>6</v>
      </c>
    </row>
    <row r="16" spans="1:24" ht="25.5" customHeight="1" x14ac:dyDescent="0.25">
      <c r="A16" s="3">
        <v>3</v>
      </c>
      <c r="B16" s="3" t="s">
        <v>7</v>
      </c>
      <c r="C16" s="3">
        <v>12</v>
      </c>
      <c r="D16" s="3">
        <v>4.0999999999999996</v>
      </c>
      <c r="E16" s="3" t="s">
        <v>6</v>
      </c>
      <c r="H16" s="4" t="s">
        <v>21</v>
      </c>
      <c r="I16" s="4">
        <f>_xlfn.STDEV.P(C2:C8)</f>
        <v>5.091008480344418</v>
      </c>
      <c r="J16" s="4">
        <f>_xlfn.STDEV.P(C9:C13)</f>
        <v>3.687817782917155</v>
      </c>
      <c r="K16" s="4">
        <f>_xlfn.STDEV.P(C14:C19)</f>
        <v>3.415650255319866</v>
      </c>
      <c r="L16" s="4">
        <f>_xlfn.STDEV.P(C20:C26)</f>
        <v>5.7676083537675282</v>
      </c>
      <c r="M16" s="4">
        <f>_xlfn.STDEV.P(C27:C32)</f>
        <v>4.2589774463935459</v>
      </c>
      <c r="N16" s="4">
        <f>_xlfn.STDEV.P(C2:C32)</f>
        <v>6.2552371398163782</v>
      </c>
      <c r="P16" s="4" t="s">
        <v>5</v>
      </c>
      <c r="Q16" s="4">
        <f>D2</f>
        <v>4.2</v>
      </c>
      <c r="R16" s="4">
        <f>I3</f>
        <v>19.714285714285715</v>
      </c>
      <c r="T16" s="3">
        <v>4</v>
      </c>
      <c r="U16" s="3" t="s">
        <v>5</v>
      </c>
      <c r="V16" s="3">
        <v>10</v>
      </c>
      <c r="W16" s="3">
        <v>3.6</v>
      </c>
      <c r="X16" s="3" t="s">
        <v>6</v>
      </c>
    </row>
    <row r="17" spans="1:24" ht="24.75" customHeight="1" x14ac:dyDescent="0.25">
      <c r="A17" s="3">
        <v>3</v>
      </c>
      <c r="B17" s="3" t="s">
        <v>7</v>
      </c>
      <c r="C17" s="3">
        <v>14</v>
      </c>
      <c r="D17" s="3">
        <v>4.0999999999999996</v>
      </c>
      <c r="E17" s="3" t="s">
        <v>6</v>
      </c>
      <c r="H17" s="4" t="s">
        <v>27</v>
      </c>
      <c r="I17" s="4">
        <f>I16*2</f>
        <v>10.182016960688836</v>
      </c>
      <c r="J17" s="4">
        <f t="shared" ref="J17:N17" si="2">J16*2</f>
        <v>7.37563556583431</v>
      </c>
      <c r="K17" s="4">
        <f t="shared" si="2"/>
        <v>6.831300510639732</v>
      </c>
      <c r="L17" s="4">
        <f t="shared" si="2"/>
        <v>11.535216707535056</v>
      </c>
      <c r="M17" s="4">
        <f t="shared" si="2"/>
        <v>8.5179548927870918</v>
      </c>
      <c r="N17" s="4">
        <f t="shared" si="2"/>
        <v>12.510474279632756</v>
      </c>
      <c r="P17" s="4" t="s">
        <v>8</v>
      </c>
      <c r="Q17" s="4">
        <f>D9</f>
        <v>3.8</v>
      </c>
      <c r="R17" s="4">
        <f>J3</f>
        <v>15</v>
      </c>
      <c r="T17" s="3">
        <v>4</v>
      </c>
      <c r="U17" s="3" t="s">
        <v>5</v>
      </c>
      <c r="V17" s="3">
        <v>12</v>
      </c>
      <c r="W17" s="3">
        <v>3.6</v>
      </c>
      <c r="X17" s="3" t="s">
        <v>6</v>
      </c>
    </row>
    <row r="18" spans="1:24" ht="23.25" customHeight="1" x14ac:dyDescent="0.25">
      <c r="A18" s="3">
        <v>3</v>
      </c>
      <c r="B18" s="3" t="s">
        <v>7</v>
      </c>
      <c r="C18" s="3">
        <v>16</v>
      </c>
      <c r="D18" s="3">
        <v>4.0999999999999996</v>
      </c>
      <c r="E18" s="3" t="s">
        <v>6</v>
      </c>
      <c r="P18" s="4" t="s">
        <v>7</v>
      </c>
      <c r="Q18" s="4">
        <f>D14</f>
        <v>4.0999999999999996</v>
      </c>
      <c r="R18" s="4">
        <f>K3</f>
        <v>13</v>
      </c>
      <c r="T18" s="3">
        <v>4</v>
      </c>
      <c r="U18" s="3" t="s">
        <v>5</v>
      </c>
      <c r="V18" s="3">
        <v>15</v>
      </c>
      <c r="W18" s="3">
        <v>3.6</v>
      </c>
      <c r="X18" s="3" t="s">
        <v>6</v>
      </c>
    </row>
    <row r="19" spans="1:24" ht="24" customHeight="1" x14ac:dyDescent="0.25">
      <c r="A19" s="3">
        <v>3</v>
      </c>
      <c r="B19" s="3" t="s">
        <v>7</v>
      </c>
      <c r="C19" s="3">
        <v>18</v>
      </c>
      <c r="D19" s="3">
        <v>4.0999999999999996</v>
      </c>
      <c r="E19" s="3" t="s">
        <v>6</v>
      </c>
      <c r="H19" s="7" t="s">
        <v>28</v>
      </c>
      <c r="I19" s="7">
        <f>I3-I17</f>
        <v>9.5322687535968793</v>
      </c>
      <c r="J19" s="7">
        <f t="shared" ref="J19:N19" si="3">J3-J17</f>
        <v>7.62436443416569</v>
      </c>
      <c r="K19" s="7">
        <f t="shared" si="3"/>
        <v>6.168699489360268</v>
      </c>
      <c r="L19" s="7">
        <f t="shared" si="3"/>
        <v>1.6076404353220859</v>
      </c>
      <c r="M19" s="7">
        <f t="shared" si="3"/>
        <v>15.31537844054624</v>
      </c>
      <c r="N19" s="9">
        <f t="shared" si="3"/>
        <v>4.4572676558511155</v>
      </c>
      <c r="P19" s="4" t="s">
        <v>5</v>
      </c>
      <c r="Q19" s="4">
        <f>D20</f>
        <v>3.6</v>
      </c>
      <c r="R19" s="4">
        <f>L3</f>
        <v>13.142857142857142</v>
      </c>
      <c r="T19" s="3">
        <v>4</v>
      </c>
      <c r="U19" s="3" t="s">
        <v>5</v>
      </c>
      <c r="V19" s="3">
        <v>20</v>
      </c>
      <c r="W19" s="3">
        <v>3.6</v>
      </c>
      <c r="X19" s="3" t="s">
        <v>6</v>
      </c>
    </row>
    <row r="20" spans="1:24" ht="21.75" customHeight="1" x14ac:dyDescent="0.25">
      <c r="A20" s="3">
        <v>4</v>
      </c>
      <c r="B20" s="3" t="s">
        <v>5</v>
      </c>
      <c r="C20" s="3">
        <v>5</v>
      </c>
      <c r="D20" s="3">
        <v>3.6</v>
      </c>
      <c r="E20" s="3" t="s">
        <v>6</v>
      </c>
      <c r="H20" s="8" t="s">
        <v>29</v>
      </c>
      <c r="I20" s="8">
        <f>I3+I17</f>
        <v>29.89630267497455</v>
      </c>
      <c r="J20" s="8">
        <f t="shared" ref="J20:N20" si="4">J3+J17</f>
        <v>22.375635565834308</v>
      </c>
      <c r="K20" s="8">
        <f t="shared" si="4"/>
        <v>19.831300510639732</v>
      </c>
      <c r="L20" s="8">
        <f t="shared" si="4"/>
        <v>24.678073850392199</v>
      </c>
      <c r="M20" s="8">
        <f t="shared" si="4"/>
        <v>32.351288226120424</v>
      </c>
      <c r="N20" s="10">
        <f t="shared" si="4"/>
        <v>29.478216215116628</v>
      </c>
      <c r="P20" s="4" t="s">
        <v>7</v>
      </c>
      <c r="Q20" s="4">
        <f>D27</f>
        <v>4.5</v>
      </c>
      <c r="R20" s="4">
        <f>M3</f>
        <v>23.833333333333332</v>
      </c>
      <c r="T20" s="3">
        <v>4</v>
      </c>
      <c r="U20" s="3" t="s">
        <v>5</v>
      </c>
      <c r="V20" s="3">
        <v>22</v>
      </c>
      <c r="W20" s="3">
        <v>3.6</v>
      </c>
      <c r="X20" s="3" t="s">
        <v>6</v>
      </c>
    </row>
    <row r="21" spans="1:24" ht="24.75" customHeight="1" x14ac:dyDescent="0.25">
      <c r="A21" s="3">
        <v>4</v>
      </c>
      <c r="B21" s="3" t="s">
        <v>5</v>
      </c>
      <c r="C21" s="3">
        <v>8</v>
      </c>
      <c r="D21" s="3">
        <v>3.6</v>
      </c>
      <c r="E21" s="3" t="s">
        <v>6</v>
      </c>
      <c r="T21" s="3">
        <v>3</v>
      </c>
      <c r="U21" s="3" t="s">
        <v>7</v>
      </c>
      <c r="V21" s="3">
        <v>8</v>
      </c>
      <c r="W21" s="3">
        <v>4.0999999999999996</v>
      </c>
      <c r="X21" s="3" t="s">
        <v>6</v>
      </c>
    </row>
    <row r="22" spans="1:24" ht="25.5" customHeight="1" x14ac:dyDescent="0.25">
      <c r="A22" s="3">
        <v>4</v>
      </c>
      <c r="B22" s="3" t="s">
        <v>5</v>
      </c>
      <c r="C22" s="3">
        <v>10</v>
      </c>
      <c r="D22" s="3">
        <v>3.6</v>
      </c>
      <c r="E22" s="3" t="s">
        <v>6</v>
      </c>
      <c r="P22" s="16" t="s">
        <v>39</v>
      </c>
      <c r="Q22" s="17"/>
      <c r="R22" s="4">
        <f>CORREL(R16:R20,Q16:Q20)</f>
        <v>0.83376573957432687</v>
      </c>
      <c r="T22" s="3">
        <v>3</v>
      </c>
      <c r="U22" s="3" t="s">
        <v>7</v>
      </c>
      <c r="V22" s="3">
        <v>10</v>
      </c>
      <c r="W22" s="3">
        <v>4.0999999999999996</v>
      </c>
      <c r="X22" s="3" t="s">
        <v>6</v>
      </c>
    </row>
    <row r="23" spans="1:24" ht="24" customHeight="1" x14ac:dyDescent="0.25">
      <c r="A23" s="3">
        <v>4</v>
      </c>
      <c r="B23" s="3" t="s">
        <v>5</v>
      </c>
      <c r="C23" s="3">
        <v>12</v>
      </c>
      <c r="D23" s="3">
        <v>3.6</v>
      </c>
      <c r="E23" s="3" t="s">
        <v>6</v>
      </c>
      <c r="H23" s="12" t="s">
        <v>33</v>
      </c>
      <c r="I23" s="18" t="s">
        <v>35</v>
      </c>
      <c r="J23" s="18"/>
      <c r="K23" s="18"/>
      <c r="L23" s="18"/>
      <c r="M23" s="18"/>
      <c r="N23" s="18"/>
      <c r="T23" s="3">
        <v>3</v>
      </c>
      <c r="U23" s="3" t="s">
        <v>7</v>
      </c>
      <c r="V23" s="3">
        <v>12</v>
      </c>
      <c r="W23" s="3">
        <v>4.0999999999999996</v>
      </c>
      <c r="X23" s="3" t="s">
        <v>6</v>
      </c>
    </row>
    <row r="24" spans="1:24" ht="25.5" customHeight="1" x14ac:dyDescent="0.25">
      <c r="A24" s="3">
        <v>4</v>
      </c>
      <c r="B24" s="3" t="s">
        <v>5</v>
      </c>
      <c r="C24" s="3">
        <v>15</v>
      </c>
      <c r="D24" s="3">
        <v>3.6</v>
      </c>
      <c r="E24" s="3" t="s">
        <v>6</v>
      </c>
      <c r="I24" s="18"/>
      <c r="J24" s="18"/>
      <c r="K24" s="18"/>
      <c r="L24" s="18"/>
      <c r="M24" s="18"/>
      <c r="N24" s="18"/>
      <c r="P24" s="4" t="s">
        <v>0</v>
      </c>
      <c r="Q24" s="4" t="s">
        <v>41</v>
      </c>
      <c r="R24" s="4" t="s">
        <v>40</v>
      </c>
      <c r="T24" s="3">
        <v>3</v>
      </c>
      <c r="U24" s="3" t="s">
        <v>7</v>
      </c>
      <c r="V24" s="3">
        <v>14</v>
      </c>
      <c r="W24" s="3">
        <v>4.0999999999999996</v>
      </c>
      <c r="X24" s="3" t="s">
        <v>6</v>
      </c>
    </row>
    <row r="25" spans="1:24" ht="21.75" customHeight="1" x14ac:dyDescent="0.25">
      <c r="A25" s="3">
        <v>4</v>
      </c>
      <c r="B25" s="3" t="s">
        <v>5</v>
      </c>
      <c r="C25" s="3">
        <v>20</v>
      </c>
      <c r="D25" s="3">
        <v>3.6</v>
      </c>
      <c r="E25" s="3" t="s">
        <v>6</v>
      </c>
      <c r="H25" s="12" t="s">
        <v>34</v>
      </c>
      <c r="I25" s="18" t="s">
        <v>44</v>
      </c>
      <c r="J25" s="18"/>
      <c r="K25" s="18"/>
      <c r="L25" s="18"/>
      <c r="M25" s="18"/>
      <c r="N25" s="18"/>
      <c r="P25" s="4">
        <v>1</v>
      </c>
      <c r="Q25" s="4">
        <f>Q16</f>
        <v>4.2</v>
      </c>
      <c r="R25" s="4">
        <f>I3</f>
        <v>19.714285714285715</v>
      </c>
      <c r="T25" s="3">
        <v>3</v>
      </c>
      <c r="U25" s="3" t="s">
        <v>7</v>
      </c>
      <c r="V25" s="3">
        <v>16</v>
      </c>
      <c r="W25" s="3">
        <v>4.0999999999999996</v>
      </c>
      <c r="X25" s="3" t="s">
        <v>6</v>
      </c>
    </row>
    <row r="26" spans="1:24" ht="24" customHeight="1" x14ac:dyDescent="0.25">
      <c r="A26" s="3">
        <v>4</v>
      </c>
      <c r="B26" s="3" t="s">
        <v>5</v>
      </c>
      <c r="C26" s="3">
        <v>22</v>
      </c>
      <c r="D26" s="3">
        <v>3.6</v>
      </c>
      <c r="E26" s="3" t="s">
        <v>6</v>
      </c>
      <c r="I26" s="18"/>
      <c r="J26" s="18"/>
      <c r="K26" s="18"/>
      <c r="L26" s="18"/>
      <c r="M26" s="18"/>
      <c r="N26" s="18"/>
      <c r="P26" s="4">
        <v>2</v>
      </c>
      <c r="Q26" s="4">
        <f>Q17</f>
        <v>3.8</v>
      </c>
      <c r="R26" s="4">
        <f>J3</f>
        <v>15</v>
      </c>
      <c r="T26" s="3">
        <v>3</v>
      </c>
      <c r="U26" s="3" t="s">
        <v>7</v>
      </c>
      <c r="V26" s="3">
        <v>18</v>
      </c>
      <c r="W26" s="3">
        <v>4.0999999999999996</v>
      </c>
      <c r="X26" s="3" t="s">
        <v>6</v>
      </c>
    </row>
    <row r="27" spans="1:24" ht="24.75" customHeight="1" x14ac:dyDescent="0.25">
      <c r="A27" s="3">
        <v>5</v>
      </c>
      <c r="B27" s="3" t="s">
        <v>7</v>
      </c>
      <c r="C27" s="3">
        <v>18</v>
      </c>
      <c r="D27" s="3">
        <v>4.5</v>
      </c>
      <c r="E27" s="3" t="s">
        <v>9</v>
      </c>
      <c r="P27" s="4">
        <v>3</v>
      </c>
      <c r="Q27" s="4">
        <f>Q18</f>
        <v>4.0999999999999996</v>
      </c>
      <c r="R27" s="4">
        <f>K3</f>
        <v>13</v>
      </c>
      <c r="T27" s="3">
        <v>5</v>
      </c>
      <c r="U27" s="3" t="s">
        <v>7</v>
      </c>
      <c r="V27" s="3">
        <v>18</v>
      </c>
      <c r="W27" s="3">
        <v>4.5</v>
      </c>
      <c r="X27" s="3" t="s">
        <v>9</v>
      </c>
    </row>
    <row r="28" spans="1:24" ht="24" customHeight="1" x14ac:dyDescent="0.25">
      <c r="A28" s="3">
        <v>5</v>
      </c>
      <c r="B28" s="3" t="s">
        <v>7</v>
      </c>
      <c r="C28" s="3">
        <v>20</v>
      </c>
      <c r="D28" s="3">
        <v>4.5</v>
      </c>
      <c r="E28" s="3" t="s">
        <v>9</v>
      </c>
      <c r="H28" s="4" t="s">
        <v>36</v>
      </c>
      <c r="I28" s="4">
        <f>_xlfn.T.TEST(C49:C66,C36:C48,2,2)</f>
        <v>2.2353152014302001E-3</v>
      </c>
      <c r="J28" s="20"/>
      <c r="L28" s="19" t="s">
        <v>37</v>
      </c>
      <c r="M28" s="19"/>
      <c r="N28" s="4">
        <v>0.05</v>
      </c>
      <c r="P28" s="4">
        <v>4</v>
      </c>
      <c r="Q28" s="4">
        <f>Q19</f>
        <v>3.6</v>
      </c>
      <c r="R28" s="4">
        <f>L3</f>
        <v>13.142857142857142</v>
      </c>
      <c r="T28" s="3">
        <v>5</v>
      </c>
      <c r="U28" s="3" t="s">
        <v>7</v>
      </c>
      <c r="V28" s="3">
        <v>20</v>
      </c>
      <c r="W28" s="3">
        <v>4.5</v>
      </c>
      <c r="X28" s="3" t="s">
        <v>9</v>
      </c>
    </row>
    <row r="29" spans="1:24" ht="23.25" customHeight="1" x14ac:dyDescent="0.25">
      <c r="A29" s="3">
        <v>5</v>
      </c>
      <c r="B29" s="3" t="s">
        <v>7</v>
      </c>
      <c r="C29" s="3">
        <v>22</v>
      </c>
      <c r="D29" s="3">
        <v>4.5</v>
      </c>
      <c r="E29" s="3" t="s">
        <v>9</v>
      </c>
      <c r="P29" s="4">
        <v>5</v>
      </c>
      <c r="Q29" s="4">
        <f>Q20</f>
        <v>4.5</v>
      </c>
      <c r="R29" s="4">
        <f>M3</f>
        <v>23.833333333333332</v>
      </c>
      <c r="T29" s="3">
        <v>5</v>
      </c>
      <c r="U29" s="3" t="s">
        <v>7</v>
      </c>
      <c r="V29" s="3">
        <v>22</v>
      </c>
      <c r="W29" s="3">
        <v>4.5</v>
      </c>
      <c r="X29" s="3" t="s">
        <v>9</v>
      </c>
    </row>
    <row r="30" spans="1:24" ht="24.75" customHeight="1" x14ac:dyDescent="0.25">
      <c r="A30" s="3">
        <v>5</v>
      </c>
      <c r="B30" s="3" t="s">
        <v>7</v>
      </c>
      <c r="C30" s="3">
        <v>25</v>
      </c>
      <c r="D30" s="3">
        <v>4.5</v>
      </c>
      <c r="E30" s="3" t="s">
        <v>9</v>
      </c>
      <c r="H30" s="4" t="s">
        <v>42</v>
      </c>
      <c r="I30" s="4">
        <v>2</v>
      </c>
      <c r="J30" s="20"/>
      <c r="T30" s="3">
        <v>5</v>
      </c>
      <c r="U30" s="3" t="s">
        <v>7</v>
      </c>
      <c r="V30" s="3">
        <v>25</v>
      </c>
      <c r="W30" s="3">
        <v>4.5</v>
      </c>
      <c r="X30" s="3" t="s">
        <v>9</v>
      </c>
    </row>
    <row r="31" spans="1:24" ht="24.75" customHeight="1" x14ac:dyDescent="0.25">
      <c r="A31" s="3">
        <v>5</v>
      </c>
      <c r="B31" s="3" t="s">
        <v>7</v>
      </c>
      <c r="C31" s="3">
        <v>28</v>
      </c>
      <c r="D31" s="3">
        <v>4.5</v>
      </c>
      <c r="E31" s="3" t="s">
        <v>9</v>
      </c>
      <c r="H31" s="4" t="s">
        <v>43</v>
      </c>
      <c r="I31" s="4">
        <v>31</v>
      </c>
      <c r="J31" s="20"/>
      <c r="T31" s="3">
        <v>5</v>
      </c>
      <c r="U31" s="3" t="s">
        <v>7</v>
      </c>
      <c r="V31" s="3">
        <v>28</v>
      </c>
      <c r="W31" s="3">
        <v>4.5</v>
      </c>
      <c r="X31" s="3" t="s">
        <v>9</v>
      </c>
    </row>
    <row r="32" spans="1:24" ht="21.75" customHeight="1" x14ac:dyDescent="0.25">
      <c r="A32" s="3">
        <v>5</v>
      </c>
      <c r="B32" s="3" t="s">
        <v>7</v>
      </c>
      <c r="C32" s="3">
        <v>30</v>
      </c>
      <c r="D32" s="3">
        <v>4.5</v>
      </c>
      <c r="E32" s="3" t="s">
        <v>9</v>
      </c>
      <c r="H32" s="4" t="s">
        <v>38</v>
      </c>
      <c r="I32" s="4">
        <f>I31-I30</f>
        <v>29</v>
      </c>
      <c r="J32" s="20"/>
      <c r="T32" s="3">
        <v>5</v>
      </c>
      <c r="U32" s="3" t="s">
        <v>7</v>
      </c>
      <c r="V32" s="3">
        <v>30</v>
      </c>
      <c r="W32" s="3">
        <v>4.5</v>
      </c>
      <c r="X32" s="3" t="s">
        <v>9</v>
      </c>
    </row>
    <row r="35" spans="1:26" ht="60" x14ac:dyDescent="0.25">
      <c r="A35" s="2" t="s">
        <v>0</v>
      </c>
      <c r="B35" s="2" t="s">
        <v>1</v>
      </c>
      <c r="C35" s="2" t="s">
        <v>2</v>
      </c>
      <c r="D35" s="2" t="s">
        <v>3</v>
      </c>
      <c r="E35" s="2" t="s">
        <v>4</v>
      </c>
    </row>
    <row r="36" spans="1:26" x14ac:dyDescent="0.25">
      <c r="A36" s="3">
        <v>4</v>
      </c>
      <c r="B36" s="3" t="s">
        <v>5</v>
      </c>
      <c r="C36" s="3">
        <v>5</v>
      </c>
      <c r="D36" s="3">
        <v>3.6</v>
      </c>
      <c r="E36" s="3" t="s">
        <v>6</v>
      </c>
      <c r="V36" s="14"/>
      <c r="W36" s="14"/>
      <c r="X36" s="14"/>
      <c r="Y36" s="14"/>
      <c r="Z36" s="14"/>
    </row>
    <row r="37" spans="1:26" x14ac:dyDescent="0.25">
      <c r="A37" s="3">
        <v>4</v>
      </c>
      <c r="B37" s="3" t="s">
        <v>5</v>
      </c>
      <c r="C37" s="3">
        <v>8</v>
      </c>
      <c r="D37" s="3">
        <v>3.6</v>
      </c>
      <c r="E37" s="3" t="s">
        <v>6</v>
      </c>
      <c r="V37" s="15"/>
      <c r="W37" s="15"/>
      <c r="X37" s="15"/>
      <c r="Y37" s="15"/>
      <c r="Z37" s="15"/>
    </row>
    <row r="38" spans="1:26" x14ac:dyDescent="0.25">
      <c r="A38" s="3">
        <v>4</v>
      </c>
      <c r="B38" s="3" t="s">
        <v>5</v>
      </c>
      <c r="C38" s="3">
        <v>10</v>
      </c>
      <c r="D38" s="3">
        <v>3.6</v>
      </c>
      <c r="E38" s="3" t="s">
        <v>6</v>
      </c>
      <c r="V38" s="15"/>
      <c r="W38" s="15"/>
      <c r="X38" s="15"/>
      <c r="Y38" s="15"/>
      <c r="Z38" s="15"/>
    </row>
    <row r="39" spans="1:26" x14ac:dyDescent="0.25">
      <c r="A39" s="3">
        <v>4</v>
      </c>
      <c r="B39" s="3" t="s">
        <v>5</v>
      </c>
      <c r="C39" s="3">
        <v>12</v>
      </c>
      <c r="D39" s="3">
        <v>3.6</v>
      </c>
      <c r="E39" s="3" t="s">
        <v>6</v>
      </c>
      <c r="V39" s="15"/>
      <c r="W39" s="15"/>
      <c r="X39" s="15"/>
      <c r="Y39" s="15"/>
      <c r="Z39" s="15"/>
    </row>
    <row r="40" spans="1:26" x14ac:dyDescent="0.25">
      <c r="A40" s="3">
        <v>4</v>
      </c>
      <c r="B40" s="3" t="s">
        <v>5</v>
      </c>
      <c r="C40" s="3">
        <v>15</v>
      </c>
      <c r="D40" s="3">
        <v>3.6</v>
      </c>
      <c r="E40" s="3" t="s">
        <v>6</v>
      </c>
      <c r="V40" s="15"/>
      <c r="W40" s="15"/>
      <c r="X40" s="15"/>
      <c r="Y40" s="15"/>
      <c r="Z40" s="15"/>
    </row>
    <row r="41" spans="1:26" x14ac:dyDescent="0.25">
      <c r="A41" s="3">
        <v>4</v>
      </c>
      <c r="B41" s="3" t="s">
        <v>5</v>
      </c>
      <c r="C41" s="3">
        <v>20</v>
      </c>
      <c r="D41" s="3">
        <v>3.6</v>
      </c>
      <c r="E41" s="3" t="s">
        <v>6</v>
      </c>
      <c r="V41" s="15"/>
      <c r="W41" s="15"/>
      <c r="X41" s="15"/>
      <c r="Y41" s="15"/>
      <c r="Z41" s="15"/>
    </row>
    <row r="42" spans="1:26" x14ac:dyDescent="0.25">
      <c r="A42" s="3">
        <v>4</v>
      </c>
      <c r="B42" s="3" t="s">
        <v>5</v>
      </c>
      <c r="C42" s="3">
        <v>22</v>
      </c>
      <c r="D42" s="3">
        <v>3.6</v>
      </c>
      <c r="E42" s="3" t="s">
        <v>6</v>
      </c>
      <c r="V42" s="15"/>
      <c r="W42" s="15"/>
      <c r="X42" s="15"/>
      <c r="Y42" s="15"/>
      <c r="Z42" s="15"/>
    </row>
    <row r="43" spans="1:26" x14ac:dyDescent="0.25">
      <c r="A43" s="3">
        <v>3</v>
      </c>
      <c r="B43" s="3" t="s">
        <v>7</v>
      </c>
      <c r="C43" s="3">
        <v>8</v>
      </c>
      <c r="D43" s="3">
        <v>4.0999999999999996</v>
      </c>
      <c r="E43" s="3" t="s">
        <v>6</v>
      </c>
      <c r="V43" s="15"/>
      <c r="W43" s="15"/>
      <c r="X43" s="15"/>
      <c r="Y43" s="15"/>
      <c r="Z43" s="15"/>
    </row>
    <row r="44" spans="1:26" x14ac:dyDescent="0.25">
      <c r="A44" s="3">
        <v>3</v>
      </c>
      <c r="B44" s="3" t="s">
        <v>7</v>
      </c>
      <c r="C44" s="3">
        <v>10</v>
      </c>
      <c r="D44" s="3">
        <v>4.0999999999999996</v>
      </c>
      <c r="E44" s="3" t="s">
        <v>6</v>
      </c>
      <c r="V44" s="15"/>
      <c r="W44" s="15"/>
      <c r="X44" s="15"/>
      <c r="Y44" s="15"/>
      <c r="Z44" s="15"/>
    </row>
    <row r="45" spans="1:26" x14ac:dyDescent="0.25">
      <c r="A45" s="3">
        <v>3</v>
      </c>
      <c r="B45" s="3" t="s">
        <v>7</v>
      </c>
      <c r="C45" s="3">
        <v>12</v>
      </c>
      <c r="D45" s="3">
        <v>4.0999999999999996</v>
      </c>
      <c r="E45" s="3" t="s">
        <v>6</v>
      </c>
      <c r="V45" s="15"/>
      <c r="W45" s="15"/>
      <c r="X45" s="15"/>
      <c r="Y45" s="15"/>
      <c r="Z45" s="15"/>
    </row>
    <row r="46" spans="1:26" x14ac:dyDescent="0.25">
      <c r="A46" s="3">
        <v>3</v>
      </c>
      <c r="B46" s="3" t="s">
        <v>7</v>
      </c>
      <c r="C46" s="3">
        <v>14</v>
      </c>
      <c r="D46" s="3">
        <v>4.0999999999999996</v>
      </c>
      <c r="E46" s="3" t="s">
        <v>6</v>
      </c>
      <c r="V46" s="15"/>
      <c r="W46" s="15"/>
      <c r="X46" s="15"/>
      <c r="Y46" s="15"/>
      <c r="Z46" s="15"/>
    </row>
    <row r="47" spans="1:26" x14ac:dyDescent="0.25">
      <c r="A47" s="3">
        <v>3</v>
      </c>
      <c r="B47" s="3" t="s">
        <v>7</v>
      </c>
      <c r="C47" s="3">
        <v>16</v>
      </c>
      <c r="D47" s="3">
        <v>4.0999999999999996</v>
      </c>
      <c r="E47" s="3" t="s">
        <v>6</v>
      </c>
      <c r="V47" s="15"/>
      <c r="W47" s="15"/>
      <c r="X47" s="15"/>
      <c r="Y47" s="15"/>
      <c r="Z47" s="15"/>
    </row>
    <row r="48" spans="1:26" x14ac:dyDescent="0.25">
      <c r="A48" s="3">
        <v>3</v>
      </c>
      <c r="B48" s="3" t="s">
        <v>7</v>
      </c>
      <c r="C48" s="3">
        <v>18</v>
      </c>
      <c r="D48" s="3">
        <v>4.0999999999999996</v>
      </c>
      <c r="E48" s="3" t="s">
        <v>6</v>
      </c>
      <c r="V48" s="15"/>
      <c r="W48" s="15"/>
      <c r="X48" s="15"/>
      <c r="Y48" s="15"/>
      <c r="Z48" s="15"/>
    </row>
    <row r="49" spans="1:26" x14ac:dyDescent="0.25">
      <c r="A49" s="3">
        <v>2</v>
      </c>
      <c r="B49" s="3" t="s">
        <v>8</v>
      </c>
      <c r="C49" s="3">
        <v>10</v>
      </c>
      <c r="D49" s="3">
        <v>3.8</v>
      </c>
      <c r="E49" s="3" t="s">
        <v>9</v>
      </c>
      <c r="V49" s="15"/>
      <c r="W49" s="15"/>
      <c r="X49" s="15"/>
      <c r="Y49" s="15"/>
      <c r="Z49" s="15"/>
    </row>
    <row r="50" spans="1:26" x14ac:dyDescent="0.25">
      <c r="A50" s="3">
        <v>2</v>
      </c>
      <c r="B50" s="3" t="s">
        <v>8</v>
      </c>
      <c r="C50" s="3">
        <v>12</v>
      </c>
      <c r="D50" s="3">
        <v>3.8</v>
      </c>
      <c r="E50" s="3" t="s">
        <v>9</v>
      </c>
    </row>
    <row r="51" spans="1:26" x14ac:dyDescent="0.25">
      <c r="A51" s="3">
        <v>2</v>
      </c>
      <c r="B51" s="3" t="s">
        <v>8</v>
      </c>
      <c r="C51" s="3">
        <v>15</v>
      </c>
      <c r="D51" s="3">
        <v>3.8</v>
      </c>
      <c r="E51" s="3" t="s">
        <v>9</v>
      </c>
      <c r="V51" s="15"/>
      <c r="W51" s="15"/>
      <c r="X51" s="15"/>
      <c r="Y51" s="15"/>
      <c r="Z51" s="15"/>
    </row>
    <row r="52" spans="1:26" x14ac:dyDescent="0.25">
      <c r="A52" s="3">
        <v>2</v>
      </c>
      <c r="B52" s="3" t="s">
        <v>8</v>
      </c>
      <c r="C52" s="3">
        <v>18</v>
      </c>
      <c r="D52" s="3">
        <v>3.8</v>
      </c>
      <c r="E52" s="3" t="s">
        <v>9</v>
      </c>
      <c r="V52" s="15"/>
      <c r="W52" s="15"/>
      <c r="X52" s="15"/>
      <c r="Y52" s="15"/>
      <c r="Z52" s="15"/>
    </row>
    <row r="53" spans="1:26" x14ac:dyDescent="0.25">
      <c r="A53" s="3">
        <v>2</v>
      </c>
      <c r="B53" s="3" t="s">
        <v>8</v>
      </c>
      <c r="C53" s="3">
        <v>20</v>
      </c>
      <c r="D53" s="3">
        <v>3.8</v>
      </c>
      <c r="E53" s="3" t="s">
        <v>9</v>
      </c>
      <c r="V53" s="15"/>
      <c r="W53" s="15"/>
      <c r="X53" s="15"/>
      <c r="Y53" s="15"/>
      <c r="Z53" s="15"/>
    </row>
    <row r="54" spans="1:26" x14ac:dyDescent="0.25">
      <c r="A54" s="3">
        <v>1</v>
      </c>
      <c r="B54" s="3" t="s">
        <v>5</v>
      </c>
      <c r="C54" s="3">
        <v>12</v>
      </c>
      <c r="D54" s="3">
        <v>4.2</v>
      </c>
      <c r="E54" s="3" t="s">
        <v>9</v>
      </c>
      <c r="V54" s="15"/>
      <c r="W54" s="15"/>
      <c r="X54" s="15"/>
      <c r="Y54" s="15"/>
      <c r="Z54" s="15"/>
    </row>
    <row r="55" spans="1:26" x14ac:dyDescent="0.25">
      <c r="A55" s="3">
        <v>1</v>
      </c>
      <c r="B55" s="3" t="s">
        <v>5</v>
      </c>
      <c r="C55" s="3">
        <v>15</v>
      </c>
      <c r="D55" s="3">
        <v>4.2</v>
      </c>
      <c r="E55" s="3" t="s">
        <v>9</v>
      </c>
      <c r="V55" s="15"/>
      <c r="W55" s="15"/>
      <c r="X55" s="15"/>
      <c r="Y55" s="15"/>
      <c r="Z55" s="15"/>
    </row>
    <row r="56" spans="1:26" x14ac:dyDescent="0.25">
      <c r="A56" s="3">
        <v>1</v>
      </c>
      <c r="B56" s="3" t="s">
        <v>5</v>
      </c>
      <c r="C56" s="3">
        <v>18</v>
      </c>
      <c r="D56" s="3">
        <v>4.2</v>
      </c>
      <c r="E56" s="3" t="s">
        <v>9</v>
      </c>
      <c r="V56" s="15"/>
      <c r="W56" s="15"/>
      <c r="X56" s="15"/>
      <c r="Y56" s="15"/>
      <c r="Z56" s="15"/>
    </row>
    <row r="57" spans="1:26" x14ac:dyDescent="0.25">
      <c r="A57" s="3">
        <v>1</v>
      </c>
      <c r="B57" s="3" t="s">
        <v>5</v>
      </c>
      <c r="C57" s="3">
        <v>20</v>
      </c>
      <c r="D57" s="3">
        <v>4.2</v>
      </c>
      <c r="E57" s="3" t="s">
        <v>9</v>
      </c>
      <c r="V57" s="15"/>
      <c r="W57" s="15"/>
      <c r="X57" s="15"/>
      <c r="Y57" s="15"/>
      <c r="Z57" s="15"/>
    </row>
    <row r="58" spans="1:26" x14ac:dyDescent="0.25">
      <c r="A58" s="3">
        <v>1</v>
      </c>
      <c r="B58" s="3" t="s">
        <v>5</v>
      </c>
      <c r="C58" s="3">
        <v>20</v>
      </c>
      <c r="D58" s="3">
        <v>4.2</v>
      </c>
      <c r="E58" s="3" t="s">
        <v>9</v>
      </c>
      <c r="J58" s="4" t="s">
        <v>6</v>
      </c>
      <c r="K58" s="4" t="s">
        <v>9</v>
      </c>
      <c r="V58" s="15"/>
      <c r="W58" s="15"/>
      <c r="X58" s="15"/>
      <c r="Y58" s="15"/>
      <c r="Z58" s="15"/>
    </row>
    <row r="59" spans="1:26" x14ac:dyDescent="0.25">
      <c r="A59" s="3">
        <v>1</v>
      </c>
      <c r="B59" s="3" t="s">
        <v>5</v>
      </c>
      <c r="C59" s="3">
        <v>25</v>
      </c>
      <c r="D59" s="3">
        <v>4.2</v>
      </c>
      <c r="E59" s="3" t="s">
        <v>9</v>
      </c>
      <c r="J59" s="3">
        <f>R28</f>
        <v>13.142857142857142</v>
      </c>
      <c r="K59" s="3">
        <f>R25</f>
        <v>19.714285714285715</v>
      </c>
      <c r="V59" s="15"/>
      <c r="W59" s="15"/>
      <c r="X59" s="15"/>
      <c r="Y59" s="15"/>
      <c r="Z59" s="15"/>
    </row>
    <row r="60" spans="1:26" x14ac:dyDescent="0.25">
      <c r="A60" s="3">
        <v>1</v>
      </c>
      <c r="B60" s="3" t="s">
        <v>5</v>
      </c>
      <c r="C60" s="3">
        <v>28</v>
      </c>
      <c r="D60" s="3">
        <v>4.2</v>
      </c>
      <c r="E60" s="3" t="s">
        <v>9</v>
      </c>
      <c r="J60" s="3">
        <f>R27</f>
        <v>13</v>
      </c>
      <c r="K60" s="3">
        <f>R29</f>
        <v>23.833333333333332</v>
      </c>
      <c r="V60" s="15"/>
      <c r="W60" s="15"/>
      <c r="X60" s="15"/>
      <c r="Y60" s="15"/>
      <c r="Z60" s="15"/>
    </row>
    <row r="61" spans="1:26" x14ac:dyDescent="0.25">
      <c r="A61" s="3">
        <v>5</v>
      </c>
      <c r="B61" s="3" t="s">
        <v>7</v>
      </c>
      <c r="C61" s="3">
        <v>18</v>
      </c>
      <c r="D61" s="3">
        <v>4.5</v>
      </c>
      <c r="E61" s="3" t="s">
        <v>9</v>
      </c>
      <c r="J61" s="3"/>
      <c r="K61" s="13">
        <f>R26</f>
        <v>15</v>
      </c>
      <c r="V61" s="15"/>
      <c r="W61" s="15"/>
      <c r="X61" s="15"/>
      <c r="Y61" s="15"/>
      <c r="Z61" s="15"/>
    </row>
    <row r="62" spans="1:26" x14ac:dyDescent="0.25">
      <c r="A62" s="3">
        <v>5</v>
      </c>
      <c r="B62" s="3" t="s">
        <v>7</v>
      </c>
      <c r="C62" s="3">
        <v>20</v>
      </c>
      <c r="D62" s="3">
        <v>4.5</v>
      </c>
      <c r="E62" s="3" t="s">
        <v>9</v>
      </c>
      <c r="V62" s="15"/>
      <c r="W62" s="15"/>
      <c r="X62" s="15"/>
      <c r="Y62" s="15"/>
      <c r="Z62" s="15"/>
    </row>
    <row r="63" spans="1:26" x14ac:dyDescent="0.25">
      <c r="A63" s="3">
        <v>5</v>
      </c>
      <c r="B63" s="3" t="s">
        <v>7</v>
      </c>
      <c r="C63" s="3">
        <v>22</v>
      </c>
      <c r="D63" s="3">
        <v>4.5</v>
      </c>
      <c r="E63" s="3" t="s">
        <v>9</v>
      </c>
      <c r="V63" s="15"/>
      <c r="W63" s="15"/>
      <c r="X63" s="15"/>
      <c r="Y63" s="15"/>
      <c r="Z63" s="15"/>
    </row>
    <row r="64" spans="1:26" x14ac:dyDescent="0.25">
      <c r="A64" s="3">
        <v>5</v>
      </c>
      <c r="B64" s="3" t="s">
        <v>7</v>
      </c>
      <c r="C64" s="3">
        <v>25</v>
      </c>
      <c r="D64" s="3">
        <v>4.5</v>
      </c>
      <c r="E64" s="3" t="s">
        <v>9</v>
      </c>
      <c r="V64" s="15"/>
      <c r="W64" s="15"/>
      <c r="X64" s="15"/>
      <c r="Y64" s="15"/>
      <c r="Z64" s="15"/>
    </row>
    <row r="65" spans="1:26" x14ac:dyDescent="0.25">
      <c r="A65" s="3">
        <v>5</v>
      </c>
      <c r="B65" s="3" t="s">
        <v>7</v>
      </c>
      <c r="C65" s="3">
        <v>28</v>
      </c>
      <c r="D65" s="3">
        <v>4.5</v>
      </c>
      <c r="E65" s="3" t="s">
        <v>9</v>
      </c>
      <c r="V65" s="15"/>
      <c r="W65" s="15"/>
      <c r="X65" s="15"/>
      <c r="Y65" s="15"/>
      <c r="Z65" s="15"/>
    </row>
    <row r="66" spans="1:26" x14ac:dyDescent="0.25">
      <c r="A66" s="3">
        <v>5</v>
      </c>
      <c r="B66" s="3" t="s">
        <v>7</v>
      </c>
      <c r="C66" s="3">
        <v>30</v>
      </c>
      <c r="D66" s="3">
        <v>4.5</v>
      </c>
      <c r="E66" s="3" t="s">
        <v>9</v>
      </c>
      <c r="V66" s="15"/>
      <c r="W66" s="15"/>
      <c r="X66" s="15"/>
      <c r="Y66" s="15"/>
      <c r="Z66" s="15"/>
    </row>
    <row r="67" spans="1:26" x14ac:dyDescent="0.25">
      <c r="V67" s="15"/>
      <c r="W67" s="15"/>
      <c r="X67" s="15"/>
      <c r="Y67" s="15"/>
      <c r="Z67" s="15"/>
    </row>
    <row r="68" spans="1:26" x14ac:dyDescent="0.25">
      <c r="V68" s="15"/>
      <c r="W68" s="15"/>
      <c r="X68" s="15"/>
      <c r="Y68" s="15"/>
      <c r="Z68" s="15"/>
    </row>
  </sheetData>
  <sortState xmlns:xlrd2="http://schemas.microsoft.com/office/spreadsheetml/2017/richdata2" ref="A36:E66">
    <sortCondition ref="E36"/>
  </sortState>
  <mergeCells count="8">
    <mergeCell ref="P22:Q22"/>
    <mergeCell ref="I25:N26"/>
    <mergeCell ref="L28:M28"/>
    <mergeCell ref="P9:Q9"/>
    <mergeCell ref="P10:Q10"/>
    <mergeCell ref="P11:Q11"/>
    <mergeCell ref="P12:Q12"/>
    <mergeCell ref="I23:N24"/>
  </mergeCells>
  <conditionalFormatting sqref="C2:C8">
    <cfRule type="cellIs" dxfId="11" priority="35" operator="greaterThan">
      <formula>$I$20</formula>
    </cfRule>
    <cfRule type="cellIs" dxfId="10" priority="36" operator="lessThan">
      <formula>$I$19</formula>
    </cfRule>
  </conditionalFormatting>
  <conditionalFormatting sqref="C2:C32">
    <cfRule type="cellIs" dxfId="9" priority="25" operator="greaterThan">
      <formula>$N$20</formula>
    </cfRule>
    <cfRule type="cellIs" dxfId="8" priority="26" operator="lessThan">
      <formula>$N$19</formula>
    </cfRule>
  </conditionalFormatting>
  <conditionalFormatting sqref="C9:C13">
    <cfRule type="cellIs" dxfId="7" priority="33" operator="greaterThan">
      <formula>$J$20</formula>
    </cfRule>
    <cfRule type="cellIs" dxfId="6" priority="34" operator="lessThan">
      <formula>$J$19</formula>
    </cfRule>
  </conditionalFormatting>
  <conditionalFormatting sqref="C14:C19">
    <cfRule type="cellIs" dxfId="5" priority="31" operator="greaterThan">
      <formula>$K$20</formula>
    </cfRule>
    <cfRule type="cellIs" dxfId="4" priority="32" operator="lessThan">
      <formula>$K$19</formula>
    </cfRule>
  </conditionalFormatting>
  <conditionalFormatting sqref="C20:C26">
    <cfRule type="cellIs" dxfId="3" priority="29" operator="greaterThan">
      <formula>$L$20</formula>
    </cfRule>
    <cfRule type="cellIs" dxfId="2" priority="30" operator="lessThan">
      <formula>$L$19</formula>
    </cfRule>
  </conditionalFormatting>
  <conditionalFormatting sqref="C27:C32">
    <cfRule type="cellIs" dxfId="1" priority="27" operator="greaterThan">
      <formula>$M$20</formula>
    </cfRule>
    <cfRule type="cellIs" dxfId="0" priority="28" operator="lessThan">
      <formula>$M$19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ROB19850920 (Chloe Roberts)</dc:creator>
  <cp:lastModifiedBy>Chloe Roberts</cp:lastModifiedBy>
  <dcterms:created xsi:type="dcterms:W3CDTF">2023-11-15T11:57:14Z</dcterms:created>
  <dcterms:modified xsi:type="dcterms:W3CDTF">2024-01-19T10:34:16Z</dcterms:modified>
</cp:coreProperties>
</file>