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lucya\Downloads\"/>
    </mc:Choice>
  </mc:AlternateContent>
  <xr:revisionPtr revIDLastSave="0" documentId="13_ncr:1_{1803F701-6A29-4116-A4AD-52D662F19F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N7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51" i="1"/>
  <c r="P52" i="1"/>
  <c r="P53" i="1"/>
  <c r="P54" i="1"/>
  <c r="P55" i="1"/>
  <c r="P56" i="1"/>
  <c r="P57" i="1"/>
  <c r="P58" i="1"/>
  <c r="P59" i="1"/>
  <c r="P60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7" i="1"/>
  <c r="P8" i="1"/>
  <c r="P9" i="1"/>
  <c r="P10" i="1"/>
  <c r="P11" i="1"/>
  <c r="P12" i="1"/>
  <c r="P13" i="1"/>
  <c r="P14" i="1"/>
  <c r="P15" i="1"/>
  <c r="P16" i="1"/>
  <c r="P17" i="1"/>
  <c r="P18" i="1"/>
  <c r="P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6" i="1"/>
  <c r="M3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I19" i="1"/>
  <c r="J19" i="1" s="1"/>
  <c r="I20" i="1"/>
  <c r="I21" i="1"/>
  <c r="I22" i="1"/>
  <c r="I23" i="1"/>
  <c r="I24" i="1"/>
  <c r="I25" i="1"/>
  <c r="I26" i="1"/>
  <c r="I27" i="1"/>
  <c r="I28" i="1"/>
  <c r="I29" i="1"/>
  <c r="J29" i="1" s="1"/>
  <c r="I30" i="1"/>
  <c r="J30" i="1" s="1"/>
  <c r="I31" i="1"/>
  <c r="J31" i="1" s="1"/>
  <c r="I32" i="1"/>
  <c r="I33" i="1"/>
  <c r="I34" i="1"/>
  <c r="I35" i="1"/>
  <c r="I36" i="1"/>
  <c r="I37" i="1"/>
  <c r="I38" i="1"/>
  <c r="I39" i="1"/>
  <c r="I40" i="1"/>
  <c r="I41" i="1"/>
  <c r="J41" i="1" s="1"/>
  <c r="I42" i="1"/>
  <c r="J42" i="1" s="1"/>
  <c r="I43" i="1"/>
  <c r="J43" i="1" s="1"/>
  <c r="I44" i="1"/>
  <c r="I45" i="1"/>
  <c r="I46" i="1"/>
  <c r="I47" i="1"/>
  <c r="I48" i="1"/>
  <c r="I49" i="1"/>
  <c r="I50" i="1"/>
  <c r="I51" i="1"/>
  <c r="I52" i="1"/>
  <c r="I53" i="1"/>
  <c r="J53" i="1" s="1"/>
  <c r="I54" i="1"/>
  <c r="J54" i="1" s="1"/>
  <c r="I55" i="1"/>
  <c r="J55" i="1" s="1"/>
  <c r="I56" i="1"/>
  <c r="I57" i="1"/>
  <c r="I58" i="1"/>
  <c r="I59" i="1"/>
  <c r="I60" i="1"/>
  <c r="I61" i="1"/>
  <c r="I62" i="1"/>
  <c r="I63" i="1"/>
  <c r="I64" i="1"/>
  <c r="I65" i="1"/>
  <c r="J65" i="1" s="1"/>
  <c r="I66" i="1"/>
  <c r="J66" i="1" s="1"/>
  <c r="I67" i="1"/>
  <c r="J67" i="1" s="1"/>
  <c r="I68" i="1"/>
  <c r="I69" i="1"/>
  <c r="I70" i="1"/>
  <c r="I71" i="1"/>
  <c r="I72" i="1"/>
  <c r="I73" i="1"/>
  <c r="I74" i="1"/>
  <c r="I75" i="1"/>
  <c r="I76" i="1"/>
  <c r="I77" i="1"/>
  <c r="J77" i="1" s="1"/>
  <c r="I78" i="1"/>
  <c r="J78" i="1" s="1"/>
  <c r="I79" i="1"/>
  <c r="J79" i="1" s="1"/>
  <c r="I80" i="1"/>
  <c r="I81" i="1"/>
  <c r="I82" i="1"/>
  <c r="I83" i="1"/>
  <c r="I84" i="1"/>
  <c r="I85" i="1"/>
  <c r="I86" i="1"/>
  <c r="I87" i="1"/>
  <c r="I88" i="1"/>
  <c r="I89" i="1"/>
  <c r="J89" i="1" s="1"/>
  <c r="I90" i="1"/>
  <c r="J90" i="1" s="1"/>
  <c r="I91" i="1"/>
  <c r="J91" i="1" s="1"/>
  <c r="I92" i="1"/>
  <c r="I93" i="1"/>
  <c r="I94" i="1"/>
  <c r="I95" i="1"/>
  <c r="I96" i="1"/>
  <c r="I7" i="1"/>
  <c r="J7" i="1" s="1"/>
  <c r="I8" i="1"/>
  <c r="J8" i="1" s="1"/>
  <c r="I9" i="1"/>
  <c r="I10" i="1"/>
  <c r="J10" i="1" s="1"/>
  <c r="I11" i="1"/>
  <c r="I12" i="1"/>
  <c r="I13" i="1"/>
  <c r="I14" i="1"/>
  <c r="J14" i="1" s="1"/>
  <c r="I15" i="1"/>
  <c r="I16" i="1"/>
  <c r="J16" i="1" s="1"/>
  <c r="I17" i="1"/>
  <c r="J17" i="1" s="1"/>
  <c r="I18" i="1"/>
  <c r="J18" i="1" s="1"/>
  <c r="I6" i="1"/>
  <c r="J6" i="1" s="1"/>
  <c r="J23" i="1"/>
  <c r="J24" i="1"/>
  <c r="J25" i="1"/>
  <c r="J26" i="1"/>
  <c r="J27" i="1"/>
  <c r="J28" i="1"/>
  <c r="J32" i="1"/>
  <c r="J33" i="1"/>
  <c r="J34" i="1"/>
  <c r="J35" i="1"/>
  <c r="J36" i="1"/>
  <c r="J37" i="1"/>
  <c r="J38" i="1"/>
  <c r="J39" i="1"/>
  <c r="J40" i="1"/>
  <c r="J44" i="1"/>
  <c r="J45" i="1"/>
  <c r="J46" i="1"/>
  <c r="J47" i="1"/>
  <c r="J48" i="1"/>
  <c r="J49" i="1"/>
  <c r="J50" i="1"/>
  <c r="J51" i="1"/>
  <c r="J52" i="1"/>
  <c r="J56" i="1"/>
  <c r="J57" i="1"/>
  <c r="J58" i="1"/>
  <c r="J59" i="1"/>
  <c r="J60" i="1"/>
  <c r="J61" i="1"/>
  <c r="J62" i="1"/>
  <c r="J63" i="1"/>
  <c r="J64" i="1"/>
  <c r="J68" i="1"/>
  <c r="J69" i="1"/>
  <c r="J70" i="1"/>
  <c r="J71" i="1"/>
  <c r="J72" i="1"/>
  <c r="J73" i="1"/>
  <c r="J74" i="1"/>
  <c r="J75" i="1"/>
  <c r="J76" i="1"/>
  <c r="J80" i="1"/>
  <c r="J81" i="1"/>
  <c r="J82" i="1"/>
  <c r="J83" i="1"/>
  <c r="J84" i="1"/>
  <c r="J85" i="1"/>
  <c r="J86" i="1"/>
  <c r="J87" i="1"/>
  <c r="J88" i="1"/>
  <c r="J92" i="1"/>
  <c r="J93" i="1"/>
  <c r="J94" i="1"/>
  <c r="J95" i="1"/>
  <c r="J96" i="1"/>
  <c r="J22" i="1"/>
  <c r="J21" i="1"/>
  <c r="J20" i="1"/>
  <c r="J9" i="1"/>
  <c r="J11" i="1"/>
  <c r="J12" i="1"/>
  <c r="J13" i="1"/>
  <c r="J15" i="1"/>
  <c r="G6" i="1"/>
  <c r="E7" i="1"/>
  <c r="E8" i="1"/>
  <c r="E9" i="1"/>
  <c r="F9" i="1" s="1"/>
  <c r="E10" i="1"/>
  <c r="E11" i="1"/>
  <c r="E12" i="1"/>
  <c r="F12" i="1" s="1"/>
  <c r="E13" i="1"/>
  <c r="E14" i="1"/>
  <c r="E15" i="1"/>
  <c r="E16" i="1"/>
  <c r="F16" i="1" s="1"/>
  <c r="E17" i="1"/>
  <c r="F17" i="1" s="1"/>
  <c r="E18" i="1"/>
  <c r="F18" i="1" s="1"/>
  <c r="E19" i="1"/>
  <c r="E20" i="1"/>
  <c r="E21" i="1"/>
  <c r="E22" i="1"/>
  <c r="E23" i="1"/>
  <c r="E24" i="1"/>
  <c r="E25" i="1"/>
  <c r="F25" i="1" s="1"/>
  <c r="E26" i="1"/>
  <c r="E27" i="1"/>
  <c r="E28" i="1"/>
  <c r="F28" i="1" s="1"/>
  <c r="E29" i="1"/>
  <c r="E30" i="1"/>
  <c r="E31" i="1"/>
  <c r="E32" i="1"/>
  <c r="E33" i="1"/>
  <c r="E34" i="1"/>
  <c r="E35" i="1"/>
  <c r="E36" i="1"/>
  <c r="E37" i="1"/>
  <c r="E38" i="1"/>
  <c r="E39" i="1"/>
  <c r="F39" i="1" s="1"/>
  <c r="E40" i="1"/>
  <c r="E41" i="1"/>
  <c r="F41" i="1" s="1"/>
  <c r="E42" i="1"/>
  <c r="E43" i="1"/>
  <c r="E44" i="1"/>
  <c r="E45" i="1"/>
  <c r="E46" i="1"/>
  <c r="E47" i="1"/>
  <c r="E48" i="1"/>
  <c r="E49" i="1"/>
  <c r="E50" i="1"/>
  <c r="F50" i="1" s="1"/>
  <c r="E51" i="1"/>
  <c r="F51" i="1" s="1"/>
  <c r="E52" i="1"/>
  <c r="F52" i="1" s="1"/>
  <c r="E53" i="1"/>
  <c r="F53" i="1" s="1"/>
  <c r="E54" i="1"/>
  <c r="F54" i="1" s="1"/>
  <c r="E55" i="1"/>
  <c r="E56" i="1"/>
  <c r="E57" i="1"/>
  <c r="E58" i="1"/>
  <c r="E59" i="1"/>
  <c r="E60" i="1"/>
  <c r="E61" i="1"/>
  <c r="E62" i="1"/>
  <c r="F62" i="1" s="1"/>
  <c r="E63" i="1"/>
  <c r="F63" i="1" s="1"/>
  <c r="E64" i="1"/>
  <c r="F64" i="1" s="1"/>
  <c r="E65" i="1"/>
  <c r="F65" i="1" s="1"/>
  <c r="E66" i="1"/>
  <c r="F66" i="1" s="1"/>
  <c r="E67" i="1"/>
  <c r="E68" i="1"/>
  <c r="E69" i="1"/>
  <c r="E70" i="1"/>
  <c r="E71" i="1"/>
  <c r="E72" i="1"/>
  <c r="E73" i="1"/>
  <c r="F73" i="1" s="1"/>
  <c r="E74" i="1"/>
  <c r="E75" i="1"/>
  <c r="E76" i="1"/>
  <c r="E77" i="1"/>
  <c r="F77" i="1" s="1"/>
  <c r="E78" i="1"/>
  <c r="F78" i="1" s="1"/>
  <c r="E79" i="1"/>
  <c r="E80" i="1"/>
  <c r="E81" i="1"/>
  <c r="E82" i="1"/>
  <c r="F82" i="1" s="1"/>
  <c r="E83" i="1"/>
  <c r="F83" i="1" s="1"/>
  <c r="E84" i="1"/>
  <c r="E85" i="1"/>
  <c r="E86" i="1"/>
  <c r="E87" i="1"/>
  <c r="E88" i="1"/>
  <c r="E89" i="1"/>
  <c r="F89" i="1" s="1"/>
  <c r="E90" i="1"/>
  <c r="F90" i="1" s="1"/>
  <c r="E91" i="1"/>
  <c r="E92" i="1"/>
  <c r="E93" i="1"/>
  <c r="E94" i="1"/>
  <c r="E95" i="1"/>
  <c r="E96" i="1"/>
  <c r="E6" i="1"/>
  <c r="F10" i="1"/>
  <c r="F11" i="1"/>
  <c r="F13" i="1"/>
  <c r="F14" i="1"/>
  <c r="F15" i="1"/>
  <c r="F22" i="1"/>
  <c r="F23" i="1"/>
  <c r="F34" i="1"/>
  <c r="F35" i="1"/>
  <c r="F36" i="1"/>
  <c r="F38" i="1"/>
  <c r="F40" i="1"/>
  <c r="F58" i="1"/>
  <c r="F59" i="1"/>
  <c r="F70" i="1"/>
  <c r="F71" i="1"/>
  <c r="F75" i="1"/>
  <c r="F76" i="1"/>
  <c r="F94" i="1"/>
  <c r="F95" i="1"/>
  <c r="F6" i="1"/>
  <c r="F8" i="1"/>
  <c r="G7" i="1"/>
  <c r="G8" i="1"/>
  <c r="G9" i="1"/>
  <c r="G10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G21" i="1"/>
  <c r="G22" i="1"/>
  <c r="G23" i="1"/>
  <c r="H23" i="1" s="1"/>
  <c r="H6" i="1"/>
  <c r="K3" i="1"/>
  <c r="F26" i="1"/>
  <c r="F27" i="1"/>
  <c r="F29" i="1"/>
  <c r="F30" i="1"/>
  <c r="F72" i="1"/>
  <c r="F74" i="1"/>
  <c r="F86" i="1"/>
  <c r="F87" i="1"/>
  <c r="F88" i="1"/>
  <c r="F96" i="1"/>
  <c r="F7" i="1"/>
  <c r="F19" i="1"/>
  <c r="F20" i="1"/>
  <c r="F21" i="1"/>
  <c r="F24" i="1"/>
  <c r="F31" i="1"/>
  <c r="F32" i="1"/>
  <c r="F33" i="1"/>
  <c r="F37" i="1"/>
  <c r="F42" i="1"/>
  <c r="F43" i="1"/>
  <c r="F44" i="1"/>
  <c r="F45" i="1"/>
  <c r="F46" i="1"/>
  <c r="F47" i="1"/>
  <c r="F48" i="1"/>
  <c r="F49" i="1"/>
  <c r="F55" i="1"/>
  <c r="F56" i="1"/>
  <c r="F57" i="1"/>
  <c r="F60" i="1"/>
  <c r="F61" i="1"/>
  <c r="F67" i="1"/>
  <c r="F68" i="1"/>
  <c r="F69" i="1"/>
  <c r="F79" i="1"/>
  <c r="F80" i="1"/>
  <c r="F81" i="1"/>
  <c r="F84" i="1"/>
  <c r="F85" i="1"/>
  <c r="F91" i="1"/>
  <c r="F92" i="1"/>
  <c r="F93" i="1"/>
  <c r="H7" i="1"/>
  <c r="H8" i="1"/>
  <c r="H9" i="1"/>
  <c r="H10" i="1"/>
  <c r="H20" i="1"/>
  <c r="H21" i="1"/>
  <c r="H22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<sst xmlns="http://schemas.openxmlformats.org/spreadsheetml/2006/main" count="49" uniqueCount="40">
  <si>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</si>
  <si>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</si>
  <si>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</si>
  <si>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</si>
  <si>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</si>
  <si>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</si>
  <si>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</si>
  <si>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</si>
  <si>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</si>
  <si>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</si>
  <si>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</si>
  <si>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</si>
  <si>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</si>
  <si>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</si>
  <si>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BMEP</t>
  </si>
  <si>
    <t>SFC</t>
  </si>
  <si>
    <t>Corrected power</t>
  </si>
  <si>
    <t>OTE</t>
  </si>
  <si>
    <t>Radius</t>
  </si>
  <si>
    <t>mm</t>
  </si>
  <si>
    <t>Nmm</t>
  </si>
  <si>
    <t>Nm</t>
  </si>
  <si>
    <t>engine size</t>
  </si>
  <si>
    <t>L</t>
  </si>
  <si>
    <t>m^3</t>
  </si>
  <si>
    <t>m</t>
  </si>
  <si>
    <t>Petrol density</t>
  </si>
  <si>
    <t>Kg/L</t>
  </si>
  <si>
    <t>Pa</t>
  </si>
  <si>
    <t>kPa</t>
  </si>
  <si>
    <t>kW</t>
  </si>
  <si>
    <t>Kg/s</t>
  </si>
  <si>
    <t>g/kWh</t>
  </si>
  <si>
    <t>kg/h</t>
  </si>
  <si>
    <t>kg/kWh</t>
  </si>
  <si>
    <t>fuel flow rate</t>
  </si>
  <si>
    <t>Calorific value</t>
  </si>
  <si>
    <t>J/Kg</t>
  </si>
  <si>
    <t>Efficiency</t>
  </si>
  <si>
    <t>Brake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</si>
</sst>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9" fontId="0" fillId="0" borderId="0" xfId="0" applyNumberFormat="1"/>
    <xf numFmtId="2" fontId="0" fillId="0" borderId="0" xfId="0" applyNumberFormat="1"/>
    <xf numFmtId="16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9" fontId="0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VS Break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0.0000</c:formatCode>
                <c:ptCount val="91"/>
                <c:pt idx="0" formatCode="0.00">
                  <c:v>8.7371346834664827</c:v>
                </c:pt>
                <c:pt idx="1">
                  <c:v>9.2171367598239655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10.847049128239812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12.893281372575197</c:v>
                </c:pt>
                <c:pt idx="8">
                  <c:v>13.666339461398067</c:v>
                </c:pt>
                <c:pt idx="9">
                  <c:v>14.342086671531751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18.388450013960217</c:v>
                </c:pt>
                <c:pt idx="17">
                  <c:v>18.954554833387519</c:v>
                </c:pt>
                <c:pt idx="18">
                  <c:v>19.506119830540303</c:v>
                </c:pt>
                <c:pt idx="19">
                  <c:v>20.148041878337946</c:v>
                </c:pt>
                <c:pt idx="20">
                  <c:v>20.871222909376002</c:v>
                </c:pt>
                <c:pt idx="21">
                  <c:v>21.513490940018599</c:v>
                </c:pt>
                <c:pt idx="22">
                  <c:v>22.208818216340994</c:v>
                </c:pt>
                <c:pt idx="23">
                  <c:v>22.92090216798152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27.500036377713229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28.811375430999774</c:v>
                </c:pt>
                <c:pt idx="35">
                  <c:v>29.113751623313274</c:v>
                </c:pt>
                <c:pt idx="36">
                  <c:v>29.586163434047421</c:v>
                </c:pt>
                <c:pt idx="37">
                  <c:v>30.041446958259602</c:v>
                </c:pt>
                <c:pt idx="38">
                  <c:v>30.352955389122734</c:v>
                </c:pt>
                <c:pt idx="39">
                  <c:v>30.70440988870245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32.520734396866935</c:v>
                </c:pt>
                <c:pt idx="44">
                  <c:v>32.967227393981297</c:v>
                </c:pt>
                <c:pt idx="45">
                  <c:v>33.550084617333582</c:v>
                </c:pt>
                <c:pt idx="46">
                  <c:v>34.289795939852951</c:v>
                </c:pt>
                <c:pt idx="47">
                  <c:v>34.966166773386192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36.904665939752178</c:v>
                </c:pt>
                <c:pt idx="51">
                  <c:v>37.667515398952226</c:v>
                </c:pt>
                <c:pt idx="52">
                  <c:v>38.155295682231539</c:v>
                </c:pt>
                <c:pt idx="53">
                  <c:v>38.654360986206861</c:v>
                </c:pt>
                <c:pt idx="54">
                  <c:v>39.135828150413985</c:v>
                </c:pt>
                <c:pt idx="55">
                  <c:v>39.649313677655698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40.69888467328321</c:v>
                </c:pt>
                <c:pt idx="59">
                  <c:v>40.89233606893913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42.020368285295362</c:v>
                </c:pt>
                <c:pt idx="67">
                  <c:v>42.369623017404045</c:v>
                </c:pt>
                <c:pt idx="68">
                  <c:v>42.802127201959934</c:v>
                </c:pt>
                <c:pt idx="69">
                  <c:v>43.331852565948921</c:v>
                </c:pt>
                <c:pt idx="70">
                  <c:v>43.557702478629587</c:v>
                </c:pt>
                <c:pt idx="71">
                  <c:v>43.9514992984817</c:v>
                </c:pt>
                <c:pt idx="72">
                  <c:v>44.089063786194103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43.906914496806792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42.845511315021042</c:v>
                </c:pt>
                <c:pt idx="82">
                  <c:v>42.514512944364625</c:v>
                </c:pt>
                <c:pt idx="83">
                  <c:v>42.168926484691127</c:v>
                </c:pt>
                <c:pt idx="84">
                  <c:v>42.113985263190472</c:v>
                </c:pt>
                <c:pt idx="85">
                  <c:v>41.753927323532814</c:v>
                </c:pt>
                <c:pt idx="86">
                  <c:v>41.558910889427615</c:v>
                </c:pt>
                <c:pt idx="87">
                  <c:v>41.404905809489996</c:v>
                </c:pt>
                <c:pt idx="88">
                  <c:v>41.350670222137346</c:v>
                </c:pt>
                <c:pt idx="89">
                  <c:v>41.402145635237993</c:v>
                </c:pt>
                <c:pt idx="90">
                  <c:v>41.651268660622804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82F-4BE7-9CEE-A714A19AC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179119"/>
        <c:axId val="37180559"/>
      </c:scatterChart>
      <c:valAx>
        <c:axId val="37179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80559"/>
        <c:crosses val="autoZero"/>
        <c:crossBetween val="midCat"/>
      </c:valAx>
      <c:valAx>
        <c:axId val="37180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Break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791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VS</a:t>
            </a:r>
            <a:r>
              <a:rPr lang="en-GB" baseline="0"/>
              <a:t>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0.0000</c:formatCode>
                <c:ptCount val="91"/>
                <c:pt idx="0" formatCode="0.0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86.318074336000009</c:v>
                </c:pt>
                <c:pt idx="5">
                  <c:v>87.704077760000004</c:v>
                </c:pt>
                <c:pt idx="6">
                  <c:v>89.317682688000005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94.452992608000002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96.963951136000006</c:v>
                </c:pt>
                <c:pt idx="16">
                  <c:v>97.553757184000006</c:v>
                </c:pt>
                <c:pt idx="17">
                  <c:v>97.839278784000001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99.652748832</c:v>
                </c:pt>
                <c:pt idx="21">
                  <c:v>100.21400272</c:v>
                </c:pt>
                <c:pt idx="22">
                  <c:v>100.98980569599999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101.899395936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99.948059744000005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98.587345376000002</c:v>
                </c:pt>
                <c:pt idx="44">
                  <c:v>98.379322496</c:v>
                </c:pt>
                <c:pt idx="45">
                  <c:v>98.578371839999988</c:v>
                </c:pt>
                <c:pt idx="46">
                  <c:v>99.225282207999996</c:v>
                </c:pt>
                <c:pt idx="47">
                  <c:v>99.672327456000005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101.210065216</c:v>
                </c:pt>
                <c:pt idx="53">
                  <c:v>101.12930339199998</c:v>
                </c:pt>
                <c:pt idx="54">
                  <c:v>101.00530544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99.652748832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96.860347583999982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92.893228895999982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91.525988319999996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87.350030975999999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81.018711862399982</c:v>
                </c:pt>
                <c:pt idx="82">
                  <c:v>79.604645743999995</c:v>
                </c:pt>
                <c:pt idx="83">
                  <c:v>78.190987513600007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73.904247788800006</c:v>
                </c:pt>
                <c:pt idx="88">
                  <c:v>73.124039622400005</c:v>
                </c:pt>
                <c:pt idx="89">
                  <c:v>72.543370265599989</c:v>
                </c:pt>
                <c:pt idx="90">
                  <c:v>72.316421382400009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E43-4751-B421-B27194DCD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1967"/>
        <c:axId val="47461071"/>
      </c:scatterChart>
      <c:valAx>
        <c:axId val="453919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61071"/>
        <c:crosses val="autoZero"/>
        <c:crossBetween val="midCat"/>
      </c:valAx>
      <c:valAx>
        <c:axId val="47461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19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972138852331578"/>
          <c:y val="8.7008297912859647E-2"/>
          <c:w val="0.84343187646820406"/>
          <c:h val="0.8088273404988870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0.0000</c:formatCode>
                <c:ptCount val="91"/>
                <c:pt idx="0">
                  <c:v>3.5775573036718331E-4</c:v>
                </c:pt>
                <c:pt idx="1">
                  <c:v>3.4875906518082241E-4</c:v>
                </c:pt>
                <c:pt idx="2">
                  <c:v>3.3583468224545183E-4</c:v>
                </c:pt>
                <c:pt idx="3">
                  <c:v>3.1572701120705343E-4</c:v>
                </c:pt>
                <c:pt idx="4">
                  <c:v>3.0453996851547837E-4</c:v>
                </c:pt>
                <c:pt idx="5">
                  <c:v>3.0533506874358662E-4</c:v>
                </c:pt>
                <c:pt idx="6">
                  <c:v>2.8846999311737942E-4</c:v>
                </c:pt>
                <c:pt idx="7">
                  <c:v>2.7411485857413664E-4</c:v>
                </c:pt>
                <c:pt idx="8">
                  <c:v>2.7127966566847838E-4</c:v>
                </c:pt>
                <c:pt idx="9">
                  <c:v>2.6221289036446429E-4</c:v>
                </c:pt>
                <c:pt idx="10">
                  <c:v>2.6256735503279928E-4</c:v>
                </c:pt>
                <c:pt idx="11">
                  <c:v>2.6531792637421437E-4</c:v>
                </c:pt>
                <c:pt idx="12">
                  <c:v>2.6294807639087945E-4</c:v>
                </c:pt>
                <c:pt idx="13">
                  <c:v>2.6189217250192573E-4</c:v>
                </c:pt>
                <c:pt idx="14">
                  <c:v>2.5778752425565765E-4</c:v>
                </c:pt>
                <c:pt idx="15">
                  <c:v>2.5748622228840765E-4</c:v>
                </c:pt>
                <c:pt idx="16">
                  <c:v>2.6391131369504994E-4</c:v>
                </c:pt>
                <c:pt idx="17">
                  <c:v>2.6739008352084898E-4</c:v>
                </c:pt>
                <c:pt idx="18">
                  <c:v>2.6734071385306132E-4</c:v>
                </c:pt>
                <c:pt idx="19">
                  <c:v>2.6565459970353866E-4</c:v>
                </c:pt>
                <c:pt idx="20">
                  <c:v>2.6708641003952846E-4</c:v>
                </c:pt>
                <c:pt idx="21">
                  <c:v>2.6385954821682195E-4</c:v>
                </c:pt>
                <c:pt idx="22">
                  <c:v>2.6169604989263349E-4</c:v>
                </c:pt>
                <c:pt idx="23">
                  <c:v>2.6024891848859137E-4</c:v>
                </c:pt>
                <c:pt idx="24">
                  <c:v>2.5996144849309793E-4</c:v>
                </c:pt>
                <c:pt idx="25">
                  <c:v>2.5852762467086754E-4</c:v>
                </c:pt>
                <c:pt idx="26">
                  <c:v>2.5860345796132039E-4</c:v>
                </c:pt>
                <c:pt idx="27">
                  <c:v>2.6132304801790599E-4</c:v>
                </c:pt>
                <c:pt idx="28">
                  <c:v>2.6272640153195896E-4</c:v>
                </c:pt>
                <c:pt idx="29">
                  <c:v>2.6091404359429788E-4</c:v>
                </c:pt>
                <c:pt idx="30">
                  <c:v>2.6242106195775001E-4</c:v>
                </c:pt>
                <c:pt idx="31">
                  <c:v>2.6252474363455127E-4</c:v>
                </c:pt>
                <c:pt idx="32">
                  <c:v>2.6627075760897386E-4</c:v>
                </c:pt>
                <c:pt idx="33">
                  <c:v>2.6719736825621274E-4</c:v>
                </c:pt>
                <c:pt idx="34">
                  <c:v>2.6914577606928619E-4</c:v>
                </c:pt>
                <c:pt idx="35">
                  <c:v>2.7206936785354629E-4</c:v>
                </c:pt>
                <c:pt idx="36">
                  <c:v>2.702013060199736E-4</c:v>
                </c:pt>
                <c:pt idx="37">
                  <c:v>2.7061412891647799E-4</c:v>
                </c:pt>
                <c:pt idx="38">
                  <c:v>2.748582433916701E-4</c:v>
                </c:pt>
                <c:pt idx="39">
                  <c:v>2.784362256428073E-4</c:v>
                </c:pt>
                <c:pt idx="40">
                  <c:v>2.8326476431089184E-4</c:v>
                </c:pt>
                <c:pt idx="41">
                  <c:v>2.8988756639441277E-4</c:v>
                </c:pt>
                <c:pt idx="42">
                  <c:v>2.9074631251097726E-4</c:v>
                </c:pt>
                <c:pt idx="43">
                  <c:v>2.9496935348803682E-4</c:v>
                </c:pt>
                <c:pt idx="44">
                  <c:v>2.9353332885272273E-4</c:v>
                </c:pt>
                <c:pt idx="45">
                  <c:v>2.95183160130792E-4</c:v>
                </c:pt>
                <c:pt idx="46">
                  <c:v>2.9198773937185867E-4</c:v>
                </c:pt>
                <c:pt idx="47">
                  <c:v>2.9014904795689449E-4</c:v>
                </c:pt>
                <c:pt idx="48">
                  <c:v>2.9122115600079348E-4</c:v>
                </c:pt>
                <c:pt idx="49">
                  <c:v>2.8799788785721474E-4</c:v>
                </c:pt>
                <c:pt idx="50">
                  <c:v>2.9109002144979553E-4</c:v>
                </c:pt>
                <c:pt idx="51">
                  <c:v>2.8932038348096468E-4</c:v>
                </c:pt>
                <c:pt idx="52">
                  <c:v>2.967928775683306E-4</c:v>
                </c:pt>
                <c:pt idx="53">
                  <c:v>2.9583259710542001E-4</c:v>
                </c:pt>
                <c:pt idx="54">
                  <c:v>3.0002124791821469E-4</c:v>
                </c:pt>
                <c:pt idx="55">
                  <c:v>2.9686365054619365E-4</c:v>
                </c:pt>
                <c:pt idx="56">
                  <c:v>2.9822055849897908E-4</c:v>
                </c:pt>
                <c:pt idx="57">
                  <c:v>3.0125299985255915E-4</c:v>
                </c:pt>
                <c:pt idx="58">
                  <c:v>3.0099006639465697E-4</c:v>
                </c:pt>
                <c:pt idx="59">
                  <c:v>3.0711231510051036E-4</c:v>
                </c:pt>
                <c:pt idx="60">
                  <c:v>3.0809617327522734E-4</c:v>
                </c:pt>
                <c:pt idx="61">
                  <c:v>3.1030337431891587E-4</c:v>
                </c:pt>
                <c:pt idx="62">
                  <c:v>3.1188811917660236E-4</c:v>
                </c:pt>
                <c:pt idx="63">
                  <c:v>3.1502943296089558E-4</c:v>
                </c:pt>
                <c:pt idx="64">
                  <c:v>3.1478159235832242E-4</c:v>
                </c:pt>
                <c:pt idx="65">
                  <c:v>3.1589591575063749E-4</c:v>
                </c:pt>
                <c:pt idx="66">
                  <c:v>3.1931371731207296E-4</c:v>
                </c:pt>
                <c:pt idx="67">
                  <c:v>3.2071609403789696E-4</c:v>
                </c:pt>
                <c:pt idx="68">
                  <c:v>3.2074293726624324E-4</c:v>
                </c:pt>
                <c:pt idx="69">
                  <c:v>3.1753915849913492E-4</c:v>
                </c:pt>
                <c:pt idx="70">
                  <c:v>3.2053068012138323E-4</c:v>
                </c:pt>
                <c:pt idx="71">
                  <c:v>3.2033582982882148E-4</c:v>
                </c:pt>
                <c:pt idx="72">
                  <c:v>3.2165255467367636E-4</c:v>
                </c:pt>
                <c:pt idx="73">
                  <c:v>3.2260023291265876E-4</c:v>
                </c:pt>
                <c:pt idx="74">
                  <c:v>3.2247678644274045E-4</c:v>
                </c:pt>
                <c:pt idx="75">
                  <c:v>3.2713496886101196E-4</c:v>
                </c:pt>
                <c:pt idx="76">
                  <c:v>3.2819477672583878E-4</c:v>
                </c:pt>
                <c:pt idx="77">
                  <c:v>3.3164893605084223E-4</c:v>
                </c:pt>
                <c:pt idx="78">
                  <c:v>3.3540529114984088E-4</c:v>
                </c:pt>
                <c:pt idx="79">
                  <c:v>3.369948788964964E-4</c:v>
                </c:pt>
                <c:pt idx="80">
                  <c:v>3.3793735347201746E-4</c:v>
                </c:pt>
                <c:pt idx="81">
                  <c:v>3.4181737013990414E-4</c:v>
                </c:pt>
                <c:pt idx="82">
                  <c:v>3.4432194999285264E-4</c:v>
                </c:pt>
                <c:pt idx="83">
                  <c:v>3.4845990223001126E-4</c:v>
                </c:pt>
                <c:pt idx="84">
                  <c:v>3.5191919993746065E-4</c:v>
                </c:pt>
                <c:pt idx="85">
                  <c:v>3.5229548315349716E-4</c:v>
                </c:pt>
                <c:pt idx="86">
                  <c:v>3.5512383948816393E-4</c:v>
                </c:pt>
                <c:pt idx="87">
                  <c:v>3.5472897988415717E-4</c:v>
                </c:pt>
                <c:pt idx="88">
                  <c:v>3.6378418824144671E-4</c:v>
                </c:pt>
                <c:pt idx="89">
                  <c:v>3.6869393520049757E-4</c:v>
                </c:pt>
                <c:pt idx="90">
                  <c:v>3.7181868639312728E-4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A4-41B9-B611-D97880FBA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10687"/>
        <c:axId val="44211167"/>
      </c:scatterChart>
      <c:valAx>
        <c:axId val="44210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11167"/>
        <c:crosses val="autoZero"/>
        <c:crossBetween val="midCat"/>
      </c:valAx>
      <c:valAx>
        <c:axId val="44211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106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247136</xdr:colOff>
      <xdr:row>4</xdr:row>
      <xdr:rowOff>99767</xdr:rowOff>
    </xdr:from>
    <xdr:to>
      <xdr:col>30</xdr:col>
      <xdr:colOff>561202</xdr:colOff>
      <xdr:row>30</xdr:row>
      <xdr:rowOff>32425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06A7167-22CF-1B8B-C135-5FE0965621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337982</xdr:colOff>
      <xdr:row>31</xdr:row>
      <xdr:rowOff>60223</xdr:rowOff>
    </xdr:from>
    <xdr:to>
      <xdr:col>30</xdr:col>
      <xdr:colOff>467032</xdr:colOff>
      <xdr:row>57</xdr:row>
      <xdr:rowOff>110613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04BD452-6ACE-ACE0-7037-392827CE99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363139</xdr:colOff>
      <xdr:row>59</xdr:row>
      <xdr:rowOff>119063</xdr:rowOff>
    </xdr:from>
    <xdr:to>
      <xdr:col>30</xdr:col>
      <xdr:colOff>500063</xdr:colOff>
      <xdr:row>89</xdr:row>
      <xdr:rowOff>175021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59F6760-BFD1-1D69-A5AF-271F0B0FC4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topLeftCell="A58" zoomScale="64" workbookViewId="0">
      <selection activeCell="X94" sqref="X94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5" max="5" width="12.44140625" customWidth="1"/>
    <col min="6" max="6" width="14.88671875" customWidth="1"/>
    <col min="7" max="7" width="11.5546875" style="1" bestFit="1" customWidth="1"/>
    <col min="8" max="8" width="9.21875" style="1" bestFit="1" customWidth="1"/>
    <col min="9" max="9" width="15.33203125" style="1" customWidth="1"/>
    <col min="10" max="10" width="9" bestFit="1" customWidth="1"/>
    <col min="11" max="11" width="10.5546875" customWidth="1"/>
    <col min="12" max="12" width="11.33203125" customWidth="1"/>
    <col min="13" max="13" width="12.21875" customWidth="1"/>
    <col min="14" max="14" width="12.88671875" customWidth="1"/>
    <col min="15" max="15" width="13.33203125" customWidth="1"/>
    <col min="16" max="16" width="9.6640625" customWidth="1"/>
  </cols>
  <sheetData>
    <row r="1" spans="1:16" x14ac:dyDescent="0.3">
      <c r="A1"/>
      <c r="B1"/>
      <c r="G1" s="2" t="s">
        <v>0</v>
      </c>
      <c r="H1" s="2" t="s">
        <v>1</v>
      </c>
      <c r="I1" s="2" t="s">
        <v>2</v>
      </c>
      <c r="J1" s="2" t="s">
        <v>18</v>
      </c>
      <c r="K1" s="2" t="s">
        <v>18</v>
      </c>
      <c r="L1" s="2" t="s">
        <v>22</v>
      </c>
      <c r="M1" s="2" t="s">
        <v>22</v>
      </c>
      <c r="N1" s="2" t="s">
        <v>26</v>
      </c>
      <c r="O1" s="2" t="s">
        <v>36</v>
      </c>
    </row>
    <row r="2" spans="1:16" x14ac:dyDescent="0.3">
      <c r="C2" s="1"/>
      <c r="G2" s="2" t="s">
        <v>3</v>
      </c>
      <c r="H2" s="2" t="s">
        <v>4</v>
      </c>
      <c r="I2" s="2" t="s">
        <v>5</v>
      </c>
      <c r="J2" s="2" t="s">
        <v>19</v>
      </c>
      <c r="K2" s="2" t="s">
        <v>25</v>
      </c>
      <c r="L2" s="2" t="s">
        <v>23</v>
      </c>
      <c r="M2" s="2" t="s">
        <v>24</v>
      </c>
      <c r="N2" s="2" t="s">
        <v>27</v>
      </c>
      <c r="O2" s="2" t="s">
        <v>37</v>
      </c>
    </row>
    <row r="3" spans="1:16" x14ac:dyDescent="0.3">
      <c r="C3" s="1"/>
      <c r="G3" s="3">
        <v>1018.9</v>
      </c>
      <c r="H3" s="3">
        <v>46</v>
      </c>
      <c r="I3" s="3">
        <v>27</v>
      </c>
      <c r="J3" s="3">
        <v>815.77599999999995</v>
      </c>
      <c r="K3" s="3">
        <f>J3/1000</f>
        <v>0.81577599999999995</v>
      </c>
      <c r="L3" s="3">
        <v>1.6</v>
      </c>
      <c r="M3" s="10">
        <f>L3/1000</f>
        <v>1.6000000000000001E-3</v>
      </c>
      <c r="N3" s="3">
        <v>0.74</v>
      </c>
      <c r="O3" s="3">
        <v>44000000</v>
      </c>
    </row>
    <row r="4" spans="1:16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39</v>
      </c>
      <c r="F4" s="2" t="s">
        <v>16</v>
      </c>
      <c r="G4" s="2" t="s">
        <v>13</v>
      </c>
      <c r="H4" s="2" t="s">
        <v>13</v>
      </c>
      <c r="I4" s="2" t="s">
        <v>14</v>
      </c>
      <c r="J4" s="2" t="s">
        <v>14</v>
      </c>
      <c r="K4" s="2" t="s">
        <v>15</v>
      </c>
      <c r="L4" s="2" t="s">
        <v>15</v>
      </c>
      <c r="M4" s="2" t="s">
        <v>35</v>
      </c>
      <c r="N4" s="2" t="s">
        <v>35</v>
      </c>
      <c r="O4" s="2" t="s">
        <v>17</v>
      </c>
      <c r="P4" s="2" t="s">
        <v>38</v>
      </c>
    </row>
    <row r="5" spans="1:16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30</v>
      </c>
      <c r="F5" s="2" t="s">
        <v>30</v>
      </c>
      <c r="G5" s="2" t="s">
        <v>20</v>
      </c>
      <c r="H5" s="2" t="s">
        <v>21</v>
      </c>
      <c r="I5" s="2" t="s">
        <v>28</v>
      </c>
      <c r="J5" s="2" t="s">
        <v>29</v>
      </c>
      <c r="K5" s="2" t="s">
        <v>34</v>
      </c>
      <c r="L5" s="2" t="s">
        <v>32</v>
      </c>
      <c r="M5" s="2" t="s">
        <v>33</v>
      </c>
      <c r="N5" s="2" t="s">
        <v>31</v>
      </c>
      <c r="P5" s="2" t="s">
        <v>4</v>
      </c>
    </row>
    <row r="6" spans="1:16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 s="7">
        <f>(2*PI()*B6*H6)/60000</f>
        <v>8.7371346834664827</v>
      </c>
      <c r="F6" s="7">
        <f>E6*(1013.25/$G$3)*($I$3+273)/(298)</f>
        <v>8.7469988868332287</v>
      </c>
      <c r="G6" s="7">
        <f>$J$3*A6</f>
        <v>83433.490399999995</v>
      </c>
      <c r="H6" s="7">
        <f>G6/1000</f>
        <v>83.433490399999997</v>
      </c>
      <c r="I6" s="7">
        <f>2*PI()*H6/$M$3</f>
        <v>327642.55062999314</v>
      </c>
      <c r="J6" s="9">
        <f>I6/1000</f>
        <v>327.64255062999314</v>
      </c>
      <c r="K6" s="4">
        <f>(C6*0.74*60)/(1000*E6)</f>
        <v>3.5775573036718331E-4</v>
      </c>
      <c r="L6" s="4">
        <f>(C6*0.74*60000)/E6</f>
        <v>357.75573036718328</v>
      </c>
      <c r="M6" s="4">
        <f>C6*0.74*60</f>
        <v>3.1257600000000001</v>
      </c>
      <c r="N6" s="4">
        <f>(C6*0.74)/60</f>
        <v>8.6826666666666677E-4</v>
      </c>
      <c r="O6" s="4">
        <f>(E6*1000)/(N6*$O$3)</f>
        <v>0.22869845224898999</v>
      </c>
      <c r="P6" s="5">
        <f>O6*100</f>
        <v>22.869845224898999</v>
      </c>
    </row>
    <row r="7" spans="1:16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6">
        <f t="shared" ref="E7:E70" si="1">(2*PI()*B7*H7)/60000</f>
        <v>9.2171367598239655</v>
      </c>
      <c r="F7" s="6">
        <f t="shared" ref="F7:F70" si="2">E7*(1013.25/$G$3)*($I$3+273)/(298)</f>
        <v>9.2275428843432596</v>
      </c>
      <c r="G7" s="6">
        <f>$J$3*A7</f>
        <v>83825.878656000001</v>
      </c>
      <c r="H7" s="6">
        <f t="shared" ref="H7:H70" si="3">G7/1000</f>
        <v>83.825878656</v>
      </c>
      <c r="I7" s="6">
        <f t="shared" ref="I7:I70" si="4">2*PI()*H7/$M$3</f>
        <v>329183.45570799877</v>
      </c>
      <c r="J7" s="8">
        <f>I7/1000</f>
        <v>329.18345570799875</v>
      </c>
      <c r="K7" s="4">
        <f t="shared" ref="K7:K70" si="5">(C7*0.74*60)/(1000*E7)</f>
        <v>3.4875906518082241E-4</v>
      </c>
      <c r="L7" s="4">
        <f>(C7*0.74*60000)/E7</f>
        <v>348.7590651808224</v>
      </c>
      <c r="M7" s="4">
        <f t="shared" ref="M7:M70" si="6">C7*0.74*60</f>
        <v>3.2145600000000005</v>
      </c>
      <c r="N7" s="4">
        <f>(C7*0.74)/60</f>
        <v>8.9293333333333343E-4</v>
      </c>
      <c r="O7" s="4">
        <f t="shared" ref="O7:O70" si="7">(E7*1000)/(N7*$O$3)</f>
        <v>0.2345980075837204</v>
      </c>
      <c r="P7" s="5">
        <f t="shared" ref="P7:P70" si="8">O7*100</f>
        <v>23.45980075837204</v>
      </c>
    </row>
    <row r="8" spans="1:16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6">
        <f t="shared" si="1"/>
        <v>9.7437226498494454</v>
      </c>
      <c r="F8" s="6">
        <f>E8*(1013.25/$G$3)*($I$3+273)/(298)</f>
        <v>9.754723288531272</v>
      </c>
      <c r="G8" s="6">
        <f t="shared" ref="G7:G16" si="9">$J$3*A8</f>
        <v>84586.997663999995</v>
      </c>
      <c r="H8" s="6">
        <f t="shared" si="3"/>
        <v>84.586997663999995</v>
      </c>
      <c r="I8" s="6">
        <f t="shared" si="4"/>
        <v>332172.36306304915</v>
      </c>
      <c r="J8" s="8">
        <f t="shared" ref="J8:J71" si="10">I8/1000</f>
        <v>332.17236306304915</v>
      </c>
      <c r="K8" s="4">
        <f t="shared" si="5"/>
        <v>3.3583468224545183E-4</v>
      </c>
      <c r="L8" s="4">
        <f t="shared" ref="L7:L70" si="11">(C8*0.74*60000)/E8</f>
        <v>335.8346822454518</v>
      </c>
      <c r="M8" s="4">
        <f t="shared" si="6"/>
        <v>3.2722800000000003</v>
      </c>
      <c r="N8" s="4">
        <f t="shared" ref="N7:N70" si="12">(C8*0.74)/60</f>
        <v>9.0896666666666673E-4</v>
      </c>
      <c r="O8" s="4">
        <f t="shared" si="7"/>
        <v>0.24362636184902217</v>
      </c>
      <c r="P8" s="5">
        <f t="shared" si="8"/>
        <v>24.362636184902218</v>
      </c>
    </row>
    <row r="9" spans="1:16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6">
        <f t="shared" si="1"/>
        <v>10.237704995979101</v>
      </c>
      <c r="F9" s="6">
        <f t="shared" si="2"/>
        <v>10.249263339503344</v>
      </c>
      <c r="G9" s="6">
        <f t="shared" si="9"/>
        <v>85011.201184000005</v>
      </c>
      <c r="H9" s="6">
        <f t="shared" si="3"/>
        <v>85.011201184000001</v>
      </c>
      <c r="I9" s="6">
        <f t="shared" si="4"/>
        <v>333838.20639062289</v>
      </c>
      <c r="J9" s="8">
        <f t="shared" si="10"/>
        <v>333.83820639062287</v>
      </c>
      <c r="K9" s="4">
        <f t="shared" si="5"/>
        <v>3.1572701120705343E-4</v>
      </c>
      <c r="L9" s="4">
        <f t="shared" si="11"/>
        <v>315.72701120705341</v>
      </c>
      <c r="M9" s="4">
        <f t="shared" si="6"/>
        <v>3.2323200000000001</v>
      </c>
      <c r="N9" s="4">
        <f t="shared" si="12"/>
        <v>8.9786666666666673E-4</v>
      </c>
      <c r="O9" s="4">
        <f t="shared" si="7"/>
        <v>0.25914216685288777</v>
      </c>
      <c r="P9" s="5">
        <f t="shared" si="8"/>
        <v>25.914216685288778</v>
      </c>
    </row>
    <row r="10" spans="1:16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6">
        <f t="shared" si="1"/>
        <v>10.847049128239812</v>
      </c>
      <c r="F10" s="6">
        <f t="shared" si="2"/>
        <v>10.859295419776613</v>
      </c>
      <c r="G10" s="6">
        <f t="shared" si="9"/>
        <v>86318.074336000005</v>
      </c>
      <c r="H10" s="6">
        <f t="shared" si="3"/>
        <v>86.318074336000009</v>
      </c>
      <c r="I10" s="6">
        <f t="shared" si="4"/>
        <v>338970.28525749414</v>
      </c>
      <c r="J10" s="8">
        <f t="shared" si="10"/>
        <v>338.97028525749414</v>
      </c>
      <c r="K10" s="4">
        <f t="shared" si="5"/>
        <v>3.0453996851547837E-4</v>
      </c>
      <c r="L10" s="4">
        <f t="shared" si="11"/>
        <v>304.53996851547839</v>
      </c>
      <c r="M10" s="4">
        <f t="shared" si="6"/>
        <v>3.3033599999999996</v>
      </c>
      <c r="N10" s="4">
        <f t="shared" si="12"/>
        <v>9.1759999999999986E-4</v>
      </c>
      <c r="O10" s="4">
        <f t="shared" si="7"/>
        <v>0.26866155604144742</v>
      </c>
      <c r="P10" s="5">
        <f t="shared" si="8"/>
        <v>26.866155604144744</v>
      </c>
    </row>
    <row r="11" spans="1:16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6">
        <f t="shared" si="1"/>
        <v>11.480436932528498</v>
      </c>
      <c r="F11" s="6">
        <f t="shared" si="2"/>
        <v>11.493398317323889</v>
      </c>
      <c r="G11" s="6">
        <f t="shared" si="9"/>
        <v>87704.07776</v>
      </c>
      <c r="H11" s="6">
        <f t="shared" si="3"/>
        <v>87.704077760000004</v>
      </c>
      <c r="I11" s="6">
        <f t="shared" si="4"/>
        <v>344413.10797585495</v>
      </c>
      <c r="J11" s="8">
        <f t="shared" si="10"/>
        <v>344.41310797585493</v>
      </c>
      <c r="K11" s="4">
        <f t="shared" si="5"/>
        <v>3.0533506874358662E-4</v>
      </c>
      <c r="L11" s="4">
        <f t="shared" si="11"/>
        <v>305.33506874358665</v>
      </c>
      <c r="M11" s="4">
        <f t="shared" si="6"/>
        <v>3.5053800000000002</v>
      </c>
      <c r="N11" s="4">
        <f t="shared" si="12"/>
        <v>9.7371666666666676E-4</v>
      </c>
      <c r="O11" s="4">
        <f t="shared" si="7"/>
        <v>0.26796195456634836</v>
      </c>
      <c r="P11" s="5">
        <f t="shared" si="8"/>
        <v>26.796195456634837</v>
      </c>
    </row>
    <row r="12" spans="1:16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6">
        <f t="shared" si="1"/>
        <v>12.159323616625684</v>
      </c>
      <c r="F12" s="6">
        <f t="shared" si="2"/>
        <v>12.173051462802009</v>
      </c>
      <c r="G12" s="6">
        <f t="shared" si="9"/>
        <v>89317.682688000001</v>
      </c>
      <c r="H12" s="6">
        <f t="shared" si="3"/>
        <v>89.317682688000005</v>
      </c>
      <c r="I12" s="6">
        <f t="shared" si="4"/>
        <v>350749.71971035626</v>
      </c>
      <c r="J12" s="8">
        <f t="shared" si="10"/>
        <v>350.74971971035626</v>
      </c>
      <c r="K12" s="4">
        <f t="shared" si="5"/>
        <v>2.8846999311737942E-4</v>
      </c>
      <c r="L12" s="4">
        <f t="shared" si="11"/>
        <v>288.46999311737937</v>
      </c>
      <c r="M12" s="4">
        <f t="shared" si="6"/>
        <v>3.5076000000000001</v>
      </c>
      <c r="N12" s="4">
        <f t="shared" si="12"/>
        <v>9.7433333333333334E-4</v>
      </c>
      <c r="O12" s="4">
        <f t="shared" si="7"/>
        <v>0.28362805064750612</v>
      </c>
      <c r="P12" s="5">
        <f t="shared" si="8"/>
        <v>28.362805064750614</v>
      </c>
    </row>
    <row r="13" spans="1:16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6">
        <f t="shared" si="1"/>
        <v>12.893281372575197</v>
      </c>
      <c r="F13" s="6">
        <f t="shared" si="2"/>
        <v>12.90783785523586</v>
      </c>
      <c r="G13" s="6">
        <f t="shared" si="9"/>
        <v>91201.309471999994</v>
      </c>
      <c r="H13" s="6">
        <f t="shared" si="3"/>
        <v>91.201309471999991</v>
      </c>
      <c r="I13" s="6">
        <f t="shared" si="4"/>
        <v>358146.70479375549</v>
      </c>
      <c r="J13" s="8">
        <f t="shared" si="10"/>
        <v>358.14670479375548</v>
      </c>
      <c r="K13" s="4">
        <f t="shared" si="5"/>
        <v>2.7411485857413664E-4</v>
      </c>
      <c r="L13" s="4">
        <f t="shared" si="11"/>
        <v>274.11485857413663</v>
      </c>
      <c r="M13" s="4">
        <f t="shared" si="6"/>
        <v>3.5342400000000005</v>
      </c>
      <c r="N13" s="4">
        <f t="shared" si="12"/>
        <v>9.8173333333333342E-4</v>
      </c>
      <c r="O13" s="4">
        <f t="shared" si="7"/>
        <v>0.2984813820154642</v>
      </c>
      <c r="P13" s="5">
        <f t="shared" si="8"/>
        <v>29.848138201546419</v>
      </c>
    </row>
    <row r="14" spans="1:16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6">
        <f t="shared" si="1"/>
        <v>13.666339461398067</v>
      </c>
      <c r="F14" s="6">
        <f t="shared" si="2"/>
        <v>13.681768724721811</v>
      </c>
      <c r="G14" s="6">
        <f t="shared" si="9"/>
        <v>93217.091967999993</v>
      </c>
      <c r="H14" s="6">
        <f t="shared" si="3"/>
        <v>93.217091967999991</v>
      </c>
      <c r="I14" s="6">
        <f t="shared" si="4"/>
        <v>366062.66414459108</v>
      </c>
      <c r="J14" s="8">
        <f t="shared" si="10"/>
        <v>366.06266414459105</v>
      </c>
      <c r="K14" s="4">
        <f t="shared" si="5"/>
        <v>2.7127966566847838E-4</v>
      </c>
      <c r="L14" s="4">
        <f t="shared" si="11"/>
        <v>271.27966566847834</v>
      </c>
      <c r="M14" s="4">
        <f t="shared" si="6"/>
        <v>3.7074000000000003</v>
      </c>
      <c r="N14" s="4">
        <f t="shared" si="12"/>
        <v>1.0298333333333333E-3</v>
      </c>
      <c r="O14" s="4">
        <f t="shared" si="7"/>
        <v>0.30160086498399419</v>
      </c>
      <c r="P14" s="5">
        <f t="shared" si="8"/>
        <v>30.160086498399419</v>
      </c>
    </row>
    <row r="15" spans="1:16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6">
        <f t="shared" si="1"/>
        <v>14.342086671531751</v>
      </c>
      <c r="F15" s="6">
        <f t="shared" si="2"/>
        <v>14.358278851778119</v>
      </c>
      <c r="G15" s="6">
        <f t="shared" si="9"/>
        <v>94452.992608</v>
      </c>
      <c r="H15" s="6">
        <f t="shared" si="3"/>
        <v>94.452992608000002</v>
      </c>
      <c r="I15" s="6">
        <f t="shared" si="4"/>
        <v>370916.03460857982</v>
      </c>
      <c r="J15" s="8">
        <f t="shared" si="10"/>
        <v>370.91603460857982</v>
      </c>
      <c r="K15" s="4">
        <f t="shared" si="5"/>
        <v>2.6221289036446429E-4</v>
      </c>
      <c r="L15" s="4">
        <f t="shared" si="11"/>
        <v>262.21289036446433</v>
      </c>
      <c r="M15" s="4">
        <f t="shared" si="6"/>
        <v>3.7606799999999998</v>
      </c>
      <c r="N15" s="4">
        <f t="shared" si="12"/>
        <v>1.0446333333333333E-3</v>
      </c>
      <c r="O15" s="4">
        <f t="shared" si="7"/>
        <v>0.31202959436684513</v>
      </c>
      <c r="P15" s="5">
        <f t="shared" si="8"/>
        <v>31.202959436684512</v>
      </c>
    </row>
    <row r="16" spans="1:16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6">
        <f t="shared" si="1"/>
        <v>14.990667821246541</v>
      </c>
      <c r="F16" s="6">
        <f t="shared" si="2"/>
        <v>15.007592248000764</v>
      </c>
      <c r="G16" s="6">
        <f t="shared" si="9"/>
        <v>95433.555359999998</v>
      </c>
      <c r="H16" s="6">
        <f t="shared" si="3"/>
        <v>95.43355536</v>
      </c>
      <c r="I16" s="6">
        <f t="shared" si="4"/>
        <v>374766.69553116348</v>
      </c>
      <c r="J16" s="8">
        <f t="shared" si="10"/>
        <v>374.76669553116346</v>
      </c>
      <c r="K16" s="4">
        <f t="shared" si="5"/>
        <v>2.6256735503279928E-4</v>
      </c>
      <c r="L16" s="4">
        <f t="shared" si="11"/>
        <v>262.5673550327993</v>
      </c>
      <c r="M16" s="4">
        <f t="shared" si="6"/>
        <v>3.9360600000000003</v>
      </c>
      <c r="N16" s="4">
        <f t="shared" si="12"/>
        <v>1.0933500000000001E-3</v>
      </c>
      <c r="O16" s="4">
        <f t="shared" si="7"/>
        <v>0.31160835591294772</v>
      </c>
      <c r="P16" s="5">
        <f t="shared" si="8"/>
        <v>31.160835591294774</v>
      </c>
    </row>
    <row r="17" spans="1:16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6">
        <f t="shared" si="1"/>
        <v>15.596684538245249</v>
      </c>
      <c r="F17" s="6">
        <f t="shared" si="2"/>
        <v>15.614293156368459</v>
      </c>
      <c r="G17" s="6">
        <f t="shared" ref="G7:G70" si="13">$J$3*A17</f>
        <v>96088.623487999997</v>
      </c>
      <c r="H17" s="6">
        <f t="shared" si="3"/>
        <v>96.088623487999996</v>
      </c>
      <c r="I17" s="6">
        <f t="shared" si="4"/>
        <v>377339.14205432049</v>
      </c>
      <c r="J17" s="8">
        <f t="shared" si="10"/>
        <v>377.33914205432046</v>
      </c>
      <c r="K17" s="4">
        <f t="shared" si="5"/>
        <v>2.6531792637421437E-4</v>
      </c>
      <c r="L17" s="4">
        <f t="shared" si="11"/>
        <v>265.31792637421432</v>
      </c>
      <c r="M17" s="4">
        <f t="shared" si="6"/>
        <v>4.1380800000000004</v>
      </c>
      <c r="N17" s="4">
        <f t="shared" si="12"/>
        <v>1.1494666666666668E-3</v>
      </c>
      <c r="O17" s="4">
        <f t="shared" si="7"/>
        <v>0.30837788812951289</v>
      </c>
      <c r="P17" s="5">
        <f t="shared" si="8"/>
        <v>30.837788812951288</v>
      </c>
    </row>
    <row r="18" spans="1:16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6">
        <f t="shared" si="1"/>
        <v>16.193158962952165</v>
      </c>
      <c r="F18" s="6">
        <f t="shared" si="2"/>
        <v>16.211440999220056</v>
      </c>
      <c r="G18" s="6">
        <f t="shared" si="13"/>
        <v>96645.798496000003</v>
      </c>
      <c r="H18" s="6">
        <f t="shared" si="3"/>
        <v>96.645798495999998</v>
      </c>
      <c r="I18" s="6">
        <f t="shared" si="4"/>
        <v>379527.16319419129</v>
      </c>
      <c r="J18" s="8">
        <f t="shared" si="10"/>
        <v>379.5271631941913</v>
      </c>
      <c r="K18" s="4">
        <f t="shared" si="5"/>
        <v>2.6294807639087945E-4</v>
      </c>
      <c r="L18" s="4">
        <f t="shared" si="11"/>
        <v>262.94807639087946</v>
      </c>
      <c r="M18" s="4">
        <f t="shared" si="6"/>
        <v>4.2579599999999997</v>
      </c>
      <c r="N18" s="4">
        <f t="shared" si="12"/>
        <v>1.1827666666666668E-3</v>
      </c>
      <c r="O18" s="4">
        <f t="shared" si="7"/>
        <v>0.31115717955113259</v>
      </c>
      <c r="P18" s="5">
        <f t="shared" si="8"/>
        <v>31.115717955113258</v>
      </c>
    </row>
    <row r="19" spans="1:16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6">
        <f t="shared" si="1"/>
        <v>16.741622928679778</v>
      </c>
      <c r="F19" s="6">
        <f t="shared" si="2"/>
        <v>16.760524179403355</v>
      </c>
      <c r="G19" s="6">
        <f t="shared" si="13"/>
        <v>96891.347072000004</v>
      </c>
      <c r="H19" s="6">
        <f t="shared" si="3"/>
        <v>96.891347072000002</v>
      </c>
      <c r="I19" s="6">
        <f t="shared" si="4"/>
        <v>380491.43019726762</v>
      </c>
      <c r="J19" s="8">
        <f t="shared" si="10"/>
        <v>380.49143019726762</v>
      </c>
      <c r="K19" s="4">
        <f t="shared" si="5"/>
        <v>2.6189217250192573E-4</v>
      </c>
      <c r="L19" s="4">
        <f t="shared" si="11"/>
        <v>261.89217250192576</v>
      </c>
      <c r="M19" s="4">
        <f t="shared" si="6"/>
        <v>4.3845000000000001</v>
      </c>
      <c r="N19" s="4">
        <f t="shared" si="12"/>
        <v>1.2179166666666666E-3</v>
      </c>
      <c r="O19" s="4">
        <f t="shared" si="7"/>
        <v>0.31241171141753082</v>
      </c>
      <c r="P19" s="5">
        <f t="shared" si="8"/>
        <v>31.241171141753082</v>
      </c>
    </row>
    <row r="20" spans="1:16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6">
        <f t="shared" si="1"/>
        <v>17.232098461035232</v>
      </c>
      <c r="F20" s="6">
        <f t="shared" si="2"/>
        <v>17.251553457417177</v>
      </c>
      <c r="G20" s="6">
        <f t="shared" si="13"/>
        <v>96796.717055999994</v>
      </c>
      <c r="H20" s="6">
        <f t="shared" si="3"/>
        <v>96.796717055999991</v>
      </c>
      <c r="I20" s="6">
        <f t="shared" si="4"/>
        <v>380119.81899342424</v>
      </c>
      <c r="J20" s="8">
        <f t="shared" si="10"/>
        <v>380.11981899342425</v>
      </c>
      <c r="K20" s="4">
        <f t="shared" si="5"/>
        <v>2.5778752425565765E-4</v>
      </c>
      <c r="L20" s="4">
        <f t="shared" si="11"/>
        <v>257.78752425565762</v>
      </c>
      <c r="M20" s="4">
        <f t="shared" si="6"/>
        <v>4.4422200000000007</v>
      </c>
      <c r="N20" s="4">
        <f t="shared" si="12"/>
        <v>1.2339500000000002E-3</v>
      </c>
      <c r="O20" s="4">
        <f t="shared" si="7"/>
        <v>0.31738611887610058</v>
      </c>
      <c r="P20" s="5">
        <f t="shared" si="8"/>
        <v>31.738611887610059</v>
      </c>
    </row>
    <row r="21" spans="1:16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6">
        <f t="shared" si="1"/>
        <v>17.769572132194007</v>
      </c>
      <c r="F21" s="6">
        <f t="shared" si="2"/>
        <v>17.789633935016358</v>
      </c>
      <c r="G21" s="6">
        <f t="shared" si="13"/>
        <v>96963.951136000003</v>
      </c>
      <c r="H21" s="6">
        <f t="shared" si="3"/>
        <v>96.963951136000006</v>
      </c>
      <c r="I21" s="6">
        <f t="shared" si="4"/>
        <v>380776.54568987159</v>
      </c>
      <c r="J21" s="8">
        <f t="shared" si="10"/>
        <v>380.77654568987157</v>
      </c>
      <c r="K21" s="4">
        <f t="shared" si="5"/>
        <v>2.5748622228840765E-4</v>
      </c>
      <c r="L21" s="4">
        <f t="shared" si="11"/>
        <v>257.48622228840765</v>
      </c>
      <c r="M21" s="4">
        <f t="shared" si="6"/>
        <v>4.5754200000000003</v>
      </c>
      <c r="N21" s="4">
        <f t="shared" si="12"/>
        <v>1.2709500000000001E-3</v>
      </c>
      <c r="O21" s="4">
        <f t="shared" si="7"/>
        <v>0.3177575137458738</v>
      </c>
      <c r="P21" s="5">
        <f t="shared" si="8"/>
        <v>31.775751374587379</v>
      </c>
    </row>
    <row r="22" spans="1:16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6">
        <f t="shared" si="1"/>
        <v>18.388450013960217</v>
      </c>
      <c r="F22" s="6">
        <f t="shared" si="2"/>
        <v>18.409210528374651</v>
      </c>
      <c r="G22" s="6">
        <f t="shared" si="13"/>
        <v>97553.757184000002</v>
      </c>
      <c r="H22" s="6">
        <f t="shared" si="3"/>
        <v>97.553757184000006</v>
      </c>
      <c r="I22" s="6">
        <f t="shared" si="4"/>
        <v>383092.70862417115</v>
      </c>
      <c r="J22" s="8">
        <f t="shared" si="10"/>
        <v>383.09270862417117</v>
      </c>
      <c r="K22" s="4">
        <f t="shared" si="5"/>
        <v>2.6391131369504994E-4</v>
      </c>
      <c r="L22" s="4">
        <f t="shared" si="11"/>
        <v>263.91131369504996</v>
      </c>
      <c r="M22" s="4">
        <f t="shared" si="6"/>
        <v>4.8529200000000001</v>
      </c>
      <c r="N22" s="4">
        <f t="shared" si="12"/>
        <v>1.3480333333333332E-3</v>
      </c>
      <c r="O22" s="4">
        <f t="shared" si="7"/>
        <v>0.31002150181679178</v>
      </c>
      <c r="P22" s="5">
        <f t="shared" si="8"/>
        <v>31.002150181679177</v>
      </c>
    </row>
    <row r="23" spans="1:16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6">
        <f t="shared" si="1"/>
        <v>18.954554833387519</v>
      </c>
      <c r="F23" s="6">
        <f t="shared" si="2"/>
        <v>18.975954478737666</v>
      </c>
      <c r="G23" s="6">
        <f t="shared" si="13"/>
        <v>97839.278783999995</v>
      </c>
      <c r="H23" s="6">
        <f t="shared" si="3"/>
        <v>97.839278784000001</v>
      </c>
      <c r="I23" s="6">
        <f t="shared" si="4"/>
        <v>384213.94932542264</v>
      </c>
      <c r="J23" s="8">
        <f t="shared" si="10"/>
        <v>384.21394932542262</v>
      </c>
      <c r="K23" s="4">
        <f t="shared" si="5"/>
        <v>2.6739008352084898E-4</v>
      </c>
      <c r="L23" s="4">
        <f t="shared" si="11"/>
        <v>267.39008352084898</v>
      </c>
      <c r="M23" s="4">
        <f t="shared" si="6"/>
        <v>5.0682600000000004</v>
      </c>
      <c r="N23" s="4">
        <f t="shared" si="12"/>
        <v>1.40785E-3</v>
      </c>
      <c r="O23" s="4">
        <f t="shared" si="7"/>
        <v>0.30598809327871834</v>
      </c>
      <c r="P23" s="5">
        <f t="shared" si="8"/>
        <v>30.598809327871834</v>
      </c>
    </row>
    <row r="24" spans="1:16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6">
        <f t="shared" si="1"/>
        <v>19.506119830540303</v>
      </c>
      <c r="F24" s="6">
        <f t="shared" si="2"/>
        <v>19.528142191402917</v>
      </c>
      <c r="G24" s="6">
        <f t="shared" si="13"/>
        <v>98036.696576000002</v>
      </c>
      <c r="H24" s="6">
        <f t="shared" si="3"/>
        <v>98.036696575999997</v>
      </c>
      <c r="I24" s="6">
        <f t="shared" si="4"/>
        <v>384989.20718171651</v>
      </c>
      <c r="J24" s="8">
        <f t="shared" si="10"/>
        <v>384.98920718171649</v>
      </c>
      <c r="K24" s="4">
        <f t="shared" si="5"/>
        <v>2.6734071385306132E-4</v>
      </c>
      <c r="L24" s="4">
        <f t="shared" si="11"/>
        <v>267.34071385306135</v>
      </c>
      <c r="M24" s="4">
        <f t="shared" si="6"/>
        <v>5.2147800000000002</v>
      </c>
      <c r="N24" s="4">
        <f t="shared" si="12"/>
        <v>1.4485500000000001E-3</v>
      </c>
      <c r="O24" s="4">
        <f t="shared" si="7"/>
        <v>0.30604459993755989</v>
      </c>
      <c r="P24" s="5">
        <f t="shared" si="8"/>
        <v>30.604459993755988</v>
      </c>
    </row>
    <row r="25" spans="1:16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6">
        <f t="shared" si="1"/>
        <v>20.148041878337946</v>
      </c>
      <c r="F25" s="6">
        <f t="shared" si="2"/>
        <v>20.170788967598881</v>
      </c>
      <c r="G25" s="6">
        <f t="shared" si="13"/>
        <v>98666.475647999992</v>
      </c>
      <c r="H25" s="6">
        <f t="shared" si="3"/>
        <v>98.666475647999988</v>
      </c>
      <c r="I25" s="6">
        <f t="shared" si="4"/>
        <v>387462.34381419118</v>
      </c>
      <c r="J25" s="8">
        <f t="shared" si="10"/>
        <v>387.46234381419117</v>
      </c>
      <c r="K25" s="4">
        <f t="shared" si="5"/>
        <v>2.6565459970353866E-4</v>
      </c>
      <c r="L25" s="4">
        <f t="shared" si="11"/>
        <v>265.65459970353868</v>
      </c>
      <c r="M25" s="4">
        <f t="shared" si="6"/>
        <v>5.3524200000000004</v>
      </c>
      <c r="N25" s="4">
        <f t="shared" si="12"/>
        <v>1.4867833333333336E-3</v>
      </c>
      <c r="O25" s="4">
        <f t="shared" si="7"/>
        <v>0.30798707008833304</v>
      </c>
      <c r="P25" s="5">
        <f t="shared" si="8"/>
        <v>30.798707008833304</v>
      </c>
    </row>
    <row r="26" spans="1:16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6">
        <f t="shared" si="1"/>
        <v>20.871222909376002</v>
      </c>
      <c r="F26" s="6">
        <f t="shared" si="2"/>
        <v>20.894786468225604</v>
      </c>
      <c r="G26" s="6">
        <f t="shared" si="13"/>
        <v>99652.748831999997</v>
      </c>
      <c r="H26" s="6">
        <f t="shared" si="3"/>
        <v>99.652748832</v>
      </c>
      <c r="I26" s="6">
        <f t="shared" si="4"/>
        <v>391335.42955080001</v>
      </c>
      <c r="J26" s="8">
        <f t="shared" si="10"/>
        <v>391.33542955080003</v>
      </c>
      <c r="K26" s="4">
        <f t="shared" si="5"/>
        <v>2.6708641003952846E-4</v>
      </c>
      <c r="L26" s="4">
        <f t="shared" si="11"/>
        <v>267.08641003952846</v>
      </c>
      <c r="M26" s="4">
        <f t="shared" si="6"/>
        <v>5.574419999999999</v>
      </c>
      <c r="N26" s="4">
        <f t="shared" si="12"/>
        <v>1.5484499999999998E-3</v>
      </c>
      <c r="O26" s="4">
        <f t="shared" si="7"/>
        <v>0.30633599742522594</v>
      </c>
      <c r="P26" s="5">
        <f t="shared" si="8"/>
        <v>30.633599742522595</v>
      </c>
    </row>
    <row r="27" spans="1:16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6">
        <f t="shared" si="1"/>
        <v>21.513490940018599</v>
      </c>
      <c r="F27" s="6">
        <f t="shared" si="2"/>
        <v>21.537779617880297</v>
      </c>
      <c r="G27" s="6">
        <f t="shared" si="13"/>
        <v>100214.00271999999</v>
      </c>
      <c r="H27" s="6">
        <f t="shared" si="3"/>
        <v>100.21400272</v>
      </c>
      <c r="I27" s="6">
        <f t="shared" si="4"/>
        <v>393539.4684149744</v>
      </c>
      <c r="J27" s="8">
        <f t="shared" si="10"/>
        <v>393.53946841497441</v>
      </c>
      <c r="K27" s="4">
        <f t="shared" si="5"/>
        <v>2.6385954821682195E-4</v>
      </c>
      <c r="L27" s="4">
        <f t="shared" si="11"/>
        <v>263.85954821682196</v>
      </c>
      <c r="M27" s="4">
        <f t="shared" si="6"/>
        <v>5.6765400000000001</v>
      </c>
      <c r="N27" s="4">
        <f t="shared" si="12"/>
        <v>1.5768166666666667E-3</v>
      </c>
      <c r="O27" s="4">
        <f t="shared" si="7"/>
        <v>0.31008232361161009</v>
      </c>
      <c r="P27" s="5">
        <f t="shared" si="8"/>
        <v>31.00823236116101</v>
      </c>
    </row>
    <row r="28" spans="1:16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6">
        <f t="shared" si="1"/>
        <v>22.208818216340994</v>
      </c>
      <c r="F28" s="6">
        <f t="shared" si="2"/>
        <v>22.233891916971434</v>
      </c>
      <c r="G28" s="6">
        <f t="shared" si="13"/>
        <v>100989.805696</v>
      </c>
      <c r="H28" s="6">
        <f t="shared" si="3"/>
        <v>100.98980569599999</v>
      </c>
      <c r="I28" s="6">
        <f t="shared" si="4"/>
        <v>396586.03957751777</v>
      </c>
      <c r="J28" s="8">
        <f t="shared" si="10"/>
        <v>396.58603957751779</v>
      </c>
      <c r="K28" s="4">
        <f t="shared" si="5"/>
        <v>2.6169604989263349E-4</v>
      </c>
      <c r="L28" s="4">
        <f t="shared" si="11"/>
        <v>261.69604989263348</v>
      </c>
      <c r="M28" s="4">
        <f t="shared" si="6"/>
        <v>5.81196</v>
      </c>
      <c r="N28" s="4">
        <f t="shared" si="12"/>
        <v>1.6144333333333331E-3</v>
      </c>
      <c r="O28" s="4">
        <f t="shared" si="7"/>
        <v>0.31264584181438554</v>
      </c>
      <c r="P28" s="5">
        <f t="shared" si="8"/>
        <v>31.264584181438554</v>
      </c>
    </row>
    <row r="29" spans="1:16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6">
        <f t="shared" si="1"/>
        <v>22.92090216798152</v>
      </c>
      <c r="F29" s="6">
        <f t="shared" si="2"/>
        <v>22.946779809625532</v>
      </c>
      <c r="G29" s="6">
        <f t="shared" si="13"/>
        <v>101803.95014399999</v>
      </c>
      <c r="H29" s="6">
        <f t="shared" si="3"/>
        <v>101.80395014399998</v>
      </c>
      <c r="I29" s="6">
        <f t="shared" si="4"/>
        <v>399783.17734851484</v>
      </c>
      <c r="J29" s="8">
        <f t="shared" si="10"/>
        <v>399.78317734851487</v>
      </c>
      <c r="K29" s="4">
        <f t="shared" si="5"/>
        <v>2.6024891848859137E-4</v>
      </c>
      <c r="L29" s="4">
        <f t="shared" si="11"/>
        <v>260.24891848859136</v>
      </c>
      <c r="M29" s="4">
        <f t="shared" si="6"/>
        <v>5.9651399999999999</v>
      </c>
      <c r="N29" s="4">
        <f t="shared" si="12"/>
        <v>1.6569833333333333E-3</v>
      </c>
      <c r="O29" s="4">
        <f t="shared" si="7"/>
        <v>0.31438432979220438</v>
      </c>
      <c r="P29" s="5">
        <f t="shared" si="8"/>
        <v>31.438432979220437</v>
      </c>
    </row>
    <row r="30" spans="1:16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6">
        <f t="shared" si="1"/>
        <v>23.518410269830163</v>
      </c>
      <c r="F30" s="6">
        <f t="shared" si="2"/>
        <v>23.544962496637787</v>
      </c>
      <c r="G30" s="6">
        <f t="shared" si="13"/>
        <v>102083.76131199999</v>
      </c>
      <c r="H30" s="6">
        <f t="shared" si="3"/>
        <v>102.08376131199999</v>
      </c>
      <c r="I30" s="6">
        <f t="shared" si="4"/>
        <v>400881.99323574133</v>
      </c>
      <c r="J30" s="8">
        <f t="shared" si="10"/>
        <v>400.88199323574133</v>
      </c>
      <c r="K30" s="4">
        <f t="shared" si="5"/>
        <v>2.5996144849309793E-4</v>
      </c>
      <c r="L30" s="4">
        <f t="shared" si="11"/>
        <v>259.96144849309792</v>
      </c>
      <c r="M30" s="4">
        <f t="shared" si="6"/>
        <v>6.1138799999999991</v>
      </c>
      <c r="N30" s="4">
        <f t="shared" si="12"/>
        <v>1.6982999999999998E-3</v>
      </c>
      <c r="O30" s="4">
        <f t="shared" si="7"/>
        <v>0.31473198157823817</v>
      </c>
      <c r="P30" s="5">
        <f t="shared" si="8"/>
        <v>31.473198157823816</v>
      </c>
    </row>
    <row r="31" spans="1:16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6">
        <f t="shared" si="1"/>
        <v>24.2241811023985</v>
      </c>
      <c r="F31" s="6">
        <f t="shared" si="2"/>
        <v>24.251530142723944</v>
      </c>
      <c r="G31" s="6">
        <f t="shared" si="13"/>
        <v>102810.617728</v>
      </c>
      <c r="H31" s="6">
        <f t="shared" si="3"/>
        <v>102.810617728</v>
      </c>
      <c r="I31" s="6">
        <f t="shared" si="4"/>
        <v>403736.35170664161</v>
      </c>
      <c r="J31" s="8">
        <f t="shared" si="10"/>
        <v>403.73635170664159</v>
      </c>
      <c r="K31" s="4">
        <f t="shared" si="5"/>
        <v>2.5852762467086754E-4</v>
      </c>
      <c r="L31" s="4">
        <f t="shared" si="11"/>
        <v>258.52762467086751</v>
      </c>
      <c r="M31" s="4">
        <f t="shared" si="6"/>
        <v>6.262620000000001</v>
      </c>
      <c r="N31" s="4">
        <f t="shared" si="12"/>
        <v>1.7396166666666668E-3</v>
      </c>
      <c r="O31" s="4">
        <f t="shared" si="7"/>
        <v>0.31647752120240485</v>
      </c>
      <c r="P31" s="5">
        <f t="shared" si="8"/>
        <v>31.647752120240487</v>
      </c>
    </row>
    <row r="32" spans="1:16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6">
        <f t="shared" si="1"/>
        <v>24.886674179595101</v>
      </c>
      <c r="F32" s="6">
        <f t="shared" si="2"/>
        <v>24.914771172959984</v>
      </c>
      <c r="G32" s="6">
        <f t="shared" si="13"/>
        <v>103326.18815999999</v>
      </c>
      <c r="H32" s="6">
        <f t="shared" si="3"/>
        <v>103.32618815999999</v>
      </c>
      <c r="I32" s="6">
        <f t="shared" si="4"/>
        <v>405760.99205861572</v>
      </c>
      <c r="J32" s="8">
        <f t="shared" si="10"/>
        <v>405.76099205861573</v>
      </c>
      <c r="K32" s="4">
        <f t="shared" si="5"/>
        <v>2.5860345796132039E-4</v>
      </c>
      <c r="L32" s="4">
        <f t="shared" si="11"/>
        <v>258.60345796132043</v>
      </c>
      <c r="M32" s="4">
        <f t="shared" si="6"/>
        <v>6.4357799999999994</v>
      </c>
      <c r="N32" s="4">
        <f t="shared" si="12"/>
        <v>1.7877166666666667E-3</v>
      </c>
      <c r="O32" s="4">
        <f t="shared" si="7"/>
        <v>0.3163847168293451</v>
      </c>
      <c r="P32" s="5">
        <f t="shared" si="8"/>
        <v>31.638471682934512</v>
      </c>
    </row>
    <row r="33" spans="1:16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6">
        <f t="shared" si="1"/>
        <v>25.460211223099272</v>
      </c>
      <c r="F33" s="6">
        <f t="shared" si="2"/>
        <v>25.488955738362403</v>
      </c>
      <c r="G33" s="6">
        <f t="shared" si="13"/>
        <v>103458.343872</v>
      </c>
      <c r="H33" s="6">
        <f t="shared" si="3"/>
        <v>103.458343872</v>
      </c>
      <c r="I33" s="6">
        <f t="shared" si="4"/>
        <v>406279.96632605221</v>
      </c>
      <c r="J33" s="8">
        <f t="shared" si="10"/>
        <v>406.2799663260522</v>
      </c>
      <c r="K33" s="4">
        <f t="shared" si="5"/>
        <v>2.6132304801790599E-4</v>
      </c>
      <c r="L33" s="4">
        <f t="shared" si="11"/>
        <v>261.32304801790599</v>
      </c>
      <c r="M33" s="4">
        <f t="shared" si="6"/>
        <v>6.65334</v>
      </c>
      <c r="N33" s="4">
        <f t="shared" si="12"/>
        <v>1.84815E-3</v>
      </c>
      <c r="O33" s="4">
        <f t="shared" si="7"/>
        <v>0.31309209975453672</v>
      </c>
      <c r="P33" s="5">
        <f t="shared" si="8"/>
        <v>31.309209975453673</v>
      </c>
    </row>
    <row r="34" spans="1:16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6">
        <f t="shared" si="1"/>
        <v>25.97485429788399</v>
      </c>
      <c r="F34" s="6">
        <f t="shared" si="2"/>
        <v>26.004179843900896</v>
      </c>
      <c r="G34" s="6">
        <f t="shared" si="13"/>
        <v>103350.66144</v>
      </c>
      <c r="H34" s="6">
        <f t="shared" si="3"/>
        <v>103.35066144</v>
      </c>
      <c r="I34" s="6">
        <f t="shared" si="4"/>
        <v>405857.0984044373</v>
      </c>
      <c r="J34" s="8">
        <f t="shared" si="10"/>
        <v>405.85709840443729</v>
      </c>
      <c r="K34" s="4">
        <f t="shared" si="5"/>
        <v>2.6272640153195896E-4</v>
      </c>
      <c r="L34" s="4">
        <f t="shared" si="11"/>
        <v>262.72640153195903</v>
      </c>
      <c r="M34" s="4">
        <f t="shared" si="6"/>
        <v>6.8242799999999999</v>
      </c>
      <c r="N34" s="4">
        <f t="shared" si="12"/>
        <v>1.8956333333333335E-3</v>
      </c>
      <c r="O34" s="4">
        <f t="shared" si="7"/>
        <v>0.31141971777902633</v>
      </c>
      <c r="P34" s="5">
        <f>O34*100</f>
        <v>31.141971777902633</v>
      </c>
    </row>
    <row r="35" spans="1:16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6">
        <f t="shared" si="1"/>
        <v>26.487113935292339</v>
      </c>
      <c r="F35" s="6">
        <f t="shared" si="2"/>
        <v>26.517017821168139</v>
      </c>
      <c r="G35" s="6">
        <f t="shared" si="13"/>
        <v>103238.08435200001</v>
      </c>
      <c r="H35" s="6">
        <f t="shared" si="3"/>
        <v>103.238084352</v>
      </c>
      <c r="I35" s="6">
        <f t="shared" si="4"/>
        <v>405415.00921365822</v>
      </c>
      <c r="J35" s="8">
        <f t="shared" si="10"/>
        <v>405.41500921365821</v>
      </c>
      <c r="K35" s="4">
        <f t="shared" si="5"/>
        <v>2.6091404359429788E-4</v>
      </c>
      <c r="L35" s="4">
        <f t="shared" si="11"/>
        <v>260.91404359429788</v>
      </c>
      <c r="M35" s="4">
        <f t="shared" si="6"/>
        <v>6.9108600000000004</v>
      </c>
      <c r="N35" s="4">
        <f t="shared" si="12"/>
        <v>1.9196833333333335E-3</v>
      </c>
      <c r="O35" s="4">
        <f t="shared" si="7"/>
        <v>0.31358289761283625</v>
      </c>
      <c r="P35" s="5">
        <f t="shared" si="8"/>
        <v>31.358289761283626</v>
      </c>
    </row>
    <row r="36" spans="1:16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6">
        <f t="shared" si="1"/>
        <v>27.003320339969086</v>
      </c>
      <c r="F36" s="6">
        <f t="shared" si="2"/>
        <v>27.033807021594225</v>
      </c>
      <c r="G36" s="6">
        <f t="shared" si="13"/>
        <v>103145.085888</v>
      </c>
      <c r="H36" s="6">
        <f t="shared" si="3"/>
        <v>103.145085888</v>
      </c>
      <c r="I36" s="6">
        <f t="shared" si="4"/>
        <v>405049.80509953626</v>
      </c>
      <c r="J36" s="8">
        <f t="shared" si="10"/>
        <v>405.04980509953623</v>
      </c>
      <c r="K36" s="4">
        <f t="shared" si="5"/>
        <v>2.6242106195775001E-4</v>
      </c>
      <c r="L36" s="4">
        <f t="shared" si="11"/>
        <v>262.42106195775</v>
      </c>
      <c r="M36" s="4">
        <f t="shared" si="6"/>
        <v>7.0862399999999992</v>
      </c>
      <c r="N36" s="4">
        <f t="shared" si="12"/>
        <v>1.9683999999999999E-3</v>
      </c>
      <c r="O36" s="4">
        <f t="shared" si="7"/>
        <v>0.31178206965473909</v>
      </c>
      <c r="P36" s="5">
        <f t="shared" si="8"/>
        <v>31.178206965473908</v>
      </c>
    </row>
    <row r="37" spans="1:16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6">
        <f t="shared" si="1"/>
        <v>27.500036377713229</v>
      </c>
      <c r="F37" s="6">
        <f t="shared" si="2"/>
        <v>27.531083850511834</v>
      </c>
      <c r="G37" s="6">
        <f t="shared" si="13"/>
        <v>102982.746464</v>
      </c>
      <c r="H37" s="6">
        <f t="shared" si="3"/>
        <v>102.982746464</v>
      </c>
      <c r="I37" s="6">
        <f t="shared" si="4"/>
        <v>404412.29967225331</v>
      </c>
      <c r="J37" s="8">
        <f t="shared" si="10"/>
        <v>404.41229967225331</v>
      </c>
      <c r="K37" s="4">
        <f t="shared" si="5"/>
        <v>2.6252474363455127E-4</v>
      </c>
      <c r="L37" s="4">
        <f t="shared" si="11"/>
        <v>262.52474363455127</v>
      </c>
      <c r="M37" s="4">
        <f t="shared" si="6"/>
        <v>7.2194399999999996</v>
      </c>
      <c r="N37" s="4">
        <f t="shared" si="12"/>
        <v>2.0054000000000001E-3</v>
      </c>
      <c r="O37" s="4">
        <f t="shared" si="7"/>
        <v>0.31165893426060126</v>
      </c>
      <c r="P37" s="5">
        <f t="shared" si="8"/>
        <v>31.165893426060126</v>
      </c>
    </row>
    <row r="38" spans="1:16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6">
        <f t="shared" si="1"/>
        <v>28.021928006669459</v>
      </c>
      <c r="F38" s="6">
        <f t="shared" si="2"/>
        <v>28.0535646938215</v>
      </c>
      <c r="G38" s="6">
        <f t="shared" si="13"/>
        <v>102919.115936</v>
      </c>
      <c r="H38" s="6">
        <f t="shared" si="3"/>
        <v>102.919115936</v>
      </c>
      <c r="I38" s="6">
        <f t="shared" si="4"/>
        <v>404162.42317311728</v>
      </c>
      <c r="J38" s="8">
        <f t="shared" si="10"/>
        <v>404.1624231731173</v>
      </c>
      <c r="K38" s="4">
        <f t="shared" si="5"/>
        <v>2.6627075760897386E-4</v>
      </c>
      <c r="L38" s="4">
        <f t="shared" si="11"/>
        <v>266.2707576089739</v>
      </c>
      <c r="M38" s="4">
        <f t="shared" si="6"/>
        <v>7.4614199999999995</v>
      </c>
      <c r="N38" s="4">
        <f t="shared" si="12"/>
        <v>2.0726166666666665E-3</v>
      </c>
      <c r="O38" s="4">
        <f t="shared" si="7"/>
        <v>0.30727437948080699</v>
      </c>
      <c r="P38" s="5">
        <f t="shared" si="8"/>
        <v>30.727437948080699</v>
      </c>
    </row>
    <row r="39" spans="1:16" x14ac:dyDescent="0.3">
      <c r="A39" s="1">
        <v>125.84699999999999</v>
      </c>
      <c r="B39" s="1">
        <f t="shared" ref="B39:B70" si="14">B38+50</f>
        <v>2650</v>
      </c>
      <c r="C39" s="1">
        <v>0.17144999999999999</v>
      </c>
      <c r="D39" s="1">
        <v>1.28027</v>
      </c>
      <c r="E39" s="6">
        <f t="shared" si="1"/>
        <v>28.489726712804178</v>
      </c>
      <c r="F39" s="6">
        <f t="shared" si="2"/>
        <v>28.521891543534085</v>
      </c>
      <c r="G39" s="6">
        <f t="shared" si="13"/>
        <v>102662.96227199999</v>
      </c>
      <c r="H39" s="6">
        <f t="shared" si="3"/>
        <v>102.66296227199999</v>
      </c>
      <c r="I39" s="6">
        <f t="shared" si="4"/>
        <v>403156.51008685154</v>
      </c>
      <c r="J39" s="8">
        <f t="shared" si="10"/>
        <v>403.15651008685154</v>
      </c>
      <c r="K39" s="4">
        <f t="shared" si="5"/>
        <v>2.6719736825621274E-4</v>
      </c>
      <c r="L39" s="4">
        <f t="shared" si="11"/>
        <v>267.19736825621277</v>
      </c>
      <c r="M39" s="4">
        <f t="shared" si="6"/>
        <v>7.612379999999999</v>
      </c>
      <c r="N39" s="4">
        <f t="shared" si="12"/>
        <v>2.1145499999999998E-3</v>
      </c>
      <c r="O39" s="4">
        <f t="shared" si="7"/>
        <v>0.3062087862322328</v>
      </c>
      <c r="P39" s="5">
        <f t="shared" si="8"/>
        <v>30.62087862322328</v>
      </c>
    </row>
    <row r="40" spans="1:16" x14ac:dyDescent="0.3">
      <c r="A40" s="1">
        <v>124.911</v>
      </c>
      <c r="B40" s="1">
        <f t="shared" si="14"/>
        <v>2700</v>
      </c>
      <c r="C40" s="1">
        <v>0.17465</v>
      </c>
      <c r="D40" s="1">
        <v>1.2837099999999999</v>
      </c>
      <c r="E40" s="6">
        <f t="shared" si="1"/>
        <v>28.811375430999774</v>
      </c>
      <c r="F40" s="6">
        <f t="shared" si="2"/>
        <v>28.843903402334</v>
      </c>
      <c r="G40" s="6">
        <f t="shared" si="13"/>
        <v>101899.395936</v>
      </c>
      <c r="H40" s="6">
        <f t="shared" si="3"/>
        <v>101.899395936</v>
      </c>
      <c r="I40" s="6">
        <f t="shared" si="4"/>
        <v>400157.99209721904</v>
      </c>
      <c r="J40" s="8">
        <f t="shared" si="10"/>
        <v>400.15799209721905</v>
      </c>
      <c r="K40" s="4">
        <f t="shared" si="5"/>
        <v>2.6914577606928619E-4</v>
      </c>
      <c r="L40" s="4">
        <f t="shared" si="11"/>
        <v>269.14577606928623</v>
      </c>
      <c r="M40" s="4">
        <f t="shared" si="6"/>
        <v>7.7544599999999999</v>
      </c>
      <c r="N40" s="4">
        <f t="shared" si="12"/>
        <v>2.1540166666666667E-3</v>
      </c>
      <c r="O40" s="4">
        <f t="shared" si="7"/>
        <v>0.30399207081414259</v>
      </c>
      <c r="P40" s="5">
        <f t="shared" si="8"/>
        <v>30.399207081414261</v>
      </c>
    </row>
    <row r="41" spans="1:16" x14ac:dyDescent="0.3">
      <c r="A41" s="1">
        <v>123.92700000000001</v>
      </c>
      <c r="B41" s="1">
        <f t="shared" si="14"/>
        <v>2750</v>
      </c>
      <c r="C41" s="1">
        <v>0.1784</v>
      </c>
      <c r="D41" s="1">
        <v>1.2811999999999999</v>
      </c>
      <c r="E41" s="6">
        <f t="shared" si="1"/>
        <v>29.113751623313274</v>
      </c>
      <c r="F41" s="6">
        <f t="shared" si="2"/>
        <v>29.146620976617939</v>
      </c>
      <c r="G41" s="6">
        <f t="shared" si="13"/>
        <v>101096.67235199999</v>
      </c>
      <c r="H41" s="6">
        <f t="shared" si="3"/>
        <v>101.096672352</v>
      </c>
      <c r="I41" s="6">
        <f t="shared" si="4"/>
        <v>397005.70395427191</v>
      </c>
      <c r="J41" s="8">
        <f t="shared" si="10"/>
        <v>397.00570395427189</v>
      </c>
      <c r="K41" s="4">
        <f t="shared" si="5"/>
        <v>2.7206936785354629E-4</v>
      </c>
      <c r="L41" s="4">
        <f t="shared" si="11"/>
        <v>272.06936785354628</v>
      </c>
      <c r="M41" s="4">
        <f t="shared" si="6"/>
        <v>7.92096</v>
      </c>
      <c r="N41" s="4">
        <f t="shared" si="12"/>
        <v>2.2002666666666665E-3</v>
      </c>
      <c r="O41" s="4">
        <f t="shared" si="7"/>
        <v>0.30072544536591927</v>
      </c>
      <c r="P41" s="5">
        <f t="shared" si="8"/>
        <v>30.072544536591927</v>
      </c>
    </row>
    <row r="42" spans="1:16" x14ac:dyDescent="0.3">
      <c r="A42" s="1">
        <v>123.68899999999999</v>
      </c>
      <c r="B42" s="1">
        <f t="shared" si="14"/>
        <v>2800</v>
      </c>
      <c r="C42" s="1">
        <v>0.18004999999999999</v>
      </c>
      <c r="D42" s="1">
        <v>1.2744800000000001</v>
      </c>
      <c r="E42" s="6">
        <f t="shared" si="1"/>
        <v>29.586163434047421</v>
      </c>
      <c r="F42" s="6">
        <f t="shared" si="2"/>
        <v>29.619566139113587</v>
      </c>
      <c r="G42" s="6">
        <f t="shared" si="13"/>
        <v>100902.51766399998</v>
      </c>
      <c r="H42" s="6">
        <f t="shared" si="3"/>
        <v>100.90251766399999</v>
      </c>
      <c r="I42" s="6">
        <f t="shared" si="4"/>
        <v>396243.26027742086</v>
      </c>
      <c r="J42" s="8">
        <f t="shared" si="10"/>
        <v>396.24326027742086</v>
      </c>
      <c r="K42" s="4">
        <f t="shared" si="5"/>
        <v>2.702013060199736E-4</v>
      </c>
      <c r="L42" s="4">
        <f t="shared" si="11"/>
        <v>270.20130601997357</v>
      </c>
      <c r="M42" s="4">
        <f t="shared" si="6"/>
        <v>7.9942199999999994</v>
      </c>
      <c r="N42" s="4">
        <f t="shared" si="12"/>
        <v>2.2206166666666667E-3</v>
      </c>
      <c r="O42" s="4">
        <f t="shared" si="7"/>
        <v>0.30280453867285795</v>
      </c>
      <c r="P42" s="5">
        <f t="shared" si="8"/>
        <v>30.280453867285793</v>
      </c>
    </row>
    <row r="43" spans="1:16" x14ac:dyDescent="0.3">
      <c r="A43" s="1">
        <v>123.389</v>
      </c>
      <c r="B43" s="1">
        <f t="shared" si="14"/>
        <v>2850</v>
      </c>
      <c r="C43" s="1">
        <v>0.18310000000000001</v>
      </c>
      <c r="D43" s="1">
        <v>1.2603599999999999</v>
      </c>
      <c r="E43" s="6">
        <f t="shared" si="1"/>
        <v>30.041446958259602</v>
      </c>
      <c r="F43" s="6">
        <f t="shared" si="2"/>
        <v>30.075363677294316</v>
      </c>
      <c r="G43" s="6">
        <f t="shared" si="13"/>
        <v>100657.78486399999</v>
      </c>
      <c r="H43" s="6">
        <f t="shared" si="3"/>
        <v>100.65778486399999</v>
      </c>
      <c r="I43" s="6">
        <f t="shared" si="4"/>
        <v>395282.1968192053</v>
      </c>
      <c r="J43" s="8">
        <f t="shared" si="10"/>
        <v>395.2821968192053</v>
      </c>
      <c r="K43" s="4">
        <f t="shared" si="5"/>
        <v>2.7061412891647799E-4</v>
      </c>
      <c r="L43" s="4">
        <f t="shared" si="11"/>
        <v>270.61412891647802</v>
      </c>
      <c r="M43" s="4">
        <f t="shared" si="6"/>
        <v>8.1296400000000002</v>
      </c>
      <c r="N43" s="4">
        <f t="shared" si="12"/>
        <v>2.2582333333333333E-3</v>
      </c>
      <c r="O43" s="4">
        <f t="shared" si="7"/>
        <v>0.30234260918222078</v>
      </c>
      <c r="P43" s="5">
        <f t="shared" si="8"/>
        <v>30.234260918222077</v>
      </c>
    </row>
    <row r="44" spans="1:16" x14ac:dyDescent="0.3">
      <c r="A44" s="1">
        <v>122.51900000000001</v>
      </c>
      <c r="B44" s="1">
        <f t="shared" si="14"/>
        <v>2900</v>
      </c>
      <c r="C44" s="1">
        <v>0.18790000000000001</v>
      </c>
      <c r="D44" s="1">
        <v>1.2531000000000001</v>
      </c>
      <c r="E44" s="6">
        <f t="shared" si="1"/>
        <v>30.352955389122734</v>
      </c>
      <c r="F44" s="6">
        <f t="shared" si="2"/>
        <v>30.387223800402538</v>
      </c>
      <c r="G44" s="6">
        <f t="shared" si="13"/>
        <v>99948.059743999998</v>
      </c>
      <c r="H44" s="6">
        <f t="shared" si="3"/>
        <v>99.948059744000005</v>
      </c>
      <c r="I44" s="6">
        <f t="shared" si="4"/>
        <v>392495.11279038014</v>
      </c>
      <c r="J44" s="8">
        <f t="shared" si="10"/>
        <v>392.49511279038012</v>
      </c>
      <c r="K44" s="4">
        <f t="shared" si="5"/>
        <v>2.748582433916701E-4</v>
      </c>
      <c r="L44" s="4">
        <f t="shared" si="11"/>
        <v>274.8582433916701</v>
      </c>
      <c r="M44" s="4">
        <f t="shared" si="6"/>
        <v>8.3427600000000002</v>
      </c>
      <c r="N44" s="4">
        <f t="shared" si="12"/>
        <v>2.3174333333333334E-3</v>
      </c>
      <c r="O44" s="4">
        <f t="shared" si="7"/>
        <v>0.29767410578110909</v>
      </c>
      <c r="P44" s="5">
        <f t="shared" si="8"/>
        <v>29.767410578110908</v>
      </c>
    </row>
    <row r="45" spans="1:16" x14ac:dyDescent="0.3">
      <c r="A45" s="1">
        <v>121.837</v>
      </c>
      <c r="B45" s="1">
        <f t="shared" si="14"/>
        <v>2950</v>
      </c>
      <c r="C45" s="1">
        <v>0.19255</v>
      </c>
      <c r="D45" s="1">
        <v>1.23943</v>
      </c>
      <c r="E45" s="6">
        <f t="shared" si="1"/>
        <v>30.70440988870245</v>
      </c>
      <c r="F45" s="6">
        <f t="shared" si="2"/>
        <v>30.739075091239755</v>
      </c>
      <c r="G45" s="6">
        <f t="shared" si="13"/>
        <v>99391.700511999996</v>
      </c>
      <c r="H45" s="6">
        <f t="shared" si="3"/>
        <v>99.391700512</v>
      </c>
      <c r="I45" s="6">
        <f t="shared" si="4"/>
        <v>390310.29519537004</v>
      </c>
      <c r="J45" s="8">
        <f t="shared" si="10"/>
        <v>390.31029519537003</v>
      </c>
      <c r="K45" s="4">
        <f t="shared" si="5"/>
        <v>2.784362256428073E-4</v>
      </c>
      <c r="L45" s="4">
        <f t="shared" si="11"/>
        <v>278.4362256428073</v>
      </c>
      <c r="M45" s="4">
        <f t="shared" si="6"/>
        <v>8.54922</v>
      </c>
      <c r="N45" s="4">
        <f t="shared" si="12"/>
        <v>2.3747833333333333E-3</v>
      </c>
      <c r="O45" s="4">
        <f t="shared" si="7"/>
        <v>0.29384891146722592</v>
      </c>
      <c r="P45" s="5">
        <f t="shared" si="8"/>
        <v>29.384891146722591</v>
      </c>
    </row>
    <row r="46" spans="1:16" x14ac:dyDescent="0.3">
      <c r="A46" s="1">
        <v>121.709</v>
      </c>
      <c r="B46" s="1">
        <f t="shared" si="14"/>
        <v>3000</v>
      </c>
      <c r="C46" s="1">
        <v>0.19900000000000001</v>
      </c>
      <c r="D46" s="1">
        <v>1.2273499999999999</v>
      </c>
      <c r="E46" s="6">
        <f t="shared" si="1"/>
        <v>31.192019316255848</v>
      </c>
      <c r="F46" s="6">
        <f t="shared" si="2"/>
        <v>31.227235028626321</v>
      </c>
      <c r="G46" s="6">
        <f t="shared" si="13"/>
        <v>99287.281183999992</v>
      </c>
      <c r="H46" s="6">
        <f t="shared" si="3"/>
        <v>99.287281183999994</v>
      </c>
      <c r="I46" s="6">
        <f t="shared" si="4"/>
        <v>389900.24145319808</v>
      </c>
      <c r="J46" s="8">
        <f t="shared" si="10"/>
        <v>389.90024145319808</v>
      </c>
      <c r="K46" s="4">
        <f t="shared" si="5"/>
        <v>2.8326476431089184E-4</v>
      </c>
      <c r="L46" s="4">
        <f t="shared" si="11"/>
        <v>283.26476431089191</v>
      </c>
      <c r="M46" s="4">
        <f t="shared" si="6"/>
        <v>8.8355999999999995</v>
      </c>
      <c r="N46" s="4">
        <f t="shared" si="12"/>
        <v>2.4543333333333335E-3</v>
      </c>
      <c r="O46" s="4">
        <f t="shared" si="7"/>
        <v>0.2888399551466409</v>
      </c>
      <c r="P46" s="5">
        <f t="shared" si="8"/>
        <v>28.88399551466409</v>
      </c>
    </row>
    <row r="47" spans="1:16" x14ac:dyDescent="0.3">
      <c r="A47" s="1">
        <v>121.123</v>
      </c>
      <c r="B47" s="1">
        <f t="shared" si="14"/>
        <v>3050</v>
      </c>
      <c r="C47" s="1">
        <v>0.20605000000000001</v>
      </c>
      <c r="D47" s="1">
        <v>1.2193000000000001</v>
      </c>
      <c r="E47" s="6">
        <f t="shared" si="1"/>
        <v>31.559201085405117</v>
      </c>
      <c r="F47" s="6">
        <f t="shared" si="2"/>
        <v>31.594831345081388</v>
      </c>
      <c r="G47" s="6">
        <f t="shared" si="13"/>
        <v>98809.236447999996</v>
      </c>
      <c r="H47" s="6">
        <f t="shared" si="3"/>
        <v>98.809236447999993</v>
      </c>
      <c r="I47" s="6">
        <f t="shared" si="4"/>
        <v>388022.96416481701</v>
      </c>
      <c r="J47" s="8">
        <f t="shared" si="10"/>
        <v>388.02296416481698</v>
      </c>
      <c r="K47" s="4">
        <f t="shared" si="5"/>
        <v>2.8988756639441277E-4</v>
      </c>
      <c r="L47" s="4">
        <f t="shared" si="11"/>
        <v>289.88756639441283</v>
      </c>
      <c r="M47" s="4">
        <f t="shared" si="6"/>
        <v>9.1486199999999993</v>
      </c>
      <c r="N47" s="4">
        <f t="shared" si="12"/>
        <v>2.5412833333333332E-3</v>
      </c>
      <c r="O47" s="4">
        <f t="shared" si="7"/>
        <v>0.28224108690078253</v>
      </c>
      <c r="P47" s="5">
        <f t="shared" si="8"/>
        <v>28.224108690078253</v>
      </c>
    </row>
    <row r="48" spans="1:16" x14ac:dyDescent="0.3">
      <c r="A48" s="1">
        <v>121.124</v>
      </c>
      <c r="B48" s="1">
        <f t="shared" si="14"/>
        <v>3100</v>
      </c>
      <c r="C48" s="1">
        <v>0.21004999999999999</v>
      </c>
      <c r="D48" s="1">
        <v>1.20692</v>
      </c>
      <c r="E48" s="6">
        <f t="shared" si="1"/>
        <v>32.076829864000025</v>
      </c>
      <c r="F48" s="6">
        <f t="shared" si="2"/>
        <v>32.113044525282262</v>
      </c>
      <c r="G48" s="6">
        <f t="shared" si="13"/>
        <v>98810.052223999985</v>
      </c>
      <c r="H48" s="6">
        <f t="shared" si="3"/>
        <v>98.810052223999989</v>
      </c>
      <c r="I48" s="6">
        <f t="shared" si="4"/>
        <v>388026.16770967771</v>
      </c>
      <c r="J48" s="8">
        <f t="shared" si="10"/>
        <v>388.02616770967774</v>
      </c>
      <c r="K48" s="4">
        <f t="shared" si="5"/>
        <v>2.9074631251097726E-4</v>
      </c>
      <c r="L48" s="4">
        <f t="shared" si="11"/>
        <v>290.74631251097725</v>
      </c>
      <c r="M48" s="4">
        <f t="shared" si="6"/>
        <v>9.3262199999999993</v>
      </c>
      <c r="N48" s="4">
        <f t="shared" si="12"/>
        <v>2.5906166666666663E-3</v>
      </c>
      <c r="O48" s="4">
        <f t="shared" si="7"/>
        <v>0.28140746175445558</v>
      </c>
      <c r="P48" s="5">
        <f t="shared" si="8"/>
        <v>28.140746175445557</v>
      </c>
    </row>
    <row r="49" spans="1:16" x14ac:dyDescent="0.3">
      <c r="A49" s="1">
        <v>120.851</v>
      </c>
      <c r="B49" s="1">
        <f t="shared" si="14"/>
        <v>3150</v>
      </c>
      <c r="C49" s="1">
        <v>0.21604999999999999</v>
      </c>
      <c r="D49" s="1">
        <v>1.1927399999999999</v>
      </c>
      <c r="E49" s="6">
        <f t="shared" si="1"/>
        <v>32.520734396866935</v>
      </c>
      <c r="F49" s="6">
        <f t="shared" si="2"/>
        <v>32.557450225264738</v>
      </c>
      <c r="G49" s="6">
        <f t="shared" si="13"/>
        <v>98587.345375999997</v>
      </c>
      <c r="H49" s="6">
        <f t="shared" si="3"/>
        <v>98.587345376000002</v>
      </c>
      <c r="I49" s="6">
        <f t="shared" si="4"/>
        <v>387151.59996270156</v>
      </c>
      <c r="J49" s="8">
        <f t="shared" si="10"/>
        <v>387.15159996270154</v>
      </c>
      <c r="K49" s="4">
        <f t="shared" si="5"/>
        <v>2.9496935348803682E-4</v>
      </c>
      <c r="L49" s="4">
        <f t="shared" si="11"/>
        <v>294.96935348803675</v>
      </c>
      <c r="M49" s="4">
        <f t="shared" si="6"/>
        <v>9.5926200000000001</v>
      </c>
      <c r="N49" s="4">
        <f t="shared" si="12"/>
        <v>2.6646166666666666E-3</v>
      </c>
      <c r="O49" s="4">
        <f t="shared" si="7"/>
        <v>0.27737858476033223</v>
      </c>
      <c r="P49" s="5">
        <f t="shared" si="8"/>
        <v>27.737858476033221</v>
      </c>
    </row>
    <row r="50" spans="1:16" x14ac:dyDescent="0.3">
      <c r="A50" s="1">
        <v>120.596</v>
      </c>
      <c r="B50" s="1">
        <f t="shared" si="14"/>
        <v>3200</v>
      </c>
      <c r="C50" s="1">
        <v>0.21795</v>
      </c>
      <c r="D50" s="1">
        <v>1.1848099999999999</v>
      </c>
      <c r="E50" s="6">
        <f t="shared" si="1"/>
        <v>32.967227393981297</v>
      </c>
      <c r="F50" s="6">
        <f t="shared" si="2"/>
        <v>33.004447311864368</v>
      </c>
      <c r="G50" s="6">
        <f t="shared" si="13"/>
        <v>98379.322495999993</v>
      </c>
      <c r="H50" s="6">
        <f t="shared" si="3"/>
        <v>98.379322496</v>
      </c>
      <c r="I50" s="6">
        <f t="shared" si="4"/>
        <v>386334.69602321828</v>
      </c>
      <c r="J50" s="8">
        <f t="shared" si="10"/>
        <v>386.33469602321827</v>
      </c>
      <c r="K50" s="4">
        <f t="shared" si="5"/>
        <v>2.9353332885272273E-4</v>
      </c>
      <c r="L50" s="4">
        <f t="shared" si="11"/>
        <v>293.53332885272272</v>
      </c>
      <c r="M50" s="4">
        <f t="shared" si="6"/>
        <v>9.6769800000000004</v>
      </c>
      <c r="N50" s="4">
        <f t="shared" si="12"/>
        <v>2.68805E-3</v>
      </c>
      <c r="O50" s="4">
        <f t="shared" si="7"/>
        <v>0.27873557710795166</v>
      </c>
      <c r="P50" s="5">
        <f t="shared" si="8"/>
        <v>27.873557710795165</v>
      </c>
    </row>
    <row r="51" spans="1:16" x14ac:dyDescent="0.3">
      <c r="A51" s="1">
        <v>120.84</v>
      </c>
      <c r="B51" s="1">
        <f t="shared" si="14"/>
        <v>3250</v>
      </c>
      <c r="C51" s="1">
        <v>0.22305</v>
      </c>
      <c r="D51" s="1">
        <v>1.17378</v>
      </c>
      <c r="E51" s="6">
        <f t="shared" si="1"/>
        <v>33.550084617333582</v>
      </c>
      <c r="F51" s="6">
        <f t="shared" si="2"/>
        <v>33.587962579574814</v>
      </c>
      <c r="G51" s="6">
        <f t="shared" si="13"/>
        <v>98578.371839999993</v>
      </c>
      <c r="H51" s="6">
        <f t="shared" si="3"/>
        <v>98.578371839999988</v>
      </c>
      <c r="I51" s="6">
        <f t="shared" si="4"/>
        <v>387116.36096923362</v>
      </c>
      <c r="J51" s="8">
        <f t="shared" si="10"/>
        <v>387.1163609692336</v>
      </c>
      <c r="K51" s="4">
        <f t="shared" si="5"/>
        <v>2.95183160130792E-4</v>
      </c>
      <c r="L51" s="4">
        <f t="shared" si="11"/>
        <v>295.18316013079198</v>
      </c>
      <c r="M51" s="4">
        <f t="shared" si="6"/>
        <v>9.9034200000000006</v>
      </c>
      <c r="N51" s="4">
        <f t="shared" si="12"/>
        <v>2.7509500000000003E-3</v>
      </c>
      <c r="O51" s="4">
        <f t="shared" si="7"/>
        <v>0.27717767430204754</v>
      </c>
      <c r="P51" s="5">
        <f>O51*100</f>
        <v>27.717767430204752</v>
      </c>
    </row>
    <row r="52" spans="1:16" x14ac:dyDescent="0.3">
      <c r="A52" s="1">
        <v>121.633</v>
      </c>
      <c r="B52" s="1">
        <f t="shared" si="14"/>
        <v>3300</v>
      </c>
      <c r="C52" s="1">
        <v>0.22550000000000001</v>
      </c>
      <c r="D52" s="1">
        <v>1.1611800000000001</v>
      </c>
      <c r="E52" s="6">
        <f t="shared" si="1"/>
        <v>34.289795939852951</v>
      </c>
      <c r="F52" s="6">
        <f t="shared" si="2"/>
        <v>34.328509034340897</v>
      </c>
      <c r="G52" s="6">
        <f t="shared" si="13"/>
        <v>99225.28220799999</v>
      </c>
      <c r="H52" s="6">
        <f t="shared" si="3"/>
        <v>99.225282207999996</v>
      </c>
      <c r="I52" s="6">
        <f t="shared" si="4"/>
        <v>389656.77204378351</v>
      </c>
      <c r="J52" s="8">
        <f t="shared" si="10"/>
        <v>389.65677204378352</v>
      </c>
      <c r="K52" s="4">
        <f t="shared" si="5"/>
        <v>2.9198773937185867E-4</v>
      </c>
      <c r="L52" s="4">
        <f t="shared" si="11"/>
        <v>291.98773937185859</v>
      </c>
      <c r="M52" s="4">
        <f t="shared" si="6"/>
        <v>10.0122</v>
      </c>
      <c r="N52" s="4">
        <f t="shared" si="12"/>
        <v>2.7811666666666666E-3</v>
      </c>
      <c r="O52" s="4">
        <f t="shared" si="7"/>
        <v>0.28021101842904073</v>
      </c>
      <c r="P52" s="5">
        <f t="shared" si="8"/>
        <v>28.021101842904073</v>
      </c>
    </row>
    <row r="53" spans="1:16" x14ac:dyDescent="0.3">
      <c r="A53" s="1">
        <v>122.181</v>
      </c>
      <c r="B53" s="1">
        <f t="shared" si="14"/>
        <v>3350</v>
      </c>
      <c r="C53" s="1">
        <v>0.22850000000000001</v>
      </c>
      <c r="D53" s="1">
        <v>1.1510400000000001</v>
      </c>
      <c r="E53" s="6">
        <f t="shared" si="1"/>
        <v>34.966166773386192</v>
      </c>
      <c r="F53" s="6">
        <f t="shared" si="2"/>
        <v>35.005643488866028</v>
      </c>
      <c r="G53" s="6">
        <f t="shared" si="13"/>
        <v>99672.327455999999</v>
      </c>
      <c r="H53" s="6">
        <f t="shared" si="3"/>
        <v>99.672327456000005</v>
      </c>
      <c r="I53" s="6">
        <f t="shared" si="4"/>
        <v>391412.31462745729</v>
      </c>
      <c r="J53" s="8">
        <f t="shared" si="10"/>
        <v>391.41231462745731</v>
      </c>
      <c r="K53" s="4">
        <f t="shared" si="5"/>
        <v>2.9014904795689449E-4</v>
      </c>
      <c r="L53" s="4">
        <f t="shared" si="11"/>
        <v>290.14904795689449</v>
      </c>
      <c r="M53" s="4">
        <f t="shared" si="6"/>
        <v>10.1454</v>
      </c>
      <c r="N53" s="4">
        <f t="shared" si="12"/>
        <v>2.8181666666666672E-3</v>
      </c>
      <c r="O53" s="4">
        <f t="shared" si="7"/>
        <v>0.2819867319721035</v>
      </c>
      <c r="P53" s="5">
        <f t="shared" si="8"/>
        <v>28.198673197210351</v>
      </c>
    </row>
    <row r="54" spans="1:16" x14ac:dyDescent="0.3">
      <c r="A54" s="1">
        <v>122.93300000000001</v>
      </c>
      <c r="B54" s="1">
        <f t="shared" si="14"/>
        <v>3400</v>
      </c>
      <c r="C54" s="1">
        <v>0.23419999999999999</v>
      </c>
      <c r="D54" s="1">
        <v>1.14117</v>
      </c>
      <c r="E54" s="6">
        <f t="shared" si="1"/>
        <v>35.706471819553066</v>
      </c>
      <c r="F54" s="6">
        <f t="shared" si="2"/>
        <v>35.746784337592139</v>
      </c>
      <c r="G54" s="6">
        <f t="shared" si="13"/>
        <v>100285.791008</v>
      </c>
      <c r="H54" s="6">
        <f t="shared" si="3"/>
        <v>100.285791008</v>
      </c>
      <c r="I54" s="6">
        <f t="shared" si="4"/>
        <v>393821.38036271767</v>
      </c>
      <c r="J54" s="8">
        <f t="shared" si="10"/>
        <v>393.82138036271766</v>
      </c>
      <c r="K54" s="4">
        <f t="shared" si="5"/>
        <v>2.9122115600079348E-4</v>
      </c>
      <c r="L54" s="4">
        <f t="shared" si="11"/>
        <v>291.22115600079348</v>
      </c>
      <c r="M54" s="4">
        <f t="shared" si="6"/>
        <v>10.398479999999999</v>
      </c>
      <c r="N54" s="4">
        <f t="shared" si="12"/>
        <v>2.8884666666666664E-3</v>
      </c>
      <c r="O54" s="4">
        <f t="shared" si="7"/>
        <v>0.28094861974230639</v>
      </c>
      <c r="P54" s="5">
        <f t="shared" si="8"/>
        <v>28.094861974230639</v>
      </c>
    </row>
    <row r="55" spans="1:16" x14ac:dyDescent="0.3">
      <c r="A55" s="1">
        <v>123.47499999999999</v>
      </c>
      <c r="B55" s="1">
        <f t="shared" si="14"/>
        <v>3450</v>
      </c>
      <c r="C55" s="1">
        <v>0.23605000000000001</v>
      </c>
      <c r="D55" s="1">
        <v>1.12669</v>
      </c>
      <c r="E55" s="6">
        <f t="shared" si="1"/>
        <v>36.391308554304892</v>
      </c>
      <c r="F55" s="6">
        <f t="shared" si="2"/>
        <v>36.432394251317319</v>
      </c>
      <c r="G55" s="6">
        <f t="shared" si="13"/>
        <v>100727.94159999999</v>
      </c>
      <c r="H55" s="6">
        <f t="shared" si="3"/>
        <v>100.72794159999999</v>
      </c>
      <c r="I55" s="6">
        <f t="shared" si="4"/>
        <v>395557.7016772271</v>
      </c>
      <c r="J55" s="8">
        <f t="shared" si="10"/>
        <v>395.5577016772271</v>
      </c>
      <c r="K55" s="4">
        <f t="shared" si="5"/>
        <v>2.8799788785721474E-4</v>
      </c>
      <c r="L55" s="4">
        <f t="shared" si="11"/>
        <v>287.99788785721478</v>
      </c>
      <c r="M55" s="4">
        <f t="shared" si="6"/>
        <v>10.48062</v>
      </c>
      <c r="N55" s="4">
        <f t="shared" si="12"/>
        <v>2.9112833333333333E-3</v>
      </c>
      <c r="O55" s="4">
        <f t="shared" si="7"/>
        <v>0.28409299258036957</v>
      </c>
      <c r="P55" s="5">
        <f t="shared" si="8"/>
        <v>28.409299258036956</v>
      </c>
    </row>
    <row r="56" spans="1:16" x14ac:dyDescent="0.3">
      <c r="A56" s="1">
        <v>123.428</v>
      </c>
      <c r="B56" s="1">
        <f t="shared" si="14"/>
        <v>3500</v>
      </c>
      <c r="C56" s="1">
        <v>0.24195</v>
      </c>
      <c r="D56" s="1">
        <v>1.11975</v>
      </c>
      <c r="E56" s="6">
        <f t="shared" si="1"/>
        <v>36.904665939752178</v>
      </c>
      <c r="F56" s="6">
        <f t="shared" si="2"/>
        <v>36.946331215978304</v>
      </c>
      <c r="G56" s="6">
        <f t="shared" si="13"/>
        <v>100689.60012799999</v>
      </c>
      <c r="H56" s="6">
        <f t="shared" si="3"/>
        <v>100.689600128</v>
      </c>
      <c r="I56" s="6">
        <f t="shared" si="4"/>
        <v>395407.13506877329</v>
      </c>
      <c r="J56" s="8">
        <f t="shared" si="10"/>
        <v>395.4071350687733</v>
      </c>
      <c r="K56" s="4">
        <f t="shared" si="5"/>
        <v>2.9109002144979553E-4</v>
      </c>
      <c r="L56" s="4">
        <f t="shared" si="11"/>
        <v>291.09002144979553</v>
      </c>
      <c r="M56" s="4">
        <f t="shared" si="6"/>
        <v>10.74258</v>
      </c>
      <c r="N56" s="4">
        <f t="shared" si="12"/>
        <v>2.9840500000000002E-3</v>
      </c>
      <c r="O56" s="4">
        <f t="shared" si="7"/>
        <v>0.2810751856442219</v>
      </c>
      <c r="P56" s="5">
        <f t="shared" si="8"/>
        <v>28.10751856442219</v>
      </c>
    </row>
    <row r="57" spans="1:16" x14ac:dyDescent="0.3">
      <c r="A57" s="1">
        <v>124.205</v>
      </c>
      <c r="B57" s="1">
        <f t="shared" si="14"/>
        <v>3550</v>
      </c>
      <c r="C57" s="1">
        <v>0.24545</v>
      </c>
      <c r="D57" s="1">
        <v>1.10622</v>
      </c>
      <c r="E57" s="6">
        <f t="shared" si="1"/>
        <v>37.667515398952226</v>
      </c>
      <c r="F57" s="6">
        <f t="shared" si="2"/>
        <v>37.710041930323939</v>
      </c>
      <c r="G57" s="6">
        <f t="shared" si="13"/>
        <v>101323.45808</v>
      </c>
      <c r="H57" s="6">
        <f t="shared" si="3"/>
        <v>101.32345807999999</v>
      </c>
      <c r="I57" s="6">
        <f t="shared" si="4"/>
        <v>397896.28942555166</v>
      </c>
      <c r="J57" s="8">
        <f t="shared" si="10"/>
        <v>397.89628942555169</v>
      </c>
      <c r="K57" s="4">
        <f t="shared" si="5"/>
        <v>2.8932038348096468E-4</v>
      </c>
      <c r="L57" s="4">
        <f t="shared" si="11"/>
        <v>289.32038348096467</v>
      </c>
      <c r="M57" s="4">
        <f t="shared" si="6"/>
        <v>10.897979999999999</v>
      </c>
      <c r="N57" s="4">
        <f t="shared" si="12"/>
        <v>3.0272166666666664E-3</v>
      </c>
      <c r="O57" s="4">
        <f t="shared" si="7"/>
        <v>0.28279439157996589</v>
      </c>
      <c r="P57" s="5">
        <f t="shared" si="8"/>
        <v>28.279439157996588</v>
      </c>
    </row>
    <row r="58" spans="1:16" x14ac:dyDescent="0.3">
      <c r="A58" s="1">
        <v>124.066</v>
      </c>
      <c r="B58" s="1">
        <f t="shared" si="14"/>
        <v>3600</v>
      </c>
      <c r="C58" s="1">
        <v>0.25505</v>
      </c>
      <c r="D58" s="1">
        <v>1.09697</v>
      </c>
      <c r="E58" s="6">
        <f t="shared" si="1"/>
        <v>38.155295682231539</v>
      </c>
      <c r="F58" s="6">
        <f t="shared" si="2"/>
        <v>38.198372916332104</v>
      </c>
      <c r="G58" s="6">
        <f t="shared" si="13"/>
        <v>101210.065216</v>
      </c>
      <c r="H58" s="6">
        <f t="shared" si="3"/>
        <v>101.210065216</v>
      </c>
      <c r="I58" s="6">
        <f t="shared" si="4"/>
        <v>397450.99668991176</v>
      </c>
      <c r="J58" s="8">
        <f t="shared" si="10"/>
        <v>397.45099668991173</v>
      </c>
      <c r="K58" s="4">
        <f t="shared" si="5"/>
        <v>2.967928775683306E-4</v>
      </c>
      <c r="L58" s="4">
        <f t="shared" si="11"/>
        <v>296.7928775683306</v>
      </c>
      <c r="M58" s="4">
        <f t="shared" si="6"/>
        <v>11.324219999999999</v>
      </c>
      <c r="N58" s="4">
        <f t="shared" si="12"/>
        <v>3.1456166666666663E-3</v>
      </c>
      <c r="O58" s="4">
        <f t="shared" si="7"/>
        <v>0.27567434396853013</v>
      </c>
      <c r="P58" s="5">
        <f t="shared" si="8"/>
        <v>27.567434396853013</v>
      </c>
    </row>
    <row r="59" spans="1:16" x14ac:dyDescent="0.3">
      <c r="A59" s="1">
        <v>123.967</v>
      </c>
      <c r="B59" s="1">
        <f t="shared" si="14"/>
        <v>3650</v>
      </c>
      <c r="C59" s="1">
        <v>0.25755</v>
      </c>
      <c r="D59" s="1">
        <v>1.0940099999999999</v>
      </c>
      <c r="E59" s="6">
        <f t="shared" si="1"/>
        <v>38.654360986206861</v>
      </c>
      <c r="F59" s="6">
        <f t="shared" si="2"/>
        <v>38.698001663796632</v>
      </c>
      <c r="G59" s="6">
        <f t="shared" si="13"/>
        <v>101129.30339199999</v>
      </c>
      <c r="H59" s="6">
        <f t="shared" si="3"/>
        <v>101.12930339199998</v>
      </c>
      <c r="I59" s="6">
        <f t="shared" si="4"/>
        <v>397133.84574870061</v>
      </c>
      <c r="J59" s="8">
        <f t="shared" si="10"/>
        <v>397.13384574870059</v>
      </c>
      <c r="K59" s="4">
        <f t="shared" si="5"/>
        <v>2.9583259710542001E-4</v>
      </c>
      <c r="L59" s="4">
        <f t="shared" si="11"/>
        <v>295.83259710542006</v>
      </c>
      <c r="M59" s="4">
        <f t="shared" si="6"/>
        <v>11.435220000000001</v>
      </c>
      <c r="N59" s="4">
        <f t="shared" si="12"/>
        <v>3.1764499999999999E-3</v>
      </c>
      <c r="O59" s="4">
        <f t="shared" si="7"/>
        <v>0.27656919020666915</v>
      </c>
      <c r="P59" s="5">
        <f t="shared" si="8"/>
        <v>27.656919020666916</v>
      </c>
    </row>
    <row r="60" spans="1:16" x14ac:dyDescent="0.3">
      <c r="A60" s="1">
        <v>123.815</v>
      </c>
      <c r="B60" s="1">
        <f t="shared" si="14"/>
        <v>3700</v>
      </c>
      <c r="C60" s="1">
        <v>0.26445000000000002</v>
      </c>
      <c r="D60" s="1">
        <v>1.09659</v>
      </c>
      <c r="E60" s="6">
        <f t="shared" si="1"/>
        <v>39.135828150413985</v>
      </c>
      <c r="F60" s="6">
        <f t="shared" si="2"/>
        <v>39.180012403236852</v>
      </c>
      <c r="G60" s="6">
        <f t="shared" si="13"/>
        <v>101005.30544</v>
      </c>
      <c r="H60" s="6">
        <f t="shared" si="3"/>
        <v>101.00530544</v>
      </c>
      <c r="I60" s="6">
        <f t="shared" si="4"/>
        <v>396646.90692987142</v>
      </c>
      <c r="J60" s="8">
        <f t="shared" si="10"/>
        <v>396.64690692987142</v>
      </c>
      <c r="K60" s="4">
        <f t="shared" si="5"/>
        <v>3.0002124791821469E-4</v>
      </c>
      <c r="L60" s="4">
        <f t="shared" si="11"/>
        <v>300.02124791821467</v>
      </c>
      <c r="M60" s="4">
        <f t="shared" si="6"/>
        <v>11.741580000000001</v>
      </c>
      <c r="N60" s="4">
        <f t="shared" si="12"/>
        <v>3.2615500000000002E-3</v>
      </c>
      <c r="O60" s="4">
        <f t="shared" si="7"/>
        <v>0.27270795780599288</v>
      </c>
      <c r="P60" s="5">
        <f t="shared" si="8"/>
        <v>27.27079578059929</v>
      </c>
    </row>
    <row r="61" spans="1:16" x14ac:dyDescent="0.3">
      <c r="A61" s="1">
        <v>123.767</v>
      </c>
      <c r="B61" s="1">
        <f t="shared" si="14"/>
        <v>3750</v>
      </c>
      <c r="C61" s="1">
        <v>0.2651</v>
      </c>
      <c r="D61" s="1">
        <v>1.0980799999999999</v>
      </c>
      <c r="E61" s="6">
        <f t="shared" si="1"/>
        <v>39.649313677655698</v>
      </c>
      <c r="F61" s="6">
        <f t="shared" si="2"/>
        <v>39.69407765436403</v>
      </c>
      <c r="G61" s="6">
        <f t="shared" si="13"/>
        <v>100966.14819199999</v>
      </c>
      <c r="H61" s="6">
        <f t="shared" si="3"/>
        <v>100.96614819199999</v>
      </c>
      <c r="I61" s="6">
        <f t="shared" si="4"/>
        <v>396493.1367765569</v>
      </c>
      <c r="J61" s="8">
        <f t="shared" si="10"/>
        <v>396.49313677655692</v>
      </c>
      <c r="K61" s="4">
        <f t="shared" si="5"/>
        <v>2.9686365054619365E-4</v>
      </c>
      <c r="L61" s="4">
        <f t="shared" si="11"/>
        <v>296.8636505461937</v>
      </c>
      <c r="M61" s="4">
        <f t="shared" si="6"/>
        <v>11.770439999999999</v>
      </c>
      <c r="N61" s="4">
        <f t="shared" si="12"/>
        <v>3.2695666666666665E-3</v>
      </c>
      <c r="O61" s="4">
        <f t="shared" si="7"/>
        <v>0.27560862257014673</v>
      </c>
      <c r="P61" s="5">
        <f>O61*100</f>
        <v>27.560862257014673</v>
      </c>
    </row>
    <row r="62" spans="1:16" x14ac:dyDescent="0.3">
      <c r="A62" s="1">
        <v>123.509</v>
      </c>
      <c r="B62" s="1">
        <f t="shared" si="14"/>
        <v>3800</v>
      </c>
      <c r="C62" s="1">
        <v>0.26929999999999998</v>
      </c>
      <c r="D62" s="1">
        <v>1.09907</v>
      </c>
      <c r="E62" s="6">
        <f t="shared" si="1"/>
        <v>40.09421771651914</v>
      </c>
      <c r="F62" s="6">
        <f t="shared" si="2"/>
        <v>40.139483988782835</v>
      </c>
      <c r="G62" s="6">
        <f t="shared" si="13"/>
        <v>100755.67798399999</v>
      </c>
      <c r="H62" s="6">
        <f t="shared" si="3"/>
        <v>100.75567798399999</v>
      </c>
      <c r="I62" s="6">
        <f t="shared" si="4"/>
        <v>395666.6222024915</v>
      </c>
      <c r="J62" s="8">
        <f t="shared" si="10"/>
        <v>395.66662220249151</v>
      </c>
      <c r="K62" s="4">
        <f t="shared" si="5"/>
        <v>2.9822055849897908E-4</v>
      </c>
      <c r="L62" s="4">
        <f t="shared" si="11"/>
        <v>298.22055849897907</v>
      </c>
      <c r="M62" s="4">
        <f t="shared" si="6"/>
        <v>11.956919999999998</v>
      </c>
      <c r="N62" s="4">
        <f t="shared" si="12"/>
        <v>3.3213666666666664E-3</v>
      </c>
      <c r="O62" s="4">
        <f t="shared" si="7"/>
        <v>0.27435459926033873</v>
      </c>
      <c r="P62" s="5">
        <f t="shared" si="8"/>
        <v>27.435459926033872</v>
      </c>
    </row>
    <row r="63" spans="1:16" x14ac:dyDescent="0.3">
      <c r="A63" s="1">
        <v>122.672</v>
      </c>
      <c r="B63" s="1">
        <f t="shared" si="14"/>
        <v>3850</v>
      </c>
      <c r="C63" s="1">
        <v>0.27374999999999999</v>
      </c>
      <c r="D63" s="1">
        <v>1.1053299999999999</v>
      </c>
      <c r="E63" s="6">
        <f t="shared" si="1"/>
        <v>40.346486195817867</v>
      </c>
      <c r="F63" s="6">
        <f t="shared" si="2"/>
        <v>40.392037278568402</v>
      </c>
      <c r="G63" s="6">
        <f t="shared" si="13"/>
        <v>100072.87347199999</v>
      </c>
      <c r="H63" s="6">
        <f t="shared" si="3"/>
        <v>100.072873472</v>
      </c>
      <c r="I63" s="6">
        <f t="shared" si="4"/>
        <v>392985.25515407004</v>
      </c>
      <c r="J63" s="8">
        <f t="shared" si="10"/>
        <v>392.98525515407005</v>
      </c>
      <c r="K63" s="4">
        <f t="shared" si="5"/>
        <v>3.0125299985255915E-4</v>
      </c>
      <c r="L63" s="4">
        <f t="shared" si="11"/>
        <v>301.25299985255913</v>
      </c>
      <c r="M63" s="4">
        <f t="shared" si="6"/>
        <v>12.154500000000001</v>
      </c>
      <c r="N63" s="4">
        <f t="shared" si="12"/>
        <v>3.3762499999999999E-3</v>
      </c>
      <c r="O63" s="4">
        <f t="shared" si="7"/>
        <v>0.27159291976586358</v>
      </c>
      <c r="P63" s="5">
        <f t="shared" si="8"/>
        <v>27.15929197658636</v>
      </c>
    </row>
    <row r="64" spans="1:16" x14ac:dyDescent="0.3">
      <c r="A64" s="1">
        <v>122.157</v>
      </c>
      <c r="B64" s="1">
        <f t="shared" si="14"/>
        <v>3900</v>
      </c>
      <c r="C64" s="1">
        <v>0.27589999999999998</v>
      </c>
      <c r="D64" s="1">
        <v>1.11704</v>
      </c>
      <c r="E64" s="6">
        <f t="shared" si="1"/>
        <v>40.69888467328321</v>
      </c>
      <c r="F64" s="6">
        <f t="shared" si="2"/>
        <v>40.744833613039937</v>
      </c>
      <c r="G64" s="6">
        <f t="shared" si="13"/>
        <v>99652.748831999997</v>
      </c>
      <c r="H64" s="6">
        <f t="shared" si="3"/>
        <v>99.652748832</v>
      </c>
      <c r="I64" s="6">
        <f t="shared" si="4"/>
        <v>391335.42955080001</v>
      </c>
      <c r="J64" s="8">
        <f t="shared" si="10"/>
        <v>391.33542955080003</v>
      </c>
      <c r="K64" s="4">
        <f t="shared" si="5"/>
        <v>3.0099006639465697E-4</v>
      </c>
      <c r="L64" s="4">
        <f t="shared" si="11"/>
        <v>300.99006639465694</v>
      </c>
      <c r="M64" s="4">
        <f t="shared" si="6"/>
        <v>12.24996</v>
      </c>
      <c r="N64" s="4">
        <f t="shared" si="12"/>
        <v>3.4027666666666665E-3</v>
      </c>
      <c r="O64" s="4">
        <f t="shared" si="7"/>
        <v>0.27183017299614848</v>
      </c>
      <c r="P64" s="5">
        <f t="shared" si="8"/>
        <v>27.183017299614846</v>
      </c>
    </row>
    <row r="65" spans="1:16" x14ac:dyDescent="0.3">
      <c r="A65" s="1">
        <v>121.184</v>
      </c>
      <c r="B65" s="1">
        <f t="shared" si="14"/>
        <v>3950</v>
      </c>
      <c r="C65" s="1">
        <v>0.28284999999999999</v>
      </c>
      <c r="D65" s="1">
        <v>1.12259</v>
      </c>
      <c r="E65" s="6">
        <f t="shared" si="1"/>
        <v>40.89233606893913</v>
      </c>
      <c r="F65" s="6">
        <f t="shared" si="2"/>
        <v>40.938503414841286</v>
      </c>
      <c r="G65" s="6">
        <f t="shared" si="13"/>
        <v>98858.998783999996</v>
      </c>
      <c r="H65" s="6">
        <f t="shared" si="3"/>
        <v>98.858998783999994</v>
      </c>
      <c r="I65" s="6">
        <f t="shared" si="4"/>
        <v>388218.38040132081</v>
      </c>
      <c r="J65" s="8">
        <f t="shared" si="10"/>
        <v>388.21838040132081</v>
      </c>
      <c r="K65" s="4">
        <f t="shared" si="5"/>
        <v>3.0711231510051036E-4</v>
      </c>
      <c r="L65" s="4">
        <f t="shared" si="11"/>
        <v>307.11231510051033</v>
      </c>
      <c r="M65" s="4">
        <f t="shared" si="6"/>
        <v>12.558539999999999</v>
      </c>
      <c r="N65" s="4">
        <f t="shared" si="12"/>
        <v>3.4884833333333333E-3</v>
      </c>
      <c r="O65" s="4">
        <f t="shared" si="7"/>
        <v>0.2664112697382543</v>
      </c>
      <c r="P65" s="5">
        <f t="shared" si="8"/>
        <v>26.641126973825429</v>
      </c>
    </row>
    <row r="66" spans="1:16" x14ac:dyDescent="0.3">
      <c r="A66" s="1">
        <v>120.004</v>
      </c>
      <c r="B66" s="1">
        <f t="shared" si="14"/>
        <v>4000</v>
      </c>
      <c r="C66" s="1">
        <v>0.28455000000000003</v>
      </c>
      <c r="D66" s="1">
        <v>1.1246100000000001</v>
      </c>
      <c r="E66" s="6">
        <f t="shared" si="1"/>
        <v>41.006741063005101</v>
      </c>
      <c r="F66" s="6">
        <f t="shared" si="2"/>
        <v>41.053037571861537</v>
      </c>
      <c r="G66" s="6">
        <f t="shared" si="13"/>
        <v>97896.383103999993</v>
      </c>
      <c r="H66" s="6">
        <f t="shared" si="3"/>
        <v>97.896383103999995</v>
      </c>
      <c r="I66" s="6">
        <f t="shared" si="4"/>
        <v>384438.19746567291</v>
      </c>
      <c r="J66" s="8">
        <f t="shared" si="10"/>
        <v>384.43819746567294</v>
      </c>
      <c r="K66" s="4">
        <f t="shared" si="5"/>
        <v>3.0809617327522734E-4</v>
      </c>
      <c r="L66" s="4">
        <f t="shared" si="11"/>
        <v>308.09617327522733</v>
      </c>
      <c r="M66" s="4">
        <f t="shared" si="6"/>
        <v>12.63402</v>
      </c>
      <c r="N66" s="4">
        <f t="shared" si="12"/>
        <v>3.5094499999999999E-3</v>
      </c>
      <c r="O66" s="4">
        <f t="shared" si="7"/>
        <v>0.26556052595009777</v>
      </c>
      <c r="P66" s="5">
        <f t="shared" si="8"/>
        <v>26.556052595009778</v>
      </c>
    </row>
    <row r="67" spans="1:16" x14ac:dyDescent="0.3">
      <c r="A67" s="1">
        <v>118.73399999999999</v>
      </c>
      <c r="B67" s="1">
        <f t="shared" si="14"/>
        <v>4050</v>
      </c>
      <c r="C67" s="1">
        <v>0.28710000000000002</v>
      </c>
      <c r="D67" s="1">
        <v>1.1222000000000001</v>
      </c>
      <c r="E67" s="6">
        <f t="shared" si="1"/>
        <v>41.079927113196511</v>
      </c>
      <c r="F67" s="6">
        <f t="shared" si="2"/>
        <v>41.126306248921914</v>
      </c>
      <c r="G67" s="6">
        <f t="shared" si="13"/>
        <v>96860.347583999988</v>
      </c>
      <c r="H67" s="6">
        <f t="shared" si="3"/>
        <v>96.860347583999982</v>
      </c>
      <c r="I67" s="6">
        <f t="shared" si="4"/>
        <v>380369.69549256028</v>
      </c>
      <c r="J67" s="8">
        <f t="shared" si="10"/>
        <v>380.36969549256025</v>
      </c>
      <c r="K67" s="4">
        <f t="shared" si="5"/>
        <v>3.1030337431891587E-4</v>
      </c>
      <c r="L67" s="4">
        <f t="shared" si="11"/>
        <v>310.30337431891593</v>
      </c>
      <c r="M67" s="4">
        <f t="shared" si="6"/>
        <v>12.74724</v>
      </c>
      <c r="N67" s="4">
        <f t="shared" si="12"/>
        <v>3.5409E-3</v>
      </c>
      <c r="O67" s="4">
        <f t="shared" si="7"/>
        <v>0.26367158268183305</v>
      </c>
      <c r="P67" s="5">
        <f t="shared" si="8"/>
        <v>26.367158268183307</v>
      </c>
    </row>
    <row r="68" spans="1:16" x14ac:dyDescent="0.3">
      <c r="A68" s="1">
        <v>117.44199999999999</v>
      </c>
      <c r="B68" s="1">
        <f t="shared" si="14"/>
        <v>4100</v>
      </c>
      <c r="C68" s="1">
        <v>0.28894999999999998</v>
      </c>
      <c r="D68" s="1">
        <v>1.1239399999999999</v>
      </c>
      <c r="E68" s="6">
        <f t="shared" si="1"/>
        <v>41.134558231554628</v>
      </c>
      <c r="F68" s="6">
        <f t="shared" si="2"/>
        <v>41.180999045677041</v>
      </c>
      <c r="G68" s="6">
        <f t="shared" si="13"/>
        <v>95806.364991999988</v>
      </c>
      <c r="H68" s="6">
        <f t="shared" si="3"/>
        <v>95.806364991999985</v>
      </c>
      <c r="I68" s="6">
        <f t="shared" si="4"/>
        <v>376230.71553251182</v>
      </c>
      <c r="J68" s="8">
        <f t="shared" si="10"/>
        <v>376.23071553251179</v>
      </c>
      <c r="K68" s="4">
        <f t="shared" si="5"/>
        <v>3.1188811917660236E-4</v>
      </c>
      <c r="L68" s="4">
        <f t="shared" si="11"/>
        <v>311.88811917660234</v>
      </c>
      <c r="M68" s="4">
        <f t="shared" si="6"/>
        <v>12.829379999999999</v>
      </c>
      <c r="N68" s="4">
        <f t="shared" si="12"/>
        <v>3.5637166666666665E-3</v>
      </c>
      <c r="O68" s="4">
        <f t="shared" si="7"/>
        <v>0.262331832434609</v>
      </c>
      <c r="P68" s="5">
        <f t="shared" si="8"/>
        <v>26.2331832434609</v>
      </c>
    </row>
    <row r="69" spans="1:16" x14ac:dyDescent="0.3">
      <c r="A69" s="1">
        <v>116.5</v>
      </c>
      <c r="B69" s="1">
        <f t="shared" si="14"/>
        <v>4150</v>
      </c>
      <c r="C69" s="1">
        <v>0.29304999999999998</v>
      </c>
      <c r="D69" s="1">
        <v>1.12233</v>
      </c>
      <c r="E69" s="6">
        <f t="shared" si="1"/>
        <v>41.302236040957794</v>
      </c>
      <c r="F69" s="6">
        <f t="shared" si="2"/>
        <v>41.348866162910738</v>
      </c>
      <c r="G69" s="6">
        <f t="shared" si="13"/>
        <v>95037.903999999995</v>
      </c>
      <c r="H69" s="6">
        <f t="shared" si="3"/>
        <v>95.037903999999997</v>
      </c>
      <c r="I69" s="6">
        <f t="shared" si="4"/>
        <v>373212.97627371497</v>
      </c>
      <c r="J69" s="8">
        <f t="shared" si="10"/>
        <v>373.21297627371496</v>
      </c>
      <c r="K69" s="4">
        <f t="shared" si="5"/>
        <v>3.1502943296089558E-4</v>
      </c>
      <c r="L69" s="4">
        <f t="shared" si="11"/>
        <v>315.02943296089563</v>
      </c>
      <c r="M69" s="4">
        <f t="shared" si="6"/>
        <v>13.011419999999999</v>
      </c>
      <c r="N69" s="4">
        <f t="shared" si="12"/>
        <v>3.6142833333333334E-3</v>
      </c>
      <c r="O69" s="4">
        <f t="shared" si="7"/>
        <v>0.25971599240486792</v>
      </c>
      <c r="P69" s="5">
        <f t="shared" si="8"/>
        <v>25.971599240486793</v>
      </c>
    </row>
    <row r="70" spans="1:16" x14ac:dyDescent="0.3">
      <c r="A70" s="1">
        <v>115.931</v>
      </c>
      <c r="B70" s="1">
        <f t="shared" si="14"/>
        <v>4200</v>
      </c>
      <c r="C70" s="1">
        <v>0.2949</v>
      </c>
      <c r="D70" s="1">
        <v>1.1217900000000001</v>
      </c>
      <c r="E70" s="6">
        <f t="shared" si="1"/>
        <v>41.595697835772206</v>
      </c>
      <c r="F70" s="6">
        <f t="shared" si="2"/>
        <v>41.642659275362945</v>
      </c>
      <c r="G70" s="6">
        <f t="shared" si="13"/>
        <v>94573.727455999993</v>
      </c>
      <c r="H70" s="6">
        <f t="shared" si="3"/>
        <v>94.573727456</v>
      </c>
      <c r="I70" s="6">
        <f t="shared" si="4"/>
        <v>371390.15924796613</v>
      </c>
      <c r="J70" s="8">
        <f t="shared" si="10"/>
        <v>371.39015924796615</v>
      </c>
      <c r="K70" s="4">
        <f t="shared" si="5"/>
        <v>3.1478159235832242E-4</v>
      </c>
      <c r="L70" s="4">
        <f t="shared" si="11"/>
        <v>314.78159235832237</v>
      </c>
      <c r="M70" s="4">
        <f t="shared" si="6"/>
        <v>13.09356</v>
      </c>
      <c r="N70" s="4">
        <f t="shared" si="12"/>
        <v>3.6370999999999999E-3</v>
      </c>
      <c r="O70" s="4">
        <f t="shared" si="7"/>
        <v>0.25992047757686698</v>
      </c>
      <c r="P70" s="5">
        <f t="shared" si="8"/>
        <v>25.992047757686699</v>
      </c>
    </row>
    <row r="71" spans="1:16" x14ac:dyDescent="0.3">
      <c r="A71" s="1">
        <v>115.03400000000001</v>
      </c>
      <c r="B71" s="1">
        <f t="shared" ref="B71:B96" si="15">B70+50</f>
        <v>4250</v>
      </c>
      <c r="C71" s="1">
        <v>0.29715000000000003</v>
      </c>
      <c r="D71" s="1">
        <v>1.12456</v>
      </c>
      <c r="E71" s="6">
        <f t="shared" ref="E71:E96" si="16">(2*PI()*B71*H71)/60000</f>
        <v>41.765212344228843</v>
      </c>
      <c r="F71" s="6">
        <f t="shared" ref="F71:F96" si="17">E71*(1013.25/$G$3)*($I$3+273)/(298)</f>
        <v>41.812365165278791</v>
      </c>
      <c r="G71" s="6">
        <f t="shared" ref="G71:G96" si="18">$J$3*A71</f>
        <v>93841.976383999994</v>
      </c>
      <c r="H71" s="6">
        <f t="shared" ref="H71:H96" si="19">G71/1000</f>
        <v>93.841976383999992</v>
      </c>
      <c r="I71" s="6">
        <f t="shared" ref="I71:I96" si="20">2*PI()*H71/$M$3</f>
        <v>368516.57950790151</v>
      </c>
      <c r="J71" s="8">
        <f t="shared" si="10"/>
        <v>368.5165795079015</v>
      </c>
      <c r="K71" s="4">
        <f t="shared" ref="K71:K96" si="21">(C71*0.74*60)/(1000*E71)</f>
        <v>3.1589591575063749E-4</v>
      </c>
      <c r="L71" s="4">
        <f t="shared" ref="L71:L96" si="22">(C71*0.74*60000)/E71</f>
        <v>315.89591575063753</v>
      </c>
      <c r="M71" s="4">
        <f t="shared" ref="M71:M96" si="23">C71*0.74*60</f>
        <v>13.19346</v>
      </c>
      <c r="N71" s="4">
        <f t="shared" ref="N71:N96" si="24">(C71*0.74)/60</f>
        <v>3.6648499999999999E-3</v>
      </c>
      <c r="O71" s="4">
        <f t="shared" ref="O71:O96" si="25">(E71*1000)/(N71*$O$3)</f>
        <v>0.25900360764007979</v>
      </c>
      <c r="P71" s="5">
        <f t="shared" ref="P71:P96" si="26">O71*100</f>
        <v>25.900360764007978</v>
      </c>
    </row>
    <row r="72" spans="1:16" x14ac:dyDescent="0.3">
      <c r="A72" s="1">
        <v>114.39100000000001</v>
      </c>
      <c r="B72" s="1">
        <f t="shared" si="15"/>
        <v>4300</v>
      </c>
      <c r="C72" s="1">
        <v>0.30220000000000002</v>
      </c>
      <c r="D72" s="1">
        <v>1.1227799999999999</v>
      </c>
      <c r="E72" s="6">
        <f t="shared" si="16"/>
        <v>42.020368285295362</v>
      </c>
      <c r="F72" s="6">
        <f t="shared" si="17"/>
        <v>42.067809176769323</v>
      </c>
      <c r="G72" s="6">
        <f t="shared" si="18"/>
        <v>93317.432415999996</v>
      </c>
      <c r="H72" s="6">
        <f t="shared" si="19"/>
        <v>93.317432416000003</v>
      </c>
      <c r="I72" s="6">
        <f t="shared" si="20"/>
        <v>366456.70016245951</v>
      </c>
      <c r="J72" s="8">
        <f t="shared" ref="J72:J96" si="27">I72/1000</f>
        <v>366.45670016245953</v>
      </c>
      <c r="K72" s="4">
        <f t="shared" si="21"/>
        <v>3.1931371731207296E-4</v>
      </c>
      <c r="L72" s="4">
        <f t="shared" si="22"/>
        <v>319.31371731207304</v>
      </c>
      <c r="M72" s="4">
        <f t="shared" si="23"/>
        <v>13.417680000000001</v>
      </c>
      <c r="N72" s="4">
        <f t="shared" si="24"/>
        <v>3.7271333333333337E-3</v>
      </c>
      <c r="O72" s="4">
        <f t="shared" si="25"/>
        <v>0.25623134047266422</v>
      </c>
      <c r="P72" s="5">
        <f t="shared" si="26"/>
        <v>25.623134047266422</v>
      </c>
    </row>
    <row r="73" spans="1:16" x14ac:dyDescent="0.3">
      <c r="A73" s="1">
        <v>114.01600000000001</v>
      </c>
      <c r="B73" s="1">
        <f t="shared" si="15"/>
        <v>4350</v>
      </c>
      <c r="C73" s="1">
        <v>0.30604999999999999</v>
      </c>
      <c r="D73" s="1">
        <v>1.1194299999999999</v>
      </c>
      <c r="E73" s="6">
        <f t="shared" si="16"/>
        <v>42.369623017404045</v>
      </c>
      <c r="F73" s="6">
        <f t="shared" si="17"/>
        <v>42.417458216603492</v>
      </c>
      <c r="G73" s="6">
        <f t="shared" si="18"/>
        <v>93011.516415999999</v>
      </c>
      <c r="H73" s="6">
        <f t="shared" si="19"/>
        <v>93.011516415999992</v>
      </c>
      <c r="I73" s="6">
        <f t="shared" si="20"/>
        <v>365255.37083969003</v>
      </c>
      <c r="J73" s="8">
        <f t="shared" si="27"/>
        <v>365.25537083969004</v>
      </c>
      <c r="K73" s="4">
        <f t="shared" si="21"/>
        <v>3.2071609403789696E-4</v>
      </c>
      <c r="L73" s="4">
        <f t="shared" si="22"/>
        <v>320.71609403789694</v>
      </c>
      <c r="M73" s="4">
        <f t="shared" si="23"/>
        <v>13.588619999999999</v>
      </c>
      <c r="N73" s="4">
        <f t="shared" si="24"/>
        <v>3.7746166666666665E-3</v>
      </c>
      <c r="O73" s="4">
        <f t="shared" si="25"/>
        <v>0.25511093250129785</v>
      </c>
      <c r="P73" s="5">
        <f t="shared" si="26"/>
        <v>25.511093250129786</v>
      </c>
    </row>
    <row r="74" spans="1:16" x14ac:dyDescent="0.3">
      <c r="A74" s="1">
        <v>113.871</v>
      </c>
      <c r="B74" s="1">
        <f t="shared" si="15"/>
        <v>4400</v>
      </c>
      <c r="C74" s="1">
        <v>0.30919999999999997</v>
      </c>
      <c r="D74" s="1">
        <v>1.1198600000000001</v>
      </c>
      <c r="E74" s="6">
        <f t="shared" si="16"/>
        <v>42.802127201959934</v>
      </c>
      <c r="F74" s="6">
        <f t="shared" si="17"/>
        <v>42.850450697310002</v>
      </c>
      <c r="G74" s="6">
        <f t="shared" si="18"/>
        <v>92893.228895999986</v>
      </c>
      <c r="H74" s="6">
        <f t="shared" si="19"/>
        <v>92.893228895999982</v>
      </c>
      <c r="I74" s="6">
        <f t="shared" si="20"/>
        <v>364790.85683488578</v>
      </c>
      <c r="J74" s="8">
        <f t="shared" si="27"/>
        <v>364.7908568348858</v>
      </c>
      <c r="K74" s="4">
        <f t="shared" si="21"/>
        <v>3.2074293726624324E-4</v>
      </c>
      <c r="L74" s="4">
        <f t="shared" si="22"/>
        <v>320.74293726624325</v>
      </c>
      <c r="M74" s="4">
        <f t="shared" si="23"/>
        <v>13.728479999999999</v>
      </c>
      <c r="N74" s="4">
        <f t="shared" si="24"/>
        <v>3.8134666666666665E-3</v>
      </c>
      <c r="O74" s="4">
        <f t="shared" si="25"/>
        <v>0.25508958206698074</v>
      </c>
      <c r="P74" s="5">
        <f t="shared" si="26"/>
        <v>25.508958206698075</v>
      </c>
    </row>
    <row r="75" spans="1:16" x14ac:dyDescent="0.3">
      <c r="A75" s="1">
        <v>113.985</v>
      </c>
      <c r="B75" s="1">
        <f t="shared" si="15"/>
        <v>4450</v>
      </c>
      <c r="C75" s="1">
        <v>0.30990000000000001</v>
      </c>
      <c r="D75" s="1">
        <v>1.11873</v>
      </c>
      <c r="E75" s="6">
        <f t="shared" si="16"/>
        <v>43.331852565948921</v>
      </c>
      <c r="F75" s="6">
        <f t="shared" si="17"/>
        <v>43.380774119919828</v>
      </c>
      <c r="G75" s="6">
        <f t="shared" si="18"/>
        <v>92986.22735999999</v>
      </c>
      <c r="H75" s="6">
        <f t="shared" si="19"/>
        <v>92.986227359999987</v>
      </c>
      <c r="I75" s="6">
        <f t="shared" si="20"/>
        <v>365156.06094900775</v>
      </c>
      <c r="J75" s="8">
        <f t="shared" si="27"/>
        <v>365.15606094900772</v>
      </c>
      <c r="K75" s="4">
        <f t="shared" si="21"/>
        <v>3.1753915849913492E-4</v>
      </c>
      <c r="L75" s="4">
        <f t="shared" si="22"/>
        <v>317.53915849913489</v>
      </c>
      <c r="M75" s="4">
        <f t="shared" si="23"/>
        <v>13.75956</v>
      </c>
      <c r="N75" s="4">
        <f t="shared" si="24"/>
        <v>3.8221000000000002E-3</v>
      </c>
      <c r="O75" s="4">
        <f t="shared" si="25"/>
        <v>0.25766328223863683</v>
      </c>
      <c r="P75" s="5">
        <f t="shared" si="26"/>
        <v>25.766328223863681</v>
      </c>
    </row>
    <row r="76" spans="1:16" x14ac:dyDescent="0.3">
      <c r="A76" s="1">
        <v>113.306</v>
      </c>
      <c r="B76" s="1">
        <f t="shared" si="15"/>
        <v>4500</v>
      </c>
      <c r="C76" s="1">
        <v>0.31445000000000001</v>
      </c>
      <c r="D76" s="1">
        <v>1.1156299999999999</v>
      </c>
      <c r="E76" s="6">
        <f t="shared" si="16"/>
        <v>43.557702478629587</v>
      </c>
      <c r="F76" s="6">
        <f t="shared" si="17"/>
        <v>43.606879016591222</v>
      </c>
      <c r="G76" s="6">
        <f t="shared" si="18"/>
        <v>92432.315455999997</v>
      </c>
      <c r="H76" s="6">
        <f t="shared" si="19"/>
        <v>92.432315455999998</v>
      </c>
      <c r="I76" s="6">
        <f t="shared" si="20"/>
        <v>362980.85398857982</v>
      </c>
      <c r="J76" s="8">
        <f t="shared" si="27"/>
        <v>362.98085398857984</v>
      </c>
      <c r="K76" s="4">
        <f t="shared" si="21"/>
        <v>3.2053068012138323E-4</v>
      </c>
      <c r="L76" s="4">
        <f t="shared" si="22"/>
        <v>320.53068012138317</v>
      </c>
      <c r="M76" s="4">
        <f t="shared" si="23"/>
        <v>13.961580000000001</v>
      </c>
      <c r="N76" s="4">
        <f t="shared" si="24"/>
        <v>3.8782166666666671E-3</v>
      </c>
      <c r="O76" s="4">
        <f t="shared" si="25"/>
        <v>0.25525850376381354</v>
      </c>
      <c r="P76" s="5">
        <f t="shared" si="26"/>
        <v>25.525850376381353</v>
      </c>
    </row>
    <row r="77" spans="1:16" x14ac:dyDescent="0.3">
      <c r="A77" s="1">
        <v>113.074</v>
      </c>
      <c r="B77" s="1">
        <f t="shared" si="15"/>
        <v>4550</v>
      </c>
      <c r="C77" s="1">
        <v>0.31709999999999999</v>
      </c>
      <c r="D77" s="1">
        <v>1.1095299999999999</v>
      </c>
      <c r="E77" s="6">
        <f t="shared" si="16"/>
        <v>43.9514992984817</v>
      </c>
      <c r="F77" s="6">
        <f t="shared" si="17"/>
        <v>44.001120432075304</v>
      </c>
      <c r="G77" s="6">
        <f t="shared" si="18"/>
        <v>92243.055423999991</v>
      </c>
      <c r="H77" s="6">
        <f t="shared" si="19"/>
        <v>92.243055423999991</v>
      </c>
      <c r="I77" s="6">
        <f t="shared" si="20"/>
        <v>362237.63158089312</v>
      </c>
      <c r="J77" s="8">
        <f t="shared" si="27"/>
        <v>362.23763158089315</v>
      </c>
      <c r="K77" s="4">
        <f t="shared" si="21"/>
        <v>3.2033582982882148E-4</v>
      </c>
      <c r="L77" s="4">
        <f t="shared" si="22"/>
        <v>320.33582982882149</v>
      </c>
      <c r="M77" s="4">
        <f t="shared" si="23"/>
        <v>14.07924</v>
      </c>
      <c r="N77" s="4">
        <f t="shared" si="24"/>
        <v>3.9109000000000001E-3</v>
      </c>
      <c r="O77" s="4">
        <f t="shared" si="25"/>
        <v>0.25541376954898604</v>
      </c>
      <c r="P77" s="5">
        <f t="shared" si="26"/>
        <v>25.541376954898602</v>
      </c>
    </row>
    <row r="78" spans="1:16" x14ac:dyDescent="0.3">
      <c r="A78" s="1">
        <v>112.19499999999999</v>
      </c>
      <c r="B78" s="1">
        <f t="shared" si="15"/>
        <v>4600</v>
      </c>
      <c r="C78" s="1">
        <v>0.31940000000000002</v>
      </c>
      <c r="D78" s="1">
        <v>1.1056900000000001</v>
      </c>
      <c r="E78" s="6">
        <f t="shared" si="16"/>
        <v>44.089063786194103</v>
      </c>
      <c r="F78" s="6">
        <f t="shared" si="17"/>
        <v>44.138840229752816</v>
      </c>
      <c r="G78" s="6">
        <f t="shared" si="18"/>
        <v>91525.988319999989</v>
      </c>
      <c r="H78" s="6">
        <f t="shared" si="19"/>
        <v>91.525988319999996</v>
      </c>
      <c r="I78" s="6">
        <f t="shared" si="20"/>
        <v>359421.71564832149</v>
      </c>
      <c r="J78" s="8">
        <f t="shared" si="27"/>
        <v>359.42171564832148</v>
      </c>
      <c r="K78" s="4">
        <f t="shared" si="21"/>
        <v>3.2165255467367636E-4</v>
      </c>
      <c r="L78" s="4">
        <f t="shared" si="22"/>
        <v>321.65255467367632</v>
      </c>
      <c r="M78" s="4">
        <f t="shared" si="23"/>
        <v>14.181360000000002</v>
      </c>
      <c r="N78" s="4">
        <f t="shared" si="24"/>
        <v>3.9392666666666666E-3</v>
      </c>
      <c r="O78" s="4">
        <f t="shared" si="25"/>
        <v>0.25436820143147376</v>
      </c>
      <c r="P78" s="5">
        <f t="shared" si="26"/>
        <v>25.436820143147376</v>
      </c>
    </row>
    <row r="79" spans="1:16" x14ac:dyDescent="0.3">
      <c r="A79" s="1">
        <v>111.06100000000001</v>
      </c>
      <c r="B79" s="1">
        <f t="shared" si="15"/>
        <v>4650</v>
      </c>
      <c r="C79" s="1">
        <v>0.32055</v>
      </c>
      <c r="D79" s="1">
        <v>1.09782</v>
      </c>
      <c r="E79" s="6">
        <f t="shared" si="16"/>
        <v>44.117823076257061</v>
      </c>
      <c r="F79" s="6">
        <f t="shared" si="17"/>
        <v>44.167631988982855</v>
      </c>
      <c r="G79" s="6">
        <f t="shared" si="18"/>
        <v>90600.898335999998</v>
      </c>
      <c r="H79" s="6">
        <f t="shared" si="19"/>
        <v>90.600898336</v>
      </c>
      <c r="I79" s="6">
        <f t="shared" si="20"/>
        <v>355788.89577626658</v>
      </c>
      <c r="J79" s="8">
        <f t="shared" si="27"/>
        <v>355.7888957762666</v>
      </c>
      <c r="K79" s="4">
        <f t="shared" si="21"/>
        <v>3.2260023291265876E-4</v>
      </c>
      <c r="L79" s="4">
        <f t="shared" si="22"/>
        <v>322.60023291265878</v>
      </c>
      <c r="M79" s="4">
        <f t="shared" si="23"/>
        <v>14.232419999999999</v>
      </c>
      <c r="N79" s="4">
        <f t="shared" si="24"/>
        <v>3.9534499999999998E-3</v>
      </c>
      <c r="O79" s="4">
        <f t="shared" si="25"/>
        <v>0.25362096325681632</v>
      </c>
      <c r="P79" s="5">
        <f t="shared" si="26"/>
        <v>25.362096325681634</v>
      </c>
    </row>
    <row r="80" spans="1:16" x14ac:dyDescent="0.3">
      <c r="A80" s="1">
        <v>109.973</v>
      </c>
      <c r="B80" s="1">
        <f t="shared" si="15"/>
        <v>4700</v>
      </c>
      <c r="C80" s="1">
        <v>0.32069999999999999</v>
      </c>
      <c r="D80" s="1">
        <v>1.09558</v>
      </c>
      <c r="E80" s="6">
        <f t="shared" si="16"/>
        <v>44.15536435063153</v>
      </c>
      <c r="F80" s="6">
        <f t="shared" si="17"/>
        <v>44.205215647362891</v>
      </c>
      <c r="G80" s="6">
        <f t="shared" si="18"/>
        <v>89713.33404799999</v>
      </c>
      <c r="H80" s="6">
        <f t="shared" si="19"/>
        <v>89.713334047999993</v>
      </c>
      <c r="I80" s="6">
        <f t="shared" si="20"/>
        <v>352303.43896780483</v>
      </c>
      <c r="J80" s="8">
        <f t="shared" si="27"/>
        <v>352.30343896780482</v>
      </c>
      <c r="K80" s="4">
        <f t="shared" si="21"/>
        <v>3.2247678644274045E-4</v>
      </c>
      <c r="L80" s="4">
        <f t="shared" si="22"/>
        <v>322.47678644274043</v>
      </c>
      <c r="M80" s="4">
        <f t="shared" si="23"/>
        <v>14.239079999999998</v>
      </c>
      <c r="N80" s="4">
        <f t="shared" si="24"/>
        <v>3.9552999999999993E-3</v>
      </c>
      <c r="O80" s="4">
        <f t="shared" si="25"/>
        <v>0.25371805121454721</v>
      </c>
      <c r="P80" s="5">
        <f t="shared" si="26"/>
        <v>25.37180512145472</v>
      </c>
    </row>
    <row r="81" spans="1:16" x14ac:dyDescent="0.3">
      <c r="A81" s="1">
        <v>108.654</v>
      </c>
      <c r="B81" s="1">
        <f t="shared" si="15"/>
        <v>4750</v>
      </c>
      <c r="C81" s="1">
        <v>0.32485000000000003</v>
      </c>
      <c r="D81" s="1">
        <v>1.0882700000000001</v>
      </c>
      <c r="E81" s="6">
        <f t="shared" si="16"/>
        <v>44.08987535089215</v>
      </c>
      <c r="F81" s="6">
        <f t="shared" si="17"/>
        <v>44.139652710705391</v>
      </c>
      <c r="G81" s="6">
        <f t="shared" si="18"/>
        <v>88637.325503999993</v>
      </c>
      <c r="H81" s="6">
        <f t="shared" si="19"/>
        <v>88.637325503999989</v>
      </c>
      <c r="I81" s="6">
        <f t="shared" si="20"/>
        <v>348077.96329651691</v>
      </c>
      <c r="J81" s="8">
        <f t="shared" si="27"/>
        <v>348.07796329651694</v>
      </c>
      <c r="K81" s="4">
        <f t="shared" si="21"/>
        <v>3.2713496886101196E-4</v>
      </c>
      <c r="L81" s="4">
        <f t="shared" si="22"/>
        <v>327.13496886101194</v>
      </c>
      <c r="M81" s="4">
        <f t="shared" si="23"/>
        <v>14.423340000000001</v>
      </c>
      <c r="N81" s="4">
        <f t="shared" si="24"/>
        <v>4.0064833333333339E-3</v>
      </c>
      <c r="O81" s="4">
        <f t="shared" si="25"/>
        <v>0.25010527643390967</v>
      </c>
      <c r="P81" s="5">
        <f t="shared" si="26"/>
        <v>25.010527643390969</v>
      </c>
    </row>
    <row r="82" spans="1:16" x14ac:dyDescent="0.3">
      <c r="A82" s="1">
        <v>107.07599999999999</v>
      </c>
      <c r="B82" s="1">
        <f t="shared" si="15"/>
        <v>4800</v>
      </c>
      <c r="C82" s="1">
        <v>0.32455000000000001</v>
      </c>
      <c r="D82" s="1">
        <v>1.08396</v>
      </c>
      <c r="E82" s="6">
        <f t="shared" si="16"/>
        <v>43.906914496806792</v>
      </c>
      <c r="F82" s="6">
        <f t="shared" si="17"/>
        <v>43.956485294269989</v>
      </c>
      <c r="G82" s="6">
        <f t="shared" si="18"/>
        <v>87350.030975999995</v>
      </c>
      <c r="H82" s="6">
        <f t="shared" si="19"/>
        <v>87.350030975999999</v>
      </c>
      <c r="I82" s="6">
        <f t="shared" si="20"/>
        <v>343022.76950630307</v>
      </c>
      <c r="J82" s="8">
        <f t="shared" si="27"/>
        <v>343.02276950630306</v>
      </c>
      <c r="K82" s="4">
        <f t="shared" si="21"/>
        <v>3.2819477672583878E-4</v>
      </c>
      <c r="L82" s="4">
        <f t="shared" si="22"/>
        <v>328.19477672583878</v>
      </c>
      <c r="M82" s="4">
        <f t="shared" si="23"/>
        <v>14.410019999999999</v>
      </c>
      <c r="N82" s="4">
        <f t="shared" si="24"/>
        <v>4.0027833333333334E-3</v>
      </c>
      <c r="O82" s="4">
        <f t="shared" si="25"/>
        <v>0.24929763549079745</v>
      </c>
      <c r="P82" s="5">
        <f t="shared" si="26"/>
        <v>24.929763549079745</v>
      </c>
    </row>
    <row r="83" spans="1:16" x14ac:dyDescent="0.3">
      <c r="A83" s="1">
        <v>105.24</v>
      </c>
      <c r="B83" s="1">
        <f t="shared" si="15"/>
        <v>4850</v>
      </c>
      <c r="C83" s="1">
        <v>0.32569999999999999</v>
      </c>
      <c r="D83" s="1">
        <v>1.0822099999999999</v>
      </c>
      <c r="E83" s="6">
        <f t="shared" si="16"/>
        <v>43.603577241035069</v>
      </c>
      <c r="F83" s="6">
        <f t="shared" si="17"/>
        <v>43.652805571489566</v>
      </c>
      <c r="G83" s="6">
        <f t="shared" si="18"/>
        <v>85852.266239999997</v>
      </c>
      <c r="H83" s="6">
        <f t="shared" si="19"/>
        <v>85.852266239999992</v>
      </c>
      <c r="I83" s="6">
        <f t="shared" si="20"/>
        <v>337141.06114202371</v>
      </c>
      <c r="J83" s="8">
        <f t="shared" si="27"/>
        <v>337.14106114202372</v>
      </c>
      <c r="K83" s="4">
        <f t="shared" si="21"/>
        <v>3.3164893605084223E-4</v>
      </c>
      <c r="L83" s="4">
        <f t="shared" si="22"/>
        <v>331.64893605084222</v>
      </c>
      <c r="M83" s="4">
        <f t="shared" si="23"/>
        <v>14.461079999999999</v>
      </c>
      <c r="N83" s="4">
        <f t="shared" si="24"/>
        <v>4.0169666666666666E-3</v>
      </c>
      <c r="O83" s="4">
        <f t="shared" si="25"/>
        <v>0.24670117381482864</v>
      </c>
      <c r="P83" s="5">
        <f t="shared" si="26"/>
        <v>24.670117381482864</v>
      </c>
    </row>
    <row r="84" spans="1:16" x14ac:dyDescent="0.3">
      <c r="A84" s="1">
        <v>103.63200000000001</v>
      </c>
      <c r="B84" s="1">
        <f t="shared" si="15"/>
        <v>4900</v>
      </c>
      <c r="C84" s="1">
        <v>0.32769999999999999</v>
      </c>
      <c r="D84" s="1">
        <v>1.0846</v>
      </c>
      <c r="E84" s="6">
        <f t="shared" si="16"/>
        <v>43.379995438115799</v>
      </c>
      <c r="F84" s="6">
        <f t="shared" si="17"/>
        <v>43.428971345269865</v>
      </c>
      <c r="G84" s="6">
        <f t="shared" si="18"/>
        <v>84540.498431999993</v>
      </c>
      <c r="H84" s="6">
        <f t="shared" si="19"/>
        <v>84.540498431999993</v>
      </c>
      <c r="I84" s="6">
        <f t="shared" si="20"/>
        <v>331989.76100598823</v>
      </c>
      <c r="J84" s="8">
        <f t="shared" si="27"/>
        <v>331.98976100598821</v>
      </c>
      <c r="K84" s="4">
        <f t="shared" si="21"/>
        <v>3.3540529114984088E-4</v>
      </c>
      <c r="L84" s="4">
        <f t="shared" si="22"/>
        <v>335.40529114984088</v>
      </c>
      <c r="M84" s="4">
        <f t="shared" si="23"/>
        <v>14.54988</v>
      </c>
      <c r="N84" s="4">
        <f t="shared" si="24"/>
        <v>4.0416333333333334E-3</v>
      </c>
      <c r="O84" s="4">
        <f t="shared" si="25"/>
        <v>0.24393825612497536</v>
      </c>
      <c r="P84" s="5">
        <f t="shared" si="26"/>
        <v>24.393825612497537</v>
      </c>
    </row>
    <row r="85" spans="1:16" x14ac:dyDescent="0.3">
      <c r="A85" s="1">
        <v>102.33499999999999</v>
      </c>
      <c r="B85" s="1">
        <f t="shared" si="15"/>
        <v>4950</v>
      </c>
      <c r="C85" s="1">
        <v>0.32845000000000002</v>
      </c>
      <c r="D85" s="1">
        <v>1.08823</v>
      </c>
      <c r="E85" s="6">
        <f t="shared" si="16"/>
        <v>43.274188758455985</v>
      </c>
      <c r="F85" s="6">
        <f t="shared" si="17"/>
        <v>43.323045210131397</v>
      </c>
      <c r="G85" s="6">
        <f t="shared" si="18"/>
        <v>83482.436959999992</v>
      </c>
      <c r="H85" s="6">
        <f t="shared" si="19"/>
        <v>83.482436959999987</v>
      </c>
      <c r="I85" s="6">
        <f t="shared" si="20"/>
        <v>327834.76332163619</v>
      </c>
      <c r="J85" s="8">
        <f t="shared" si="27"/>
        <v>327.83476332163616</v>
      </c>
      <c r="K85" s="4">
        <f t="shared" si="21"/>
        <v>3.369948788964964E-4</v>
      </c>
      <c r="L85" s="4">
        <f t="shared" si="22"/>
        <v>336.9948788964964</v>
      </c>
      <c r="M85" s="4">
        <f t="shared" si="23"/>
        <v>14.58318</v>
      </c>
      <c r="N85" s="4">
        <f t="shared" si="24"/>
        <v>4.0508833333333339E-3</v>
      </c>
      <c r="O85" s="4">
        <f t="shared" si="25"/>
        <v>0.24278761174679811</v>
      </c>
      <c r="P85" s="5">
        <f t="shared" si="26"/>
        <v>24.278761174679811</v>
      </c>
    </row>
    <row r="86" spans="1:16" x14ac:dyDescent="0.3">
      <c r="A86" s="1">
        <v>101.10599999999999</v>
      </c>
      <c r="B86" s="1">
        <f t="shared" si="15"/>
        <v>5000</v>
      </c>
      <c r="C86" s="1">
        <v>0.32869999999999999</v>
      </c>
      <c r="D86" s="1">
        <v>1.08687</v>
      </c>
      <c r="E86" s="6">
        <f t="shared" si="16"/>
        <v>43.186347558375083</v>
      </c>
      <c r="F86" s="6">
        <f t="shared" si="17"/>
        <v>43.235104837553678</v>
      </c>
      <c r="G86" s="6">
        <f t="shared" si="18"/>
        <v>82479.848255999997</v>
      </c>
      <c r="H86" s="6">
        <f t="shared" si="19"/>
        <v>82.479848255999997</v>
      </c>
      <c r="I86" s="6">
        <f t="shared" si="20"/>
        <v>323897.60668781312</v>
      </c>
      <c r="J86" s="8">
        <f t="shared" si="27"/>
        <v>323.89760668781315</v>
      </c>
      <c r="K86" s="4">
        <f t="shared" si="21"/>
        <v>3.3793735347201746E-4</v>
      </c>
      <c r="L86" s="4">
        <f t="shared" si="22"/>
        <v>337.93735347201749</v>
      </c>
      <c r="M86" s="4">
        <f t="shared" si="23"/>
        <v>14.594279999999999</v>
      </c>
      <c r="N86" s="4">
        <f t="shared" si="24"/>
        <v>4.0539666666666663E-3</v>
      </c>
      <c r="O86" s="4">
        <f t="shared" si="25"/>
        <v>0.24211050059299433</v>
      </c>
      <c r="P86" s="5">
        <f t="shared" si="26"/>
        <v>24.211050059299431</v>
      </c>
    </row>
    <row r="87" spans="1:16" x14ac:dyDescent="0.3">
      <c r="A87" s="1">
        <v>99.314899999999994</v>
      </c>
      <c r="B87" s="1">
        <f t="shared" si="15"/>
        <v>5050</v>
      </c>
      <c r="C87" s="1">
        <v>0.32984999999999998</v>
      </c>
      <c r="D87" s="1">
        <v>1.0891</v>
      </c>
      <c r="E87" s="6">
        <f t="shared" si="16"/>
        <v>42.845511315021042</v>
      </c>
      <c r="F87" s="6">
        <f t="shared" si="17"/>
        <v>42.893883790927056</v>
      </c>
      <c r="G87" s="6">
        <f t="shared" si="18"/>
        <v>81018.711862399985</v>
      </c>
      <c r="H87" s="6">
        <f t="shared" si="19"/>
        <v>81.018711862399982</v>
      </c>
      <c r="I87" s="6">
        <f t="shared" si="20"/>
        <v>318159.73748777999</v>
      </c>
      <c r="J87" s="8">
        <f t="shared" si="27"/>
        <v>318.15973748777998</v>
      </c>
      <c r="K87" s="4">
        <f t="shared" si="21"/>
        <v>3.4181737013990414E-4</v>
      </c>
      <c r="L87" s="4">
        <f t="shared" si="22"/>
        <v>341.81737013990414</v>
      </c>
      <c r="M87" s="4">
        <f t="shared" si="23"/>
        <v>14.645339999999999</v>
      </c>
      <c r="N87" s="4">
        <f t="shared" si="24"/>
        <v>4.0681499999999995E-3</v>
      </c>
      <c r="O87" s="4">
        <f t="shared" si="25"/>
        <v>0.23936227051508252</v>
      </c>
      <c r="P87" s="5">
        <f t="shared" si="26"/>
        <v>23.936227051508251</v>
      </c>
    </row>
    <row r="88" spans="1:16" x14ac:dyDescent="0.3">
      <c r="A88" s="1">
        <v>97.581500000000005</v>
      </c>
      <c r="B88" s="1">
        <f t="shared" si="15"/>
        <v>5100</v>
      </c>
      <c r="C88" s="1">
        <v>0.32969999999999999</v>
      </c>
      <c r="D88" s="1">
        <v>1.09185</v>
      </c>
      <c r="E88" s="6">
        <f t="shared" si="16"/>
        <v>42.514512944364625</v>
      </c>
      <c r="F88" s="6">
        <f t="shared" si="17"/>
        <v>42.562511723931905</v>
      </c>
      <c r="G88" s="6">
        <f t="shared" si="18"/>
        <v>79604.645743999994</v>
      </c>
      <c r="H88" s="6">
        <f t="shared" si="19"/>
        <v>79.604645743999995</v>
      </c>
      <c r="I88" s="6">
        <f t="shared" si="20"/>
        <v>312606.71282621048</v>
      </c>
      <c r="J88" s="8">
        <f t="shared" si="27"/>
        <v>312.60671282621047</v>
      </c>
      <c r="K88" s="4">
        <f t="shared" si="21"/>
        <v>3.4432194999285264E-4</v>
      </c>
      <c r="L88" s="4">
        <f t="shared" si="22"/>
        <v>344.32194999285258</v>
      </c>
      <c r="M88" s="4">
        <f t="shared" si="23"/>
        <v>14.638680000000001</v>
      </c>
      <c r="N88" s="4">
        <f t="shared" si="24"/>
        <v>4.0663000000000001E-3</v>
      </c>
      <c r="O88" s="4">
        <f t="shared" si="25"/>
        <v>0.23762116188026985</v>
      </c>
      <c r="P88" s="5">
        <f t="shared" si="26"/>
        <v>23.762116188026987</v>
      </c>
    </row>
    <row r="89" spans="1:16" x14ac:dyDescent="0.3">
      <c r="A89" s="1">
        <v>95.848600000000005</v>
      </c>
      <c r="B89" s="1">
        <f t="shared" si="15"/>
        <v>5150</v>
      </c>
      <c r="C89" s="1">
        <v>0.33095000000000002</v>
      </c>
      <c r="D89" s="1">
        <v>1.0940700000000001</v>
      </c>
      <c r="E89" s="6">
        <f t="shared" si="16"/>
        <v>42.168926484691127</v>
      </c>
      <c r="F89" s="6">
        <f t="shared" si="17"/>
        <v>42.216535098003391</v>
      </c>
      <c r="G89" s="6">
        <f t="shared" si="18"/>
        <v>78190.987513600005</v>
      </c>
      <c r="H89" s="6">
        <f t="shared" si="19"/>
        <v>78.190987513600007</v>
      </c>
      <c r="I89" s="6">
        <f t="shared" si="20"/>
        <v>307055.28993707127</v>
      </c>
      <c r="J89" s="8">
        <f t="shared" si="27"/>
        <v>307.05528993707128</v>
      </c>
      <c r="K89" s="4">
        <f t="shared" si="21"/>
        <v>3.4845990223001126E-4</v>
      </c>
      <c r="L89" s="4">
        <f t="shared" si="22"/>
        <v>348.45990223001121</v>
      </c>
      <c r="M89" s="4">
        <f t="shared" si="23"/>
        <v>14.694180000000001</v>
      </c>
      <c r="N89" s="4">
        <f t="shared" si="24"/>
        <v>4.0817166666666672E-3</v>
      </c>
      <c r="O89" s="4">
        <f t="shared" si="25"/>
        <v>0.23479941678964056</v>
      </c>
      <c r="P89" s="5">
        <f>O89*100</f>
        <v>23.479941678964057</v>
      </c>
    </row>
    <row r="90" spans="1:16" x14ac:dyDescent="0.3">
      <c r="A90" s="1">
        <v>94.803299999999993</v>
      </c>
      <c r="B90" s="1">
        <f t="shared" si="15"/>
        <v>5200</v>
      </c>
      <c r="C90" s="1">
        <v>0.33379999999999999</v>
      </c>
      <c r="D90" s="1">
        <v>1.0934600000000001</v>
      </c>
      <c r="E90" s="6">
        <f t="shared" si="16"/>
        <v>42.113985263190472</v>
      </c>
      <c r="F90" s="6">
        <f t="shared" si="17"/>
        <v>42.16153184800006</v>
      </c>
      <c r="G90" s="6">
        <f t="shared" si="18"/>
        <v>77338.256860799986</v>
      </c>
      <c r="H90" s="6">
        <f t="shared" si="19"/>
        <v>77.338256860799987</v>
      </c>
      <c r="I90" s="6">
        <f t="shared" si="20"/>
        <v>303706.6244941621</v>
      </c>
      <c r="J90" s="8">
        <f t="shared" si="27"/>
        <v>303.7066244941621</v>
      </c>
      <c r="K90" s="4">
        <f t="shared" si="21"/>
        <v>3.5191919993746065E-4</v>
      </c>
      <c r="L90" s="4">
        <f t="shared" si="22"/>
        <v>351.91919993746063</v>
      </c>
      <c r="M90" s="4">
        <f t="shared" si="23"/>
        <v>14.82072</v>
      </c>
      <c r="N90" s="4">
        <f t="shared" si="24"/>
        <v>4.1168666666666666E-3</v>
      </c>
      <c r="O90" s="4">
        <f t="shared" si="25"/>
        <v>0.23249138391062971</v>
      </c>
      <c r="P90" s="5">
        <f t="shared" si="26"/>
        <v>23.249138391062971</v>
      </c>
    </row>
    <row r="91" spans="1:16" x14ac:dyDescent="0.3">
      <c r="A91" s="1">
        <v>93.0976</v>
      </c>
      <c r="B91" s="1">
        <f t="shared" si="15"/>
        <v>5250</v>
      </c>
      <c r="C91" s="1">
        <v>0.33129999999999998</v>
      </c>
      <c r="D91" s="1">
        <v>1.0880399999999999</v>
      </c>
      <c r="E91" s="6">
        <f t="shared" si="16"/>
        <v>41.753927323532814</v>
      </c>
      <c r="F91" s="6">
        <f t="shared" si="17"/>
        <v>41.801067403822408</v>
      </c>
      <c r="G91" s="6">
        <f t="shared" si="18"/>
        <v>75946.787737599996</v>
      </c>
      <c r="H91" s="6">
        <f t="shared" si="19"/>
        <v>75.94678773759999</v>
      </c>
      <c r="I91" s="6">
        <f t="shared" si="20"/>
        <v>298242.33802523441</v>
      </c>
      <c r="J91" s="8">
        <f t="shared" si="27"/>
        <v>298.2423380252344</v>
      </c>
      <c r="K91" s="4">
        <f t="shared" si="21"/>
        <v>3.5229548315349716E-4</v>
      </c>
      <c r="L91" s="4">
        <f t="shared" si="22"/>
        <v>352.29548315349717</v>
      </c>
      <c r="M91" s="4">
        <f t="shared" si="23"/>
        <v>14.709719999999999</v>
      </c>
      <c r="N91" s="4">
        <f t="shared" si="24"/>
        <v>4.0860333333333334E-3</v>
      </c>
      <c r="O91" s="4">
        <f t="shared" si="25"/>
        <v>0.23224306223231697</v>
      </c>
      <c r="P91" s="5">
        <f t="shared" si="26"/>
        <v>23.224306223231697</v>
      </c>
    </row>
    <row r="92" spans="1:16" x14ac:dyDescent="0.3">
      <c r="A92" s="1">
        <v>91.788600000000002</v>
      </c>
      <c r="B92" s="1">
        <f t="shared" si="15"/>
        <v>5300</v>
      </c>
      <c r="C92" s="1">
        <v>0.33239999999999997</v>
      </c>
      <c r="D92" s="1">
        <v>1.0833900000000001</v>
      </c>
      <c r="E92" s="6">
        <f t="shared" si="16"/>
        <v>41.558910889427615</v>
      </c>
      <c r="F92" s="6">
        <f t="shared" si="17"/>
        <v>41.605830796647261</v>
      </c>
      <c r="G92" s="6">
        <f t="shared" si="18"/>
        <v>74878.936953600001</v>
      </c>
      <c r="H92" s="6">
        <f t="shared" si="19"/>
        <v>74.878936953600004</v>
      </c>
      <c r="I92" s="6">
        <f t="shared" si="20"/>
        <v>294048.89780255378</v>
      </c>
      <c r="J92" s="8">
        <f t="shared" si="27"/>
        <v>294.04889780255377</v>
      </c>
      <c r="K92" s="4">
        <f t="shared" si="21"/>
        <v>3.5512383948816393E-4</v>
      </c>
      <c r="L92" s="4">
        <f t="shared" si="22"/>
        <v>355.12383948816387</v>
      </c>
      <c r="M92" s="4">
        <f t="shared" si="23"/>
        <v>14.758559999999999</v>
      </c>
      <c r="N92" s="4">
        <f t="shared" si="24"/>
        <v>4.0995999999999993E-3</v>
      </c>
      <c r="O92" s="4">
        <f t="shared" si="25"/>
        <v>0.23039338033770268</v>
      </c>
      <c r="P92" s="5">
        <f t="shared" si="26"/>
        <v>23.039338033770267</v>
      </c>
    </row>
    <row r="93" spans="1:16" x14ac:dyDescent="0.3">
      <c r="A93" s="1">
        <v>90.593800000000002</v>
      </c>
      <c r="B93" s="1">
        <f t="shared" si="15"/>
        <v>5350</v>
      </c>
      <c r="C93" s="1">
        <v>0.33079999999999998</v>
      </c>
      <c r="D93" s="1">
        <v>1.0800700000000001</v>
      </c>
      <c r="E93" s="6">
        <f t="shared" si="16"/>
        <v>41.404905809489996</v>
      </c>
      <c r="F93" s="6">
        <f t="shared" si="17"/>
        <v>41.451651845356729</v>
      </c>
      <c r="G93" s="6">
        <f t="shared" si="18"/>
        <v>73904.247788799999</v>
      </c>
      <c r="H93" s="6">
        <f t="shared" si="19"/>
        <v>73.904247788800006</v>
      </c>
      <c r="I93" s="6">
        <f t="shared" si="20"/>
        <v>290221.30240296724</v>
      </c>
      <c r="J93" s="8">
        <f t="shared" si="27"/>
        <v>290.22130240296724</v>
      </c>
      <c r="K93" s="4">
        <f t="shared" si="21"/>
        <v>3.5472897988415717E-4</v>
      </c>
      <c r="L93" s="4">
        <f t="shared" si="22"/>
        <v>354.72897988415718</v>
      </c>
      <c r="M93" s="4">
        <f t="shared" si="23"/>
        <v>14.687519999999999</v>
      </c>
      <c r="N93" s="4">
        <f t="shared" si="24"/>
        <v>4.079866666666666E-3</v>
      </c>
      <c r="O93" s="4">
        <f t="shared" si="25"/>
        <v>0.23064983820859788</v>
      </c>
      <c r="P93" s="5">
        <f t="shared" si="26"/>
        <v>23.064983820859787</v>
      </c>
    </row>
    <row r="94" spans="1:16" x14ac:dyDescent="0.3">
      <c r="A94" s="1">
        <v>89.6374</v>
      </c>
      <c r="B94" s="1">
        <f t="shared" si="15"/>
        <v>5400</v>
      </c>
      <c r="C94" s="1">
        <v>0.33879999999999999</v>
      </c>
      <c r="D94" s="1">
        <v>1.0789500000000001</v>
      </c>
      <c r="E94" s="6">
        <f t="shared" si="16"/>
        <v>41.350670222137346</v>
      </c>
      <c r="F94" s="6">
        <f t="shared" si="17"/>
        <v>41.397355026160596</v>
      </c>
      <c r="G94" s="6">
        <f t="shared" si="18"/>
        <v>73124.0396224</v>
      </c>
      <c r="H94" s="6">
        <f t="shared" si="19"/>
        <v>73.124039622400005</v>
      </c>
      <c r="I94" s="6">
        <f t="shared" si="20"/>
        <v>287157.43209817598</v>
      </c>
      <c r="J94" s="8">
        <f t="shared" si="27"/>
        <v>287.157432098176</v>
      </c>
      <c r="K94" s="4">
        <f t="shared" si="21"/>
        <v>3.6378418824144671E-4</v>
      </c>
      <c r="L94" s="4">
        <f t="shared" si="22"/>
        <v>363.78418824144677</v>
      </c>
      <c r="M94" s="4">
        <f t="shared" si="23"/>
        <v>15.042719999999999</v>
      </c>
      <c r="N94" s="4">
        <f t="shared" si="24"/>
        <v>4.1785333333333331E-3</v>
      </c>
      <c r="O94" s="4">
        <f t="shared" si="25"/>
        <v>0.22490857069323306</v>
      </c>
      <c r="P94" s="5">
        <f t="shared" si="26"/>
        <v>22.490857069323305</v>
      </c>
    </row>
    <row r="95" spans="1:16" x14ac:dyDescent="0.3">
      <c r="A95" s="1">
        <v>88.925600000000003</v>
      </c>
      <c r="B95" s="1">
        <f t="shared" si="15"/>
        <v>5450</v>
      </c>
      <c r="C95" s="1">
        <v>0.34379999999999999</v>
      </c>
      <c r="D95" s="1">
        <v>1.0792299999999999</v>
      </c>
      <c r="E95" s="6">
        <f t="shared" si="16"/>
        <v>41.402145635237993</v>
      </c>
      <c r="F95" s="6">
        <f t="shared" si="17"/>
        <v>41.448888554874841</v>
      </c>
      <c r="G95" s="6">
        <f t="shared" si="18"/>
        <v>72543.370265599995</v>
      </c>
      <c r="H95" s="6">
        <f t="shared" si="19"/>
        <v>72.543370265599989</v>
      </c>
      <c r="I95" s="6">
        <f t="shared" si="20"/>
        <v>284877.14886631648</v>
      </c>
      <c r="J95" s="8">
        <f t="shared" si="27"/>
        <v>284.87714886631647</v>
      </c>
      <c r="K95" s="4">
        <f t="shared" si="21"/>
        <v>3.6869393520049757E-4</v>
      </c>
      <c r="L95" s="4">
        <f t="shared" si="22"/>
        <v>368.69393520049749</v>
      </c>
      <c r="M95" s="4">
        <f t="shared" si="23"/>
        <v>15.264719999999999</v>
      </c>
      <c r="N95" s="4">
        <f t="shared" si="24"/>
        <v>4.2401999999999995E-3</v>
      </c>
      <c r="O95" s="4">
        <f t="shared" si="25"/>
        <v>0.22191355486682657</v>
      </c>
      <c r="P95" s="5">
        <f t="shared" si="26"/>
        <v>22.191355486682657</v>
      </c>
    </row>
    <row r="96" spans="1:16" x14ac:dyDescent="0.3">
      <c r="A96" s="1">
        <v>88.647400000000005</v>
      </c>
      <c r="B96" s="1">
        <f t="shared" si="15"/>
        <v>5500</v>
      </c>
      <c r="C96" s="1">
        <v>0.3488</v>
      </c>
      <c r="D96" s="1">
        <v>1.0836600000000001</v>
      </c>
      <c r="E96" s="6">
        <f t="shared" si="16"/>
        <v>41.651268660622804</v>
      </c>
      <c r="F96" s="6">
        <f t="shared" si="17"/>
        <v>41.698292839536833</v>
      </c>
      <c r="G96" s="6">
        <f t="shared" si="18"/>
        <v>72316.421382400003</v>
      </c>
      <c r="H96" s="6">
        <f t="shared" si="19"/>
        <v>72.316421382400009</v>
      </c>
      <c r="I96" s="6">
        <f t="shared" si="20"/>
        <v>283985.92268606462</v>
      </c>
      <c r="J96" s="8">
        <f t="shared" si="27"/>
        <v>283.98592268606461</v>
      </c>
      <c r="K96" s="4">
        <f t="shared" si="21"/>
        <v>3.7181868639312728E-4</v>
      </c>
      <c r="L96" s="4">
        <f t="shared" si="22"/>
        <v>371.81868639312728</v>
      </c>
      <c r="M96" s="4">
        <f t="shared" si="23"/>
        <v>15.48672</v>
      </c>
      <c r="N96" s="4">
        <f t="shared" si="24"/>
        <v>4.3018666666666669E-3</v>
      </c>
      <c r="O96" s="4">
        <f t="shared" si="25"/>
        <v>0.22004860113909044</v>
      </c>
      <c r="P96" s="5">
        <f t="shared" si="26"/>
        <v>22.004860113909043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Lucy Robinson (2517610)</cp:lastModifiedBy>
  <cp:revision/>
  <dcterms:created xsi:type="dcterms:W3CDTF">2019-10-18T15:00:30Z</dcterms:created>
  <dcterms:modified xsi:type="dcterms:W3CDTF">2026-03-22T12:49:27Z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