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New Modules 2024-25/ACBA5023 Project Control (10)/"/>
    </mc:Choice>
  </mc:AlternateContent>
  <xr:revisionPtr revIDLastSave="341" documentId="8_{35928E7E-DD8E-4D18-849B-2D3048691079}" xr6:coauthVersionLast="47" xr6:coauthVersionMax="47" xr10:uidLastSave="{FC29B7FC-BE9C-474A-AA5F-6BCD1A594DD4}"/>
  <bookViews>
    <workbookView xWindow="-120" yWindow="-120" windowWidth="29040" windowHeight="15840" xr2:uid="{889DEDAE-80C1-4EE1-AF7D-47387F588C7F}"/>
  </bookViews>
  <sheets>
    <sheet name="Question" sheetId="2" r:id="rId1"/>
    <sheet name="Answer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5" i="2" l="1"/>
  <c r="F83" i="2"/>
  <c r="F79" i="2"/>
  <c r="F78" i="2"/>
  <c r="F75" i="2"/>
  <c r="F70" i="2"/>
  <c r="E70" i="2"/>
  <c r="F48" i="2"/>
  <c r="F42" i="2"/>
  <c r="F34" i="2"/>
  <c r="F32" i="2"/>
  <c r="E32" i="2"/>
  <c r="F21" i="2"/>
  <c r="E21" i="2"/>
  <c r="F16" i="2"/>
  <c r="E16" i="2"/>
  <c r="B87" i="2" a="1"/>
  <c r="B87" i="2" s="1"/>
  <c r="B87" i="1" a="1"/>
  <c r="B87" i="1" s="1"/>
  <c r="E32" i="1"/>
  <c r="F32" i="1" s="1"/>
  <c r="F75" i="1"/>
  <c r="E70" i="1"/>
  <c r="F70" i="1" s="1"/>
  <c r="E48" i="1"/>
  <c r="F48" i="1" s="1"/>
  <c r="F42" i="1"/>
  <c r="F34" i="1"/>
  <c r="F21" i="1"/>
  <c r="E21" i="1"/>
  <c r="E16" i="1"/>
  <c r="F16" i="1" s="1"/>
  <c r="F80" i="2" l="1"/>
  <c r="F78" i="1"/>
  <c r="F79" i="1" l="1"/>
  <c r="F80" i="1" s="1"/>
  <c r="F83" i="1" s="1"/>
  <c r="F8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<sst xmlns="http://schemas.openxmlformats.org/spreadsheetml/2006/main" count="168" uniqueCount="73">
  <si>
    <t>Job</t>
  </si>
  <si>
    <t>Job No.</t>
  </si>
  <si>
    <t>Work Properly Executed</t>
  </si>
  <si>
    <t>JCT24</t>
  </si>
  <si>
    <t>BoQ No.</t>
  </si>
  <si>
    <t>Twelve Flats at SA1</t>
  </si>
  <si>
    <t>Bill 1 Preliminaries</t>
  </si>
  <si>
    <t>As Schedule</t>
  </si>
  <si>
    <t>Set Up</t>
  </si>
  <si>
    <t>Weeks</t>
  </si>
  <si>
    <t>Per Week</t>
  </si>
  <si>
    <t>£</t>
  </si>
  <si>
    <t>Bill 2 Substructure</t>
  </si>
  <si>
    <t>Complete</t>
  </si>
  <si>
    <t>Less (agreed)</t>
  </si>
  <si>
    <t>BoQ page 32/G</t>
  </si>
  <si>
    <t>BoQ page 32/H</t>
  </si>
  <si>
    <t xml:space="preserve">Bill 3 Concrete Work </t>
  </si>
  <si>
    <t>Value of work included</t>
  </si>
  <si>
    <t>Value of work</t>
  </si>
  <si>
    <t>BoQ page 35</t>
  </si>
  <si>
    <t>BoQ page 36</t>
  </si>
  <si>
    <t>BoQ page 37</t>
  </si>
  <si>
    <t>BoQ page 38</t>
  </si>
  <si>
    <t>BoQ page 39</t>
  </si>
  <si>
    <t>BoQ page 40</t>
  </si>
  <si>
    <t>BoQ page 41/A-K</t>
  </si>
  <si>
    <t>BoQ page 42/F</t>
  </si>
  <si>
    <t>BoQ page 42/G</t>
  </si>
  <si>
    <t>BoQ page 45/M</t>
  </si>
  <si>
    <t>Bill 4 Masonary</t>
  </si>
  <si>
    <t>BoQ page 47/A-D</t>
  </si>
  <si>
    <t xml:space="preserve">Variations </t>
  </si>
  <si>
    <t>Instruction No.</t>
  </si>
  <si>
    <t>Addition</t>
  </si>
  <si>
    <t>AI 3 Swimming Pool</t>
  </si>
  <si>
    <t>Omission or Addition?</t>
  </si>
  <si>
    <t>Less to complete</t>
  </si>
  <si>
    <t>AI 5 Drainage Remeasure</t>
  </si>
  <si>
    <t>Excavation</t>
  </si>
  <si>
    <t>Surronds/beds</t>
  </si>
  <si>
    <t>Pipework</t>
  </si>
  <si>
    <t>Chambers say….</t>
  </si>
  <si>
    <t>Site Materials</t>
  </si>
  <si>
    <t>Provisional Sums</t>
  </si>
  <si>
    <t>Provisional Sums Items.</t>
  </si>
  <si>
    <t>Amount Expended</t>
  </si>
  <si>
    <t>Amount inc. in Tender</t>
  </si>
  <si>
    <t>Cost of Provisional Sums:</t>
  </si>
  <si>
    <t>Invoices for:</t>
  </si>
  <si>
    <t>Bricks</t>
  </si>
  <si>
    <t>Blocks</t>
  </si>
  <si>
    <t>Sand</t>
  </si>
  <si>
    <t>Cement</t>
  </si>
  <si>
    <t>Aggregates</t>
  </si>
  <si>
    <t>Chamber Covers</t>
  </si>
  <si>
    <t>Timber</t>
  </si>
  <si>
    <t>Pipes</t>
  </si>
  <si>
    <t>Roof Tiles</t>
  </si>
  <si>
    <t>See Separate List</t>
  </si>
  <si>
    <t>Gross Valuation</t>
  </si>
  <si>
    <t>Net Valuation</t>
  </si>
  <si>
    <t>Valuation No. 6</t>
  </si>
  <si>
    <t>Retention %</t>
  </si>
  <si>
    <t>Less Previous</t>
  </si>
  <si>
    <t>Final Date for Payment:</t>
  </si>
  <si>
    <t>Due Date:</t>
  </si>
  <si>
    <t>Certificate No.</t>
  </si>
  <si>
    <t>Ammount Due for Payment:</t>
  </si>
  <si>
    <t>Amount in Words:</t>
  </si>
  <si>
    <t>Note: VAT Exclusive</t>
  </si>
  <si>
    <t>Valuation Date:</t>
  </si>
  <si>
    <t>Fluctuations Provision - clause 14.14.1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</si>
</sst>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u/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14" fontId="0" fillId="0" borderId="0" xfId="0" applyNumberFormat="1"/>
    <xf numFmtId="4" fontId="0" fillId="0" borderId="0" xfId="0" applyNumberFormat="1"/>
    <xf numFmtId="4" fontId="2" fillId="0" borderId="0" xfId="0" applyNumberFormat="1" applyFont="1"/>
    <xf numFmtId="0" fontId="2" fillId="0" borderId="0" xfId="0" applyFont="1"/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4" fontId="2" fillId="0" borderId="5" xfId="0" applyNumberFormat="1" applyFont="1" applyBorder="1"/>
    <xf numFmtId="0" fontId="0" fillId="0" borderId="6" xfId="0" applyBorder="1"/>
    <xf numFmtId="0" fontId="0" fillId="0" borderId="7" xfId="0" applyBorder="1"/>
    <xf numFmtId="4" fontId="0" fillId="0" borderId="7" xfId="0" applyNumberFormat="1" applyBorder="1"/>
    <xf numFmtId="4" fontId="2" fillId="0" borderId="8" xfId="0" applyNumberFormat="1" applyFont="1" applyBorder="1"/>
    <xf numFmtId="0" fontId="0" fillId="0" borderId="4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center"/>
    </xf>
    <xf numFmtId="0" fontId="2" fillId="0" borderId="8" xfId="0" applyFont="1" applyBorder="1"/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5" xfId="0" applyFont="1" applyBorder="1"/>
    <xf numFmtId="0" fontId="2" fillId="0" borderId="5" xfId="0" applyFont="1" applyBorder="1"/>
    <xf numFmtId="0" fontId="0" fillId="0" borderId="1" xfId="0" applyBorder="1"/>
    <xf numFmtId="0" fontId="0" fillId="0" borderId="2" xfId="0" applyBorder="1"/>
    <xf numFmtId="4" fontId="0" fillId="0" borderId="2" xfId="0" applyNumberFormat="1" applyBorder="1"/>
    <xf numFmtId="4" fontId="2" fillId="0" borderId="3" xfId="0" applyNumberFormat="1" applyFont="1" applyBorder="1"/>
    <xf numFmtId="4" fontId="2" fillId="0" borderId="9" xfId="0" applyNumberFormat="1" applyFont="1" applyBorder="1"/>
    <xf numFmtId="44" fontId="8" fillId="0" borderId="5" xfId="1" applyFont="1" applyBorder="1"/>
    <xf numFmtId="0" fontId="9" fillId="0" borderId="4" xfId="0" applyFont="1" applyBorder="1"/>
    <xf numFmtId="0" fontId="9" fillId="0" borderId="0" xfId="0" applyFont="1"/>
    <xf numFmtId="0" fontId="9" fillId="0" borderId="5" xfId="0" applyFont="1" applyBorder="1"/>
    <xf numFmtId="4" fontId="9" fillId="0" borderId="0" xfId="0" applyNumberFormat="1" applyFont="1"/>
    <xf numFmtId="4" fontId="10" fillId="0" borderId="5" xfId="0" applyNumberFormat="1" applyFont="1" applyBorder="1"/>
    <xf numFmtId="0" fontId="11" fillId="0" borderId="0" xfId="0" applyFont="1"/>
    <xf numFmtId="0" fontId="8" fillId="0" borderId="4" xfId="0" applyFont="1" applyBorder="1" applyAlignment="1">
      <alignment horizontal="right"/>
    </xf>
    <xf numFmtId="0" fontId="8" fillId="0" borderId="0" xfId="0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4" fontId="12" fillId="0" borderId="0" xfId="0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7D538-A943-47FA-B8CD-7312F1C3571A}">
  <dimension ref="B1:F93"/>
  <sheetViews>
    <sheetView tabSelected="1" topLeftCell="A64" zoomScale="170" zoomScaleNormal="170" workbookViewId="0">
      <selection activeCell="H71" sqref="H71"/>
    </sheetView>
  </sheetViews>
  <sheetFormatPr defaultRowHeight="15" x14ac:dyDescent="0.25"/>
  <cols>
    <col min="1" max="1" width="5.5703125" customWidth="1"/>
    <col min="2" max="2" width="20" bestFit="1" customWidth="1"/>
    <col min="3" max="3" width="19.140625" bestFit="1" customWidth="1"/>
    <col min="4" max="4" width="18.28515625" customWidth="1"/>
    <col min="5" max="5" width="11" bestFit="1" customWidth="1"/>
    <col min="6" max="6" width="18.28515625" bestFit="1" customWidth="1"/>
  </cols>
  <sheetData>
    <row r="1" spans="2:6" ht="18.75" x14ac:dyDescent="0.3">
      <c r="B1" s="44" t="s">
        <v>3</v>
      </c>
      <c r="C1" s="44"/>
      <c r="D1" s="44"/>
      <c r="E1" s="44"/>
      <c r="F1" s="44"/>
    </row>
    <row r="2" spans="2:6" x14ac:dyDescent="0.25">
      <c r="B2" t="s">
        <v>0</v>
      </c>
      <c r="C2" s="5" t="s">
        <v>5</v>
      </c>
    </row>
    <row r="3" spans="2:6" x14ac:dyDescent="0.25">
      <c r="B3" t="s">
        <v>1</v>
      </c>
      <c r="C3">
        <v>1234</v>
      </c>
    </row>
    <row r="4" spans="2:6" x14ac:dyDescent="0.25">
      <c r="B4" t="s">
        <v>71</v>
      </c>
      <c r="C4" s="1">
        <v>45687</v>
      </c>
    </row>
    <row r="5" spans="2:6" x14ac:dyDescent="0.25">
      <c r="B5" t="s">
        <v>67</v>
      </c>
      <c r="C5">
        <v>6</v>
      </c>
    </row>
    <row r="6" spans="2:6" x14ac:dyDescent="0.25">
      <c r="B6" t="s">
        <v>66</v>
      </c>
      <c r="C6" s="1">
        <v>45698</v>
      </c>
    </row>
    <row r="7" spans="2:6" x14ac:dyDescent="0.25">
      <c r="B7" t="s">
        <v>65</v>
      </c>
      <c r="C7" s="48">
        <v>45716</v>
      </c>
    </row>
    <row r="8" spans="2:6" ht="15.75" thickBot="1" x14ac:dyDescent="0.3">
      <c r="C8" s="1"/>
    </row>
    <row r="9" spans="2:6" ht="16.5" thickTop="1" x14ac:dyDescent="0.25">
      <c r="B9" s="45" t="s">
        <v>2</v>
      </c>
      <c r="C9" s="46"/>
      <c r="D9" s="46"/>
      <c r="E9" s="46"/>
      <c r="F9" s="47"/>
    </row>
    <row r="10" spans="2:6" x14ac:dyDescent="0.25">
      <c r="B10" s="6"/>
      <c r="E10" s="24" t="s">
        <v>19</v>
      </c>
      <c r="F10" s="25" t="s">
        <v>18</v>
      </c>
    </row>
    <row r="11" spans="2:6" x14ac:dyDescent="0.25">
      <c r="B11" s="16" t="s">
        <v>4</v>
      </c>
      <c r="E11" s="14" t="s">
        <v>11</v>
      </c>
      <c r="F11" s="15" t="s">
        <v>11</v>
      </c>
    </row>
    <row r="12" spans="2:6" x14ac:dyDescent="0.25">
      <c r="B12" s="6"/>
      <c r="F12" s="7"/>
    </row>
    <row r="13" spans="2:6" x14ac:dyDescent="0.25">
      <c r="B13" s="33" t="s">
        <v>6</v>
      </c>
      <c r="C13" s="34" t="s">
        <v>7</v>
      </c>
      <c r="D13" s="34"/>
      <c r="E13" s="34"/>
      <c r="F13" s="35"/>
    </row>
    <row r="14" spans="2:6" x14ac:dyDescent="0.25">
      <c r="B14" s="33"/>
      <c r="C14" s="34" t="s">
        <v>8</v>
      </c>
      <c r="D14" s="36"/>
      <c r="E14" s="36">
        <v>73350</v>
      </c>
      <c r="F14" s="37"/>
    </row>
    <row r="15" spans="2:6" x14ac:dyDescent="0.25">
      <c r="B15" s="33"/>
      <c r="C15" s="34" t="s">
        <v>9</v>
      </c>
      <c r="D15" s="36">
        <v>25</v>
      </c>
      <c r="E15" s="36"/>
      <c r="F15" s="37"/>
    </row>
    <row r="16" spans="2:6" x14ac:dyDescent="0.25">
      <c r="B16" s="6"/>
      <c r="C16" t="s">
        <v>10</v>
      </c>
      <c r="D16" s="2">
        <v>4050</v>
      </c>
      <c r="E16" s="2">
        <f>SUM(D15*D16)</f>
        <v>101250</v>
      </c>
      <c r="F16" s="8">
        <f>SUM(E14:E16)</f>
        <v>174600</v>
      </c>
    </row>
    <row r="17" spans="2:6" x14ac:dyDescent="0.25">
      <c r="B17" s="6"/>
      <c r="D17" s="2"/>
      <c r="E17" s="2"/>
      <c r="F17" s="8"/>
    </row>
    <row r="18" spans="2:6" x14ac:dyDescent="0.25">
      <c r="B18" s="6" t="s">
        <v>12</v>
      </c>
      <c r="C18" t="s">
        <v>13</v>
      </c>
      <c r="D18" s="2"/>
      <c r="E18" s="2">
        <v>327600</v>
      </c>
      <c r="F18" s="8"/>
    </row>
    <row r="19" spans="2:6" x14ac:dyDescent="0.25">
      <c r="B19" s="6"/>
      <c r="C19" s="38" t="s">
        <v>14</v>
      </c>
      <c r="D19" s="2"/>
      <c r="E19" s="2"/>
      <c r="F19" s="8"/>
    </row>
    <row r="20" spans="2:6" x14ac:dyDescent="0.25">
      <c r="B20" s="6"/>
      <c r="C20" t="s">
        <v>15</v>
      </c>
      <c r="D20" s="2">
        <v>30000</v>
      </c>
      <c r="E20" s="2"/>
      <c r="F20" s="8"/>
    </row>
    <row r="21" spans="2:6" x14ac:dyDescent="0.25">
      <c r="B21" s="6"/>
      <c r="C21" t="s">
        <v>16</v>
      </c>
      <c r="D21" s="2">
        <v>12000</v>
      </c>
      <c r="E21" s="2">
        <f>SUM(D20:D21)</f>
        <v>42000</v>
      </c>
      <c r="F21" s="8">
        <f>SUM(E18-E21)</f>
        <v>285600</v>
      </c>
    </row>
    <row r="22" spans="2:6" x14ac:dyDescent="0.25">
      <c r="B22" s="6"/>
      <c r="D22" s="2"/>
      <c r="E22" s="2"/>
      <c r="F22" s="8"/>
    </row>
    <row r="23" spans="2:6" x14ac:dyDescent="0.25">
      <c r="B23" s="6" t="s">
        <v>17</v>
      </c>
      <c r="C23" t="s">
        <v>20</v>
      </c>
      <c r="D23" s="2">
        <v>90970</v>
      </c>
      <c r="E23" s="2"/>
      <c r="F23" s="8"/>
    </row>
    <row r="24" spans="2:6" x14ac:dyDescent="0.25">
      <c r="B24" s="6"/>
      <c r="C24" t="s">
        <v>21</v>
      </c>
      <c r="D24" s="2">
        <v>75447</v>
      </c>
      <c r="E24" s="2"/>
      <c r="F24" s="8"/>
    </row>
    <row r="25" spans="2:6" x14ac:dyDescent="0.25">
      <c r="B25" s="6"/>
      <c r="C25" t="s">
        <v>22</v>
      </c>
      <c r="D25" s="2">
        <v>73806</v>
      </c>
      <c r="E25" s="2"/>
      <c r="F25" s="8"/>
    </row>
    <row r="26" spans="2:6" x14ac:dyDescent="0.25">
      <c r="B26" s="6"/>
      <c r="C26" t="s">
        <v>23</v>
      </c>
      <c r="D26" s="2">
        <v>23138.36</v>
      </c>
      <c r="E26" s="2"/>
      <c r="F26" s="8"/>
    </row>
    <row r="27" spans="2:6" x14ac:dyDescent="0.25">
      <c r="B27" s="6"/>
      <c r="C27" t="s">
        <v>24</v>
      </c>
      <c r="D27" s="2">
        <v>6618</v>
      </c>
      <c r="E27" s="2"/>
      <c r="F27" s="8"/>
    </row>
    <row r="28" spans="2:6" x14ac:dyDescent="0.25">
      <c r="B28" s="6"/>
      <c r="C28" t="s">
        <v>25</v>
      </c>
      <c r="D28" s="2">
        <v>25926</v>
      </c>
      <c r="E28" s="2"/>
      <c r="F28" s="8"/>
    </row>
    <row r="29" spans="2:6" x14ac:dyDescent="0.25">
      <c r="B29" s="6"/>
      <c r="C29" t="s">
        <v>26</v>
      </c>
      <c r="D29" s="2">
        <v>1980</v>
      </c>
      <c r="E29" s="2"/>
      <c r="F29" s="8"/>
    </row>
    <row r="30" spans="2:6" x14ac:dyDescent="0.25">
      <c r="B30" s="6"/>
      <c r="C30" t="s">
        <v>27</v>
      </c>
      <c r="D30" s="2">
        <v>432</v>
      </c>
      <c r="E30" s="2"/>
      <c r="F30" s="8"/>
    </row>
    <row r="31" spans="2:6" x14ac:dyDescent="0.25">
      <c r="B31" s="6"/>
      <c r="C31" t="s">
        <v>28</v>
      </c>
      <c r="D31" s="2">
        <v>72</v>
      </c>
      <c r="E31" s="2"/>
      <c r="F31" s="8"/>
    </row>
    <row r="32" spans="2:6" x14ac:dyDescent="0.25">
      <c r="B32" s="6"/>
      <c r="C32" t="s">
        <v>29</v>
      </c>
      <c r="D32" s="2">
        <v>1638</v>
      </c>
      <c r="E32" s="2">
        <f>SUM(D23:D32)</f>
        <v>300027.36</v>
      </c>
      <c r="F32" s="8">
        <f>SUM(E32)</f>
        <v>300027.36</v>
      </c>
    </row>
    <row r="33" spans="2:6" x14ac:dyDescent="0.25">
      <c r="B33" s="6"/>
      <c r="D33" s="2"/>
      <c r="E33" s="2"/>
      <c r="F33" s="8"/>
    </row>
    <row r="34" spans="2:6" x14ac:dyDescent="0.25">
      <c r="B34" s="6" t="s">
        <v>30</v>
      </c>
      <c r="C34" t="s">
        <v>31</v>
      </c>
      <c r="D34" s="2"/>
      <c r="E34" s="2">
        <v>1200</v>
      </c>
      <c r="F34" s="8">
        <f>SUM(E34)</f>
        <v>1200</v>
      </c>
    </row>
    <row r="35" spans="2:6" ht="15.75" thickBot="1" x14ac:dyDescent="0.3">
      <c r="B35" s="9"/>
      <c r="C35" s="10"/>
      <c r="D35" s="11"/>
      <c r="E35" s="11"/>
      <c r="F35" s="12"/>
    </row>
    <row r="36" spans="2:6" ht="16.5" thickTop="1" thickBot="1" x14ac:dyDescent="0.3">
      <c r="D36" s="2"/>
      <c r="E36" s="2"/>
      <c r="F36" s="3"/>
    </row>
    <row r="37" spans="2:6" ht="16.5" thickTop="1" x14ac:dyDescent="0.25">
      <c r="B37" s="45" t="s">
        <v>32</v>
      </c>
      <c r="C37" s="46"/>
      <c r="D37" s="46"/>
      <c r="E37" s="46"/>
      <c r="F37" s="47"/>
    </row>
    <row r="38" spans="2:6" x14ac:dyDescent="0.25">
      <c r="B38" s="6"/>
      <c r="D38" s="2"/>
      <c r="E38" s="14" t="s">
        <v>11</v>
      </c>
      <c r="F38" s="15" t="s">
        <v>11</v>
      </c>
    </row>
    <row r="39" spans="2:6" x14ac:dyDescent="0.25">
      <c r="B39" s="6" t="s">
        <v>33</v>
      </c>
      <c r="C39" t="s">
        <v>36</v>
      </c>
      <c r="D39" s="2"/>
      <c r="E39" s="2"/>
      <c r="F39" s="8"/>
    </row>
    <row r="40" spans="2:6" x14ac:dyDescent="0.25">
      <c r="B40" s="6"/>
      <c r="D40" s="2"/>
      <c r="E40" s="2"/>
      <c r="F40" s="8"/>
    </row>
    <row r="41" spans="2:6" x14ac:dyDescent="0.25">
      <c r="B41" s="6" t="s">
        <v>35</v>
      </c>
      <c r="C41" t="s">
        <v>34</v>
      </c>
      <c r="D41" s="2"/>
      <c r="E41" s="2">
        <v>98338</v>
      </c>
      <c r="F41" s="8"/>
    </row>
    <row r="42" spans="2:6" x14ac:dyDescent="0.25">
      <c r="B42" s="6"/>
      <c r="C42" t="s">
        <v>37</v>
      </c>
      <c r="D42" s="2">
        <v>18000</v>
      </c>
      <c r="E42" s="2"/>
      <c r="F42" s="8">
        <f>SUM(E41-D42)</f>
        <v>80338</v>
      </c>
    </row>
    <row r="43" spans="2:6" x14ac:dyDescent="0.25">
      <c r="B43" s="6"/>
      <c r="D43" s="2"/>
      <c r="E43" s="2"/>
      <c r="F43" s="8"/>
    </row>
    <row r="44" spans="2:6" x14ac:dyDescent="0.25">
      <c r="B44" s="6" t="s">
        <v>38</v>
      </c>
      <c r="C44" t="s">
        <v>34</v>
      </c>
      <c r="D44" s="2"/>
      <c r="E44" s="2"/>
      <c r="F44" s="8"/>
    </row>
    <row r="45" spans="2:6" x14ac:dyDescent="0.25">
      <c r="B45" s="6"/>
      <c r="C45" t="s">
        <v>39</v>
      </c>
      <c r="D45" s="2">
        <v>7422</v>
      </c>
      <c r="E45" s="2"/>
      <c r="F45" s="8"/>
    </row>
    <row r="46" spans="2:6" x14ac:dyDescent="0.25">
      <c r="B46" s="6"/>
      <c r="C46" t="s">
        <v>40</v>
      </c>
      <c r="D46" s="2">
        <v>17994</v>
      </c>
      <c r="E46" s="2"/>
      <c r="F46" s="8"/>
    </row>
    <row r="47" spans="2:6" x14ac:dyDescent="0.25">
      <c r="B47" s="6"/>
      <c r="C47" t="s">
        <v>41</v>
      </c>
      <c r="D47" s="2">
        <v>5058</v>
      </c>
      <c r="E47" s="2"/>
      <c r="F47" s="8"/>
    </row>
    <row r="48" spans="2:6" x14ac:dyDescent="0.25">
      <c r="B48" s="6"/>
      <c r="C48" t="s">
        <v>42</v>
      </c>
      <c r="D48" s="2">
        <v>13200</v>
      </c>
      <c r="E48" s="2"/>
      <c r="F48" s="8">
        <f>SUM(D45:D48)</f>
        <v>43674</v>
      </c>
    </row>
    <row r="49" spans="2:6" ht="15.75" thickBot="1" x14ac:dyDescent="0.3">
      <c r="B49" s="9"/>
      <c r="C49" s="10"/>
      <c r="D49" s="11"/>
      <c r="E49" s="11"/>
      <c r="F49" s="12"/>
    </row>
    <row r="50" spans="2:6" ht="16.5" thickTop="1" thickBot="1" x14ac:dyDescent="0.3">
      <c r="D50" s="2"/>
      <c r="E50" s="2"/>
      <c r="F50" s="3"/>
    </row>
    <row r="51" spans="2:6" ht="16.5" thickTop="1" x14ac:dyDescent="0.25">
      <c r="B51" s="45" t="s">
        <v>44</v>
      </c>
      <c r="C51" s="46"/>
      <c r="D51" s="46"/>
      <c r="E51" s="46"/>
      <c r="F51" s="47"/>
    </row>
    <row r="52" spans="2:6" ht="15.75" x14ac:dyDescent="0.25">
      <c r="B52" s="22"/>
      <c r="C52" s="23"/>
      <c r="D52" s="23"/>
      <c r="E52" s="14" t="s">
        <v>11</v>
      </c>
      <c r="F52" s="15" t="s">
        <v>11</v>
      </c>
    </row>
    <row r="53" spans="2:6" x14ac:dyDescent="0.25">
      <c r="B53" s="13" t="s">
        <v>45</v>
      </c>
      <c r="C53" s="14" t="s">
        <v>47</v>
      </c>
      <c r="D53" s="14" t="s">
        <v>46</v>
      </c>
      <c r="E53" s="14"/>
      <c r="F53" s="15"/>
    </row>
    <row r="54" spans="2:6" x14ac:dyDescent="0.25">
      <c r="B54" s="16"/>
      <c r="C54" s="14"/>
      <c r="D54" s="14"/>
      <c r="E54" s="14"/>
      <c r="F54" s="15"/>
    </row>
    <row r="55" spans="2:6" x14ac:dyDescent="0.25">
      <c r="B55" s="16"/>
      <c r="C55" s="14"/>
      <c r="D55" s="14"/>
      <c r="E55" s="14"/>
      <c r="F55" s="15"/>
    </row>
    <row r="56" spans="2:6" x14ac:dyDescent="0.25">
      <c r="B56" s="16"/>
      <c r="C56" s="14"/>
      <c r="D56" s="14"/>
      <c r="E56" s="14"/>
      <c r="F56" s="15"/>
    </row>
    <row r="57" spans="2:6" x14ac:dyDescent="0.25">
      <c r="B57" s="16"/>
      <c r="C57" s="14"/>
      <c r="D57" s="5" t="s">
        <v>48</v>
      </c>
      <c r="E57" s="14"/>
      <c r="F57" s="15">
        <v>0</v>
      </c>
    </row>
    <row r="58" spans="2:6" ht="15.75" thickBot="1" x14ac:dyDescent="0.3">
      <c r="B58" s="17"/>
      <c r="C58" s="18"/>
      <c r="D58" s="19"/>
      <c r="E58" s="18"/>
      <c r="F58" s="20"/>
    </row>
    <row r="59" spans="2:6" ht="16.5" thickTop="1" thickBot="1" x14ac:dyDescent="0.3">
      <c r="B59" s="14"/>
      <c r="C59" s="14"/>
      <c r="D59" s="5"/>
      <c r="E59" s="14"/>
      <c r="F59" s="14"/>
    </row>
    <row r="60" spans="2:6" ht="16.5" thickTop="1" x14ac:dyDescent="0.25">
      <c r="B60" s="45" t="s">
        <v>43</v>
      </c>
      <c r="C60" s="46"/>
      <c r="D60" s="46"/>
      <c r="E60" s="46"/>
      <c r="F60" s="47"/>
    </row>
    <row r="61" spans="2:6" x14ac:dyDescent="0.25">
      <c r="B61" s="6"/>
      <c r="C61" t="s">
        <v>49</v>
      </c>
      <c r="D61" s="14" t="s">
        <v>11</v>
      </c>
      <c r="E61" s="14" t="s">
        <v>11</v>
      </c>
      <c r="F61" s="15" t="s">
        <v>11</v>
      </c>
    </row>
    <row r="62" spans="2:6" x14ac:dyDescent="0.25">
      <c r="B62" s="6"/>
      <c r="C62" t="s">
        <v>50</v>
      </c>
      <c r="D62" s="2">
        <v>8538</v>
      </c>
      <c r="E62" s="2"/>
      <c r="F62" s="8"/>
    </row>
    <row r="63" spans="2:6" x14ac:dyDescent="0.25">
      <c r="B63" s="6"/>
      <c r="C63" t="s">
        <v>51</v>
      </c>
      <c r="D63" s="2">
        <v>1650</v>
      </c>
      <c r="E63" s="2"/>
      <c r="F63" s="8"/>
    </row>
    <row r="64" spans="2:6" x14ac:dyDescent="0.25">
      <c r="B64" s="6"/>
      <c r="C64" t="s">
        <v>52</v>
      </c>
      <c r="D64" s="2">
        <v>618</v>
      </c>
      <c r="E64" s="2"/>
      <c r="F64" s="8"/>
    </row>
    <row r="65" spans="2:6" x14ac:dyDescent="0.25">
      <c r="B65" s="6"/>
      <c r="C65" t="s">
        <v>53</v>
      </c>
      <c r="D65" s="2">
        <v>1362</v>
      </c>
      <c r="E65" s="2"/>
      <c r="F65" s="8"/>
    </row>
    <row r="66" spans="2:6" x14ac:dyDescent="0.25">
      <c r="B66" s="6"/>
      <c r="C66" t="s">
        <v>54</v>
      </c>
      <c r="D66" s="2">
        <v>2940</v>
      </c>
      <c r="E66" s="2"/>
      <c r="F66" s="8"/>
    </row>
    <row r="67" spans="2:6" x14ac:dyDescent="0.25">
      <c r="B67" s="6"/>
      <c r="C67" t="s">
        <v>55</v>
      </c>
      <c r="D67" s="2">
        <v>3000</v>
      </c>
      <c r="E67" s="2"/>
      <c r="F67" s="8"/>
    </row>
    <row r="68" spans="2:6" x14ac:dyDescent="0.25">
      <c r="B68" s="6"/>
      <c r="C68" t="s">
        <v>56</v>
      </c>
      <c r="D68" s="2">
        <v>4200</v>
      </c>
      <c r="E68" s="2"/>
      <c r="F68" s="8"/>
    </row>
    <row r="69" spans="2:6" x14ac:dyDescent="0.25">
      <c r="B69" s="6"/>
      <c r="C69" t="s">
        <v>57</v>
      </c>
      <c r="D69" s="2">
        <v>1200</v>
      </c>
      <c r="E69" s="2"/>
      <c r="F69" s="8"/>
    </row>
    <row r="70" spans="2:6" x14ac:dyDescent="0.25">
      <c r="B70" s="6"/>
      <c r="C70" t="s">
        <v>58</v>
      </c>
      <c r="D70" s="2">
        <v>6000</v>
      </c>
      <c r="E70" s="2">
        <f>SUM(D62:D70)</f>
        <v>29508</v>
      </c>
      <c r="F70" s="8">
        <f>SUM(E70)</f>
        <v>29508</v>
      </c>
    </row>
    <row r="71" spans="2:6" ht="15.75" thickBot="1" x14ac:dyDescent="0.3">
      <c r="B71" s="9"/>
      <c r="C71" s="10"/>
      <c r="D71" s="10"/>
      <c r="E71" s="10"/>
      <c r="F71" s="21"/>
    </row>
    <row r="72" spans="2:6" ht="16.5" thickTop="1" thickBot="1" x14ac:dyDescent="0.3">
      <c r="F72" s="4"/>
    </row>
    <row r="73" spans="2:6" ht="16.5" thickTop="1" x14ac:dyDescent="0.25">
      <c r="B73" s="45" t="s">
        <v>72</v>
      </c>
      <c r="C73" s="46"/>
      <c r="D73" s="46"/>
      <c r="E73" s="46"/>
      <c r="F73" s="47"/>
    </row>
    <row r="74" spans="2:6" x14ac:dyDescent="0.25">
      <c r="B74" s="6"/>
      <c r="E74" s="14" t="s">
        <v>11</v>
      </c>
      <c r="F74" s="15" t="s">
        <v>11</v>
      </c>
    </row>
    <row r="75" spans="2:6" x14ac:dyDescent="0.25">
      <c r="B75" s="6"/>
      <c r="C75" t="s">
        <v>59</v>
      </c>
      <c r="E75" s="2">
        <v>1454</v>
      </c>
      <c r="F75" s="8">
        <f>SUM(E75)</f>
        <v>1454</v>
      </c>
    </row>
    <row r="76" spans="2:6" ht="15.75" thickBot="1" x14ac:dyDescent="0.3">
      <c r="B76" s="9"/>
      <c r="C76" s="10"/>
      <c r="D76" s="10"/>
      <c r="E76" s="11"/>
      <c r="F76" s="12"/>
    </row>
    <row r="77" spans="2:6" ht="16.5" thickTop="1" thickBot="1" x14ac:dyDescent="0.3">
      <c r="E77" s="2"/>
      <c r="F77" s="3"/>
    </row>
    <row r="78" spans="2:6" ht="15.75" thickTop="1" x14ac:dyDescent="0.25">
      <c r="B78" s="27" t="s">
        <v>60</v>
      </c>
      <c r="C78" s="28"/>
      <c r="D78" s="28"/>
      <c r="E78" s="29"/>
      <c r="F78" s="30">
        <f>SUM(F16+F21+F32+F34+F42+F48+F70+F75)</f>
        <v>916401.36</v>
      </c>
    </row>
    <row r="79" spans="2:6" x14ac:dyDescent="0.25">
      <c r="B79" s="6" t="s">
        <v>63</v>
      </c>
      <c r="D79" s="2">
        <v>3</v>
      </c>
      <c r="E79" s="2"/>
      <c r="F79" s="31">
        <f>SUM(F78/100)*D79</f>
        <v>27492.040800000002</v>
      </c>
    </row>
    <row r="80" spans="2:6" x14ac:dyDescent="0.25">
      <c r="B80" s="6" t="s">
        <v>61</v>
      </c>
      <c r="E80" s="2"/>
      <c r="F80" s="8">
        <f>SUM(F78-F79)</f>
        <v>888909.31920000003</v>
      </c>
    </row>
    <row r="81" spans="2:6" x14ac:dyDescent="0.25">
      <c r="B81" s="6"/>
      <c r="E81" s="2"/>
      <c r="F81" s="8"/>
    </row>
    <row r="82" spans="2:6" x14ac:dyDescent="0.25">
      <c r="B82" s="6" t="s">
        <v>64</v>
      </c>
      <c r="E82" s="2"/>
      <c r="F82" s="31">
        <v>-726216</v>
      </c>
    </row>
    <row r="83" spans="2:6" x14ac:dyDescent="0.25">
      <c r="B83" s="6" t="s">
        <v>62</v>
      </c>
      <c r="E83" s="2"/>
      <c r="F83" s="8">
        <f>SUM(F80+F82)</f>
        <v>162693.31920000003</v>
      </c>
    </row>
    <row r="84" spans="2:6" x14ac:dyDescent="0.25">
      <c r="B84" s="6"/>
      <c r="F84" s="26"/>
    </row>
    <row r="85" spans="2:6" ht="15.75" x14ac:dyDescent="0.25">
      <c r="B85" s="39" t="s">
        <v>68</v>
      </c>
      <c r="C85" s="40"/>
      <c r="D85" s="40"/>
      <c r="E85" s="40"/>
      <c r="F85" s="32">
        <f>SUM(F83)</f>
        <v>162693.31920000003</v>
      </c>
    </row>
    <row r="86" spans="2:6" x14ac:dyDescent="0.25">
      <c r="B86" s="6" t="s">
        <v>69</v>
      </c>
      <c r="F86" s="26"/>
    </row>
    <row r="87" spans="2:6" x14ac:dyDescent="0.25">
      <c r="B87" s="41" t="e" cm="1">
        <f t="array" aca="1" ref="B87" ca="1">SpellNumber(F85)</f>
        <v>#NAME?</v>
      </c>
      <c r="C87" s="42"/>
      <c r="D87" s="42"/>
      <c r="E87" s="42"/>
      <c r="F87" s="43"/>
    </row>
    <row r="88" spans="2:6" ht="15.75" thickBot="1" x14ac:dyDescent="0.3">
      <c r="B88" s="9" t="s">
        <v>70</v>
      </c>
      <c r="C88" s="10"/>
      <c r="D88" s="10"/>
      <c r="E88" s="10"/>
      <c r="F88" s="21"/>
    </row>
    <row r="89" spans="2:6" ht="15.75" thickTop="1" x14ac:dyDescent="0.25">
      <c r="F89" s="4"/>
    </row>
    <row r="90" spans="2:6" x14ac:dyDescent="0.25">
      <c r="F90" s="4"/>
    </row>
    <row r="91" spans="2:6" x14ac:dyDescent="0.25">
      <c r="F91" s="4"/>
    </row>
    <row r="92" spans="2:6" x14ac:dyDescent="0.25">
      <c r="F92" s="4"/>
    </row>
    <row r="93" spans="2:6" x14ac:dyDescent="0.25">
      <c r="F93" s="4"/>
    </row>
  </sheetData>
  <mergeCells count="8">
    <mergeCell ref="B85:E85"/>
    <mergeCell ref="B87:F87"/>
    <mergeCell ref="B1:F1"/>
    <mergeCell ref="B9:F9"/>
    <mergeCell ref="B37:F37"/>
    <mergeCell ref="B51:F51"/>
    <mergeCell ref="B60:F60"/>
    <mergeCell ref="B73:F7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45BDF-8654-4C2E-931E-AD79226F90E2}">
  <dimension ref="B1:F93"/>
  <sheetViews>
    <sheetView topLeftCell="A54" workbookViewId="0">
      <selection activeCell="D21" sqref="D21"/>
    </sheetView>
  </sheetViews>
  <sheetFormatPr defaultRowHeight="15" x14ac:dyDescent="0.25"/>
  <cols>
    <col min="1" max="1" width="5.5703125" customWidth="1"/>
    <col min="2" max="2" width="20" bestFit="1" customWidth="1"/>
    <col min="3" max="3" width="19.140625" bestFit="1" customWidth="1"/>
    <col min="4" max="4" width="18.28515625" customWidth="1"/>
    <col min="5" max="5" width="11" bestFit="1" customWidth="1"/>
    <col min="6" max="6" width="18.28515625" bestFit="1" customWidth="1"/>
  </cols>
  <sheetData>
    <row r="1" spans="2:6" ht="18.75" x14ac:dyDescent="0.3">
      <c r="B1" s="44" t="s">
        <v>3</v>
      </c>
      <c r="C1" s="44"/>
      <c r="D1" s="44"/>
      <c r="E1" s="44"/>
      <c r="F1" s="44"/>
    </row>
    <row r="2" spans="2:6" x14ac:dyDescent="0.25">
      <c r="B2" t="s">
        <v>0</v>
      </c>
      <c r="C2" s="5" t="s">
        <v>5</v>
      </c>
    </row>
    <row r="3" spans="2:6" x14ac:dyDescent="0.25">
      <c r="B3" t="s">
        <v>1</v>
      </c>
      <c r="C3">
        <v>1234</v>
      </c>
    </row>
    <row r="4" spans="2:6" x14ac:dyDescent="0.25">
      <c r="B4" t="s">
        <v>71</v>
      </c>
      <c r="C4" s="1">
        <v>45687</v>
      </c>
    </row>
    <row r="5" spans="2:6" x14ac:dyDescent="0.25">
      <c r="B5" t="s">
        <v>67</v>
      </c>
      <c r="C5">
        <v>6</v>
      </c>
    </row>
    <row r="6" spans="2:6" x14ac:dyDescent="0.25">
      <c r="B6" t="s">
        <v>66</v>
      </c>
      <c r="C6" s="1">
        <v>45698</v>
      </c>
    </row>
    <row r="7" spans="2:6" x14ac:dyDescent="0.25">
      <c r="B7" t="s">
        <v>65</v>
      </c>
      <c r="C7" s="1">
        <v>45716</v>
      </c>
    </row>
    <row r="8" spans="2:6" ht="15.75" thickBot="1" x14ac:dyDescent="0.3">
      <c r="C8" s="1"/>
    </row>
    <row r="9" spans="2:6" ht="16.5" thickTop="1" x14ac:dyDescent="0.25">
      <c r="B9" s="45" t="s">
        <v>2</v>
      </c>
      <c r="C9" s="46"/>
      <c r="D9" s="46"/>
      <c r="E9" s="46"/>
      <c r="F9" s="47"/>
    </row>
    <row r="10" spans="2:6" x14ac:dyDescent="0.25">
      <c r="B10" s="6"/>
      <c r="E10" s="24" t="s">
        <v>19</v>
      </c>
      <c r="F10" s="25" t="s">
        <v>18</v>
      </c>
    </row>
    <row r="11" spans="2:6" x14ac:dyDescent="0.25">
      <c r="B11" s="16" t="s">
        <v>4</v>
      </c>
      <c r="E11" s="14" t="s">
        <v>11</v>
      </c>
      <c r="F11" s="15" t="s">
        <v>11</v>
      </c>
    </row>
    <row r="12" spans="2:6" x14ac:dyDescent="0.25">
      <c r="B12" s="6"/>
      <c r="F12" s="7"/>
    </row>
    <row r="13" spans="2:6" x14ac:dyDescent="0.25">
      <c r="B13" s="33" t="s">
        <v>6</v>
      </c>
      <c r="C13" s="34" t="s">
        <v>7</v>
      </c>
      <c r="D13" s="34"/>
      <c r="E13" s="34"/>
      <c r="F13" s="35"/>
    </row>
    <row r="14" spans="2:6" x14ac:dyDescent="0.25">
      <c r="B14" s="33"/>
      <c r="C14" s="34" t="s">
        <v>8</v>
      </c>
      <c r="D14" s="36"/>
      <c r="E14" s="36">
        <v>73350</v>
      </c>
      <c r="F14" s="37"/>
    </row>
    <row r="15" spans="2:6" x14ac:dyDescent="0.25">
      <c r="B15" s="33"/>
      <c r="C15" s="34" t="s">
        <v>9</v>
      </c>
      <c r="D15" s="36">
        <v>25</v>
      </c>
      <c r="E15" s="36"/>
      <c r="F15" s="37"/>
    </row>
    <row r="16" spans="2:6" x14ac:dyDescent="0.25">
      <c r="B16" s="33"/>
      <c r="C16" s="34" t="s">
        <v>10</v>
      </c>
      <c r="D16" s="36">
        <v>4050</v>
      </c>
      <c r="E16" s="36">
        <f>SUM(D15*D16)</f>
        <v>101250</v>
      </c>
      <c r="F16" s="37">
        <f>SUM(E14:E16)</f>
        <v>174600</v>
      </c>
    </row>
    <row r="17" spans="2:6" x14ac:dyDescent="0.25">
      <c r="B17" s="6"/>
      <c r="D17" s="2"/>
      <c r="E17" s="2"/>
      <c r="F17" s="8"/>
    </row>
    <row r="18" spans="2:6" x14ac:dyDescent="0.25">
      <c r="B18" s="6" t="s">
        <v>12</v>
      </c>
      <c r="C18" t="s">
        <v>13</v>
      </c>
      <c r="D18" s="2"/>
      <c r="E18" s="2">
        <v>327600</v>
      </c>
      <c r="F18" s="8"/>
    </row>
    <row r="19" spans="2:6" x14ac:dyDescent="0.25">
      <c r="B19" s="6"/>
      <c r="C19" t="s">
        <v>14</v>
      </c>
      <c r="D19" s="2"/>
      <c r="E19" s="2"/>
      <c r="F19" s="8"/>
    </row>
    <row r="20" spans="2:6" x14ac:dyDescent="0.25">
      <c r="B20" s="6"/>
      <c r="C20" t="s">
        <v>15</v>
      </c>
      <c r="D20" s="2">
        <v>30000</v>
      </c>
      <c r="E20" s="2"/>
      <c r="F20" s="8"/>
    </row>
    <row r="21" spans="2:6" x14ac:dyDescent="0.25">
      <c r="B21" s="6"/>
      <c r="C21" t="s">
        <v>16</v>
      </c>
      <c r="D21" s="2">
        <v>12000</v>
      </c>
      <c r="E21" s="2">
        <f>SUM(D20:D21)</f>
        <v>42000</v>
      </c>
      <c r="F21" s="8">
        <f>SUM(E18-E21)</f>
        <v>285600</v>
      </c>
    </row>
    <row r="22" spans="2:6" x14ac:dyDescent="0.25">
      <c r="B22" s="6"/>
      <c r="D22" s="2"/>
      <c r="E22" s="2"/>
      <c r="F22" s="8"/>
    </row>
    <row r="23" spans="2:6" x14ac:dyDescent="0.25">
      <c r="B23" s="6" t="s">
        <v>17</v>
      </c>
      <c r="C23" t="s">
        <v>20</v>
      </c>
      <c r="D23" s="2">
        <v>90970</v>
      </c>
      <c r="E23" s="2"/>
      <c r="F23" s="8"/>
    </row>
    <row r="24" spans="2:6" x14ac:dyDescent="0.25">
      <c r="B24" s="6"/>
      <c r="C24" t="s">
        <v>21</v>
      </c>
      <c r="D24" s="2">
        <v>75447</v>
      </c>
      <c r="E24" s="2"/>
      <c r="F24" s="8"/>
    </row>
    <row r="25" spans="2:6" x14ac:dyDescent="0.25">
      <c r="B25" s="6"/>
      <c r="C25" t="s">
        <v>22</v>
      </c>
      <c r="D25" s="2">
        <v>73806</v>
      </c>
      <c r="E25" s="2"/>
      <c r="F25" s="8"/>
    </row>
    <row r="26" spans="2:6" x14ac:dyDescent="0.25">
      <c r="B26" s="6"/>
      <c r="C26" t="s">
        <v>23</v>
      </c>
      <c r="D26" s="2">
        <v>23138.36</v>
      </c>
      <c r="E26" s="2"/>
      <c r="F26" s="8"/>
    </row>
    <row r="27" spans="2:6" x14ac:dyDescent="0.25">
      <c r="B27" s="6"/>
      <c r="C27" t="s">
        <v>24</v>
      </c>
      <c r="D27" s="2">
        <v>6618</v>
      </c>
      <c r="E27" s="2"/>
      <c r="F27" s="8"/>
    </row>
    <row r="28" spans="2:6" x14ac:dyDescent="0.25">
      <c r="B28" s="6"/>
      <c r="C28" t="s">
        <v>25</v>
      </c>
      <c r="D28" s="2">
        <v>25926</v>
      </c>
      <c r="E28" s="2"/>
      <c r="F28" s="8"/>
    </row>
    <row r="29" spans="2:6" x14ac:dyDescent="0.25">
      <c r="B29" s="6"/>
      <c r="C29" t="s">
        <v>26</v>
      </c>
      <c r="D29" s="2">
        <v>1980</v>
      </c>
      <c r="E29" s="2"/>
      <c r="F29" s="8"/>
    </row>
    <row r="30" spans="2:6" x14ac:dyDescent="0.25">
      <c r="B30" s="6"/>
      <c r="C30" t="s">
        <v>27</v>
      </c>
      <c r="D30" s="2">
        <v>432</v>
      </c>
      <c r="E30" s="2"/>
      <c r="F30" s="8"/>
    </row>
    <row r="31" spans="2:6" x14ac:dyDescent="0.25">
      <c r="B31" s="6"/>
      <c r="C31" t="s">
        <v>28</v>
      </c>
      <c r="D31" s="2">
        <v>72</v>
      </c>
      <c r="E31" s="2"/>
      <c r="F31" s="8"/>
    </row>
    <row r="32" spans="2:6" x14ac:dyDescent="0.25">
      <c r="B32" s="6"/>
      <c r="C32" t="s">
        <v>29</v>
      </c>
      <c r="D32" s="2">
        <v>1638</v>
      </c>
      <c r="E32" s="2">
        <f>SUM(D23:D32)</f>
        <v>300027.36</v>
      </c>
      <c r="F32" s="8">
        <f>SUM(E32)</f>
        <v>300027.36</v>
      </c>
    </row>
    <row r="33" spans="2:6" x14ac:dyDescent="0.25">
      <c r="B33" s="6"/>
      <c r="D33" s="2"/>
      <c r="E33" s="2"/>
      <c r="F33" s="8"/>
    </row>
    <row r="34" spans="2:6" x14ac:dyDescent="0.25">
      <c r="B34" s="6" t="s">
        <v>30</v>
      </c>
      <c r="C34" t="s">
        <v>31</v>
      </c>
      <c r="D34" s="2"/>
      <c r="E34" s="2">
        <v>1200</v>
      </c>
      <c r="F34" s="8">
        <f>SUM(E34)</f>
        <v>1200</v>
      </c>
    </row>
    <row r="35" spans="2:6" ht="15.75" thickBot="1" x14ac:dyDescent="0.3">
      <c r="B35" s="9"/>
      <c r="C35" s="10"/>
      <c r="D35" s="11"/>
      <c r="E35" s="11"/>
      <c r="F35" s="12"/>
    </row>
    <row r="36" spans="2:6" ht="16.5" thickTop="1" thickBot="1" x14ac:dyDescent="0.3">
      <c r="D36" s="2"/>
      <c r="E36" s="2"/>
      <c r="F36" s="3"/>
    </row>
    <row r="37" spans="2:6" ht="16.5" thickTop="1" x14ac:dyDescent="0.25">
      <c r="B37" s="45" t="s">
        <v>32</v>
      </c>
      <c r="C37" s="46"/>
      <c r="D37" s="46"/>
      <c r="E37" s="46"/>
      <c r="F37" s="47"/>
    </row>
    <row r="38" spans="2:6" x14ac:dyDescent="0.25">
      <c r="B38" s="6"/>
      <c r="D38" s="2"/>
      <c r="E38" s="14" t="s">
        <v>11</v>
      </c>
      <c r="F38" s="15" t="s">
        <v>11</v>
      </c>
    </row>
    <row r="39" spans="2:6" x14ac:dyDescent="0.25">
      <c r="B39" s="6" t="s">
        <v>33</v>
      </c>
      <c r="C39" t="s">
        <v>36</v>
      </c>
      <c r="D39" s="2"/>
      <c r="E39" s="2"/>
      <c r="F39" s="8"/>
    </row>
    <row r="40" spans="2:6" x14ac:dyDescent="0.25">
      <c r="B40" s="6"/>
      <c r="D40" s="2"/>
      <c r="E40" s="2"/>
      <c r="F40" s="8"/>
    </row>
    <row r="41" spans="2:6" x14ac:dyDescent="0.25">
      <c r="B41" s="6" t="s">
        <v>35</v>
      </c>
      <c r="C41" t="s">
        <v>34</v>
      </c>
      <c r="D41" s="2"/>
      <c r="E41" s="2">
        <v>98338</v>
      </c>
      <c r="F41" s="8"/>
    </row>
    <row r="42" spans="2:6" x14ac:dyDescent="0.25">
      <c r="B42" s="6"/>
      <c r="C42" t="s">
        <v>37</v>
      </c>
      <c r="D42" s="2">
        <v>18000</v>
      </c>
      <c r="E42" s="2"/>
      <c r="F42" s="8">
        <f>SUM(E41-D42)</f>
        <v>80338</v>
      </c>
    </row>
    <row r="43" spans="2:6" x14ac:dyDescent="0.25">
      <c r="B43" s="6"/>
      <c r="D43" s="2"/>
      <c r="E43" s="2"/>
      <c r="F43" s="8"/>
    </row>
    <row r="44" spans="2:6" x14ac:dyDescent="0.25">
      <c r="B44" s="6" t="s">
        <v>38</v>
      </c>
      <c r="C44" t="s">
        <v>34</v>
      </c>
      <c r="D44" s="2"/>
      <c r="E44" s="2"/>
      <c r="F44" s="8"/>
    </row>
    <row r="45" spans="2:6" x14ac:dyDescent="0.25">
      <c r="B45" s="6"/>
      <c r="C45" t="s">
        <v>39</v>
      </c>
      <c r="D45" s="2">
        <v>7422</v>
      </c>
      <c r="E45" s="2"/>
      <c r="F45" s="8"/>
    </row>
    <row r="46" spans="2:6" x14ac:dyDescent="0.25">
      <c r="B46" s="6"/>
      <c r="C46" t="s">
        <v>40</v>
      </c>
      <c r="D46" s="2">
        <v>17994</v>
      </c>
      <c r="E46" s="2"/>
      <c r="F46" s="8"/>
    </row>
    <row r="47" spans="2:6" x14ac:dyDescent="0.25">
      <c r="B47" s="6"/>
      <c r="C47" t="s">
        <v>41</v>
      </c>
      <c r="D47" s="2">
        <v>5058</v>
      </c>
      <c r="E47" s="2"/>
      <c r="F47" s="8"/>
    </row>
    <row r="48" spans="2:6" x14ac:dyDescent="0.25">
      <c r="B48" s="6"/>
      <c r="C48" t="s">
        <v>42</v>
      </c>
      <c r="D48" s="2">
        <v>13200</v>
      </c>
      <c r="E48" s="2">
        <f>SUM(D45:D48)</f>
        <v>43674</v>
      </c>
      <c r="F48" s="8">
        <f>SUM(E48)</f>
        <v>43674</v>
      </c>
    </row>
    <row r="49" spans="2:6" ht="15.75" thickBot="1" x14ac:dyDescent="0.3">
      <c r="B49" s="9"/>
      <c r="C49" s="10"/>
      <c r="D49" s="11"/>
      <c r="E49" s="11"/>
      <c r="F49" s="12"/>
    </row>
    <row r="50" spans="2:6" ht="16.5" thickTop="1" thickBot="1" x14ac:dyDescent="0.3">
      <c r="D50" s="2"/>
      <c r="E50" s="2"/>
      <c r="F50" s="3"/>
    </row>
    <row r="51" spans="2:6" ht="16.5" thickTop="1" x14ac:dyDescent="0.25">
      <c r="B51" s="45" t="s">
        <v>44</v>
      </c>
      <c r="C51" s="46"/>
      <c r="D51" s="46"/>
      <c r="E51" s="46"/>
      <c r="F51" s="47"/>
    </row>
    <row r="52" spans="2:6" ht="15.75" x14ac:dyDescent="0.25">
      <c r="B52" s="22"/>
      <c r="C52" s="23"/>
      <c r="D52" s="23"/>
      <c r="E52" s="14" t="s">
        <v>11</v>
      </c>
      <c r="F52" s="15" t="s">
        <v>11</v>
      </c>
    </row>
    <row r="53" spans="2:6" x14ac:dyDescent="0.25">
      <c r="B53" s="13" t="s">
        <v>45</v>
      </c>
      <c r="C53" s="14" t="s">
        <v>47</v>
      </c>
      <c r="D53" s="14" t="s">
        <v>46</v>
      </c>
      <c r="E53" s="14"/>
      <c r="F53" s="15"/>
    </row>
    <row r="54" spans="2:6" x14ac:dyDescent="0.25">
      <c r="B54" s="16"/>
      <c r="C54" s="14"/>
      <c r="D54" s="14"/>
      <c r="E54" s="14"/>
      <c r="F54" s="15"/>
    </row>
    <row r="55" spans="2:6" x14ac:dyDescent="0.25">
      <c r="B55" s="16"/>
      <c r="C55" s="14"/>
      <c r="D55" s="14"/>
      <c r="E55" s="14"/>
      <c r="F55" s="15"/>
    </row>
    <row r="56" spans="2:6" x14ac:dyDescent="0.25">
      <c r="B56" s="16"/>
      <c r="C56" s="14"/>
      <c r="D56" s="14"/>
      <c r="E56" s="14"/>
      <c r="F56" s="15"/>
    </row>
    <row r="57" spans="2:6" x14ac:dyDescent="0.25">
      <c r="B57" s="16"/>
      <c r="C57" s="14"/>
      <c r="D57" s="5" t="s">
        <v>48</v>
      </c>
      <c r="E57" s="14"/>
      <c r="F57" s="15">
        <v>0</v>
      </c>
    </row>
    <row r="58" spans="2:6" ht="15.75" thickBot="1" x14ac:dyDescent="0.3">
      <c r="B58" s="17"/>
      <c r="C58" s="18"/>
      <c r="D58" s="19"/>
      <c r="E58" s="18"/>
      <c r="F58" s="20"/>
    </row>
    <row r="59" spans="2:6" ht="16.5" thickTop="1" thickBot="1" x14ac:dyDescent="0.3">
      <c r="B59" s="14"/>
      <c r="C59" s="14"/>
      <c r="D59" s="5"/>
      <c r="E59" s="14"/>
      <c r="F59" s="14"/>
    </row>
    <row r="60" spans="2:6" ht="16.5" thickTop="1" x14ac:dyDescent="0.25">
      <c r="B60" s="45" t="s">
        <v>43</v>
      </c>
      <c r="C60" s="46"/>
      <c r="D60" s="46"/>
      <c r="E60" s="46"/>
      <c r="F60" s="47"/>
    </row>
    <row r="61" spans="2:6" x14ac:dyDescent="0.25">
      <c r="B61" s="6"/>
      <c r="C61" t="s">
        <v>49</v>
      </c>
      <c r="D61" s="14" t="s">
        <v>11</v>
      </c>
      <c r="E61" s="14" t="s">
        <v>11</v>
      </c>
      <c r="F61" s="15" t="s">
        <v>11</v>
      </c>
    </row>
    <row r="62" spans="2:6" x14ac:dyDescent="0.25">
      <c r="B62" s="6"/>
      <c r="C62" t="s">
        <v>50</v>
      </c>
      <c r="D62" s="2">
        <v>8538</v>
      </c>
      <c r="E62" s="2"/>
      <c r="F62" s="8"/>
    </row>
    <row r="63" spans="2:6" x14ac:dyDescent="0.25">
      <c r="B63" s="6"/>
      <c r="C63" t="s">
        <v>51</v>
      </c>
      <c r="D63" s="2">
        <v>1650</v>
      </c>
      <c r="E63" s="2"/>
      <c r="F63" s="8"/>
    </row>
    <row r="64" spans="2:6" x14ac:dyDescent="0.25">
      <c r="B64" s="6"/>
      <c r="C64" t="s">
        <v>52</v>
      </c>
      <c r="D64" s="2">
        <v>618</v>
      </c>
      <c r="E64" s="2"/>
      <c r="F64" s="8"/>
    </row>
    <row r="65" spans="2:6" x14ac:dyDescent="0.25">
      <c r="B65" s="6"/>
      <c r="C65" t="s">
        <v>53</v>
      </c>
      <c r="D65" s="2">
        <v>1362</v>
      </c>
      <c r="E65" s="2"/>
      <c r="F65" s="8"/>
    </row>
    <row r="66" spans="2:6" x14ac:dyDescent="0.25">
      <c r="B66" s="6"/>
      <c r="C66" t="s">
        <v>54</v>
      </c>
      <c r="D66" s="2">
        <v>2940</v>
      </c>
      <c r="E66" s="2"/>
      <c r="F66" s="8"/>
    </row>
    <row r="67" spans="2:6" x14ac:dyDescent="0.25">
      <c r="B67" s="6"/>
      <c r="C67" t="s">
        <v>55</v>
      </c>
      <c r="D67" s="2">
        <v>3000</v>
      </c>
      <c r="E67" s="2"/>
      <c r="F67" s="8"/>
    </row>
    <row r="68" spans="2:6" x14ac:dyDescent="0.25">
      <c r="B68" s="6"/>
      <c r="C68" t="s">
        <v>56</v>
      </c>
      <c r="D68" s="2">
        <v>4200</v>
      </c>
      <c r="E68" s="2"/>
      <c r="F68" s="8"/>
    </row>
    <row r="69" spans="2:6" x14ac:dyDescent="0.25">
      <c r="B69" s="6"/>
      <c r="C69" t="s">
        <v>57</v>
      </c>
      <c r="D69" s="2">
        <v>1200</v>
      </c>
      <c r="E69" s="2"/>
      <c r="F69" s="8"/>
    </row>
    <row r="70" spans="2:6" x14ac:dyDescent="0.25">
      <c r="B70" s="6"/>
      <c r="C70" t="s">
        <v>58</v>
      </c>
      <c r="D70" s="2">
        <v>6000</v>
      </c>
      <c r="E70" s="2">
        <f>SUM(D62:D70)</f>
        <v>29508</v>
      </c>
      <c r="F70" s="8">
        <f>SUM(E70)</f>
        <v>29508</v>
      </c>
    </row>
    <row r="71" spans="2:6" ht="15.75" thickBot="1" x14ac:dyDescent="0.3">
      <c r="B71" s="9"/>
      <c r="C71" s="10"/>
      <c r="D71" s="10"/>
      <c r="E71" s="10"/>
      <c r="F71" s="21"/>
    </row>
    <row r="72" spans="2:6" ht="16.5" thickTop="1" thickBot="1" x14ac:dyDescent="0.3">
      <c r="F72" s="4"/>
    </row>
    <row r="73" spans="2:6" ht="16.5" thickTop="1" x14ac:dyDescent="0.25">
      <c r="B73" s="45" t="s">
        <v>72</v>
      </c>
      <c r="C73" s="46"/>
      <c r="D73" s="46"/>
      <c r="E73" s="46"/>
      <c r="F73" s="47"/>
    </row>
    <row r="74" spans="2:6" x14ac:dyDescent="0.25">
      <c r="B74" s="6"/>
      <c r="E74" s="14" t="s">
        <v>11</v>
      </c>
      <c r="F74" s="15" t="s">
        <v>11</v>
      </c>
    </row>
    <row r="75" spans="2:6" x14ac:dyDescent="0.25">
      <c r="B75" s="6"/>
      <c r="C75" t="s">
        <v>59</v>
      </c>
      <c r="E75" s="2">
        <v>1454</v>
      </c>
      <c r="F75" s="8">
        <f>SUM(E75)</f>
        <v>1454</v>
      </c>
    </row>
    <row r="76" spans="2:6" ht="15.75" thickBot="1" x14ac:dyDescent="0.3">
      <c r="B76" s="9"/>
      <c r="C76" s="10"/>
      <c r="D76" s="10"/>
      <c r="E76" s="11"/>
      <c r="F76" s="12"/>
    </row>
    <row r="77" spans="2:6" ht="16.5" thickTop="1" thickBot="1" x14ac:dyDescent="0.3">
      <c r="E77" s="2"/>
      <c r="F77" s="3"/>
    </row>
    <row r="78" spans="2:6" ht="15.75" thickTop="1" x14ac:dyDescent="0.25">
      <c r="B78" s="27" t="s">
        <v>60</v>
      </c>
      <c r="C78" s="28"/>
      <c r="D78" s="28"/>
      <c r="E78" s="29"/>
      <c r="F78" s="30">
        <f>SUM(F75+F70+F48+F42+F34+F32+F21+F16)</f>
        <v>916401.36</v>
      </c>
    </row>
    <row r="79" spans="2:6" x14ac:dyDescent="0.25">
      <c r="B79" s="6" t="s">
        <v>63</v>
      </c>
      <c r="D79" s="2">
        <v>3</v>
      </c>
      <c r="E79" s="2"/>
      <c r="F79" s="31">
        <f>-SUM(F78/100)*D79</f>
        <v>-27492.040800000002</v>
      </c>
    </row>
    <row r="80" spans="2:6" x14ac:dyDescent="0.25">
      <c r="B80" s="6" t="s">
        <v>61</v>
      </c>
      <c r="E80" s="2"/>
      <c r="F80" s="8">
        <f>SUM(F78:F79)</f>
        <v>888909.31920000003</v>
      </c>
    </row>
    <row r="81" spans="2:6" x14ac:dyDescent="0.25">
      <c r="B81" s="6"/>
      <c r="E81" s="2"/>
      <c r="F81" s="8"/>
    </row>
    <row r="82" spans="2:6" x14ac:dyDescent="0.25">
      <c r="B82" s="6" t="s">
        <v>64</v>
      </c>
      <c r="E82" s="2"/>
      <c r="F82" s="31">
        <v>-726216</v>
      </c>
    </row>
    <row r="83" spans="2:6" x14ac:dyDescent="0.25">
      <c r="B83" s="6" t="s">
        <v>62</v>
      </c>
      <c r="E83" s="2"/>
      <c r="F83" s="8">
        <f>SUM(F80:F82)</f>
        <v>162693.31920000003</v>
      </c>
    </row>
    <row r="84" spans="2:6" x14ac:dyDescent="0.25">
      <c r="B84" s="6"/>
      <c r="F84" s="26"/>
    </row>
    <row r="85" spans="2:6" ht="15.75" x14ac:dyDescent="0.25">
      <c r="B85" s="39" t="s">
        <v>68</v>
      </c>
      <c r="C85" s="40"/>
      <c r="D85" s="40"/>
      <c r="E85" s="40"/>
      <c r="F85" s="32">
        <f>SUM(F83)</f>
        <v>162693.31920000003</v>
      </c>
    </row>
    <row r="86" spans="2:6" x14ac:dyDescent="0.25">
      <c r="B86" s="6" t="s">
        <v>69</v>
      </c>
      <c r="F86" s="26"/>
    </row>
    <row r="87" spans="2:6" x14ac:dyDescent="0.25">
      <c r="B87" s="41" t="e" cm="1">
        <f t="array" aca="1" ref="B87" ca="1">SpellNumber(F85)</f>
        <v>#NAME?</v>
      </c>
      <c r="C87" s="42"/>
      <c r="D87" s="42"/>
      <c r="E87" s="42"/>
      <c r="F87" s="43"/>
    </row>
    <row r="88" spans="2:6" ht="15.75" thickBot="1" x14ac:dyDescent="0.3">
      <c r="B88" s="9" t="s">
        <v>70</v>
      </c>
      <c r="C88" s="10"/>
      <c r="D88" s="10"/>
      <c r="E88" s="10"/>
      <c r="F88" s="21"/>
    </row>
    <row r="89" spans="2:6" ht="15.75" thickTop="1" x14ac:dyDescent="0.25">
      <c r="F89" s="4"/>
    </row>
    <row r="90" spans="2:6" x14ac:dyDescent="0.25">
      <c r="F90" s="4"/>
    </row>
    <row r="91" spans="2:6" x14ac:dyDescent="0.25">
      <c r="F91" s="4"/>
    </row>
    <row r="92" spans="2:6" x14ac:dyDescent="0.25">
      <c r="F92" s="4"/>
    </row>
    <row r="93" spans="2:6" x14ac:dyDescent="0.25">
      <c r="F93" s="4"/>
    </row>
  </sheetData>
  <mergeCells count="8">
    <mergeCell ref="B1:F1"/>
    <mergeCell ref="B85:E85"/>
    <mergeCell ref="B87:F87"/>
    <mergeCell ref="B37:F37"/>
    <mergeCell ref="B9:F9"/>
    <mergeCell ref="B60:F60"/>
    <mergeCell ref="B51:F51"/>
    <mergeCell ref="B73:F7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</vt:lpstr>
      <vt:lpstr>Answer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2025-01-30T10:12:47Z</dcterms:created>
  <dcterms:modified xsi:type="dcterms:W3CDTF">2025-02-18T17:01:01Z</dcterms:modified>
</cp:coreProperties>
</file>