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623970\Downloads\"/>
    </mc:Choice>
  </mc:AlternateContent>
  <xr:revisionPtr revIDLastSave="0" documentId="13_ncr:1_{236EA544-388E-4B1B-ADC8-20F07618278A}" xr6:coauthVersionLast="47" xr6:coauthVersionMax="47" xr10:uidLastSave="{00000000-0000-0000-0000-000000000000}"/>
  <bookViews>
    <workbookView xWindow="-120" yWindow="-120" windowWidth="29040" windowHeight="15720" xr2:uid="{0448EBC3-0D5D-4C0E-AD47-5E1BB0E88EA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33" i="1" l="1"/>
  <c r="K31" i="1"/>
  <c r="K30" i="1"/>
  <c r="I5" i="1"/>
  <c r="I6" i="1"/>
  <c r="I7" i="1"/>
  <c r="I8" i="1"/>
  <c r="I9" i="1"/>
  <c r="I10" i="1"/>
  <c r="I11" i="1"/>
  <c r="I12" i="1"/>
  <c r="I13" i="1"/>
  <c r="I4" i="1"/>
  <c r="H21" i="1"/>
  <c r="H20" i="1"/>
  <c r="H19" i="1"/>
  <c r="H18" i="1"/>
  <c r="D24" i="1"/>
  <c r="D23" i="1"/>
  <c r="D22" i="1"/>
  <c r="D21" i="1"/>
</calcChain>
</file>

<file path=xl/sharedStrings.xml><?xml version="1.0" encoding="utf-8"?>
<sst xmlns="http://schemas.openxmlformats.org/spreadsheetml/2006/main" count="34" uniqueCount="33">
  <si>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</si>
  <si>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</si>
  <si>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</si>
  <si>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</si>
  <si>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</si>
  <si>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</si>
  <si>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</si>
  <si>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</si>
  <si>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</si>
  <si>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</si>
  <si>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</si>
  <si>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</si>
  <si>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</si>
  <si>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</si>
  <si>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</si>
  <si>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</si>
  <si>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</si>
  <si>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</si>
  <si>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</si>
  <si>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</si>
  <si>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</si>
  <si>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Max Power</t>
  </si>
  <si>
    <t>Range</t>
  </si>
  <si>
    <t>Max Torque</t>
  </si>
  <si>
    <t>Average Power</t>
  </si>
  <si>
    <t>Average Torque</t>
  </si>
  <si>
    <t>Create:</t>
  </si>
  <si>
    <t>Scatter graph with lines of Power vs RPM</t>
  </si>
  <si>
    <t>Scatter graph with lines of Torque vs RPM</t>
  </si>
  <si>
    <t>Combined chart</t>
  </si>
  <si>
    <t>Map A max power :</t>
  </si>
  <si>
    <t>map b max power :</t>
  </si>
  <si>
    <t>% increase in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</si>
</sst>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inden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to show torque in proption to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Sheet1!$H$2:$H$3</c:f>
              <c:strCache>
                <c:ptCount val="2"/>
                <c:pt idx="0">
                  <c:v>PART 2</c:v>
                </c:pt>
                <c:pt idx="1">
                  <c:v>Measured Thickness (mm)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Sheet1!$G$4:$G$13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Sheet1!$H$4:$H$13</c:f>
              <c:numCache>
                <c:formatCode>General</c:formatCode>
                <c:ptCount val="10"/>
                <c:pt idx="0">
                  <c:v>27.98</c:v>
                </c:pt>
                <c:pt idx="1">
                  <c:v>28.05</c:v>
                </c:pt>
                <c:pt idx="2">
                  <c:v>28.03</c:v>
                </c:pt>
                <c:pt idx="3">
                  <c:v>27.95</c:v>
                </c:pt>
                <c:pt idx="4">
                  <c:v>28.04</c:v>
                </c:pt>
                <c:pt idx="5">
                  <c:v>28</c:v>
                </c:pt>
                <c:pt idx="6">
                  <c:v>27.97</c:v>
                </c:pt>
                <c:pt idx="7">
                  <c:v>28.02</c:v>
                </c:pt>
                <c:pt idx="8">
                  <c:v>28.01</c:v>
                </c:pt>
                <c:pt idx="9">
                  <c:v>27.96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0F-42DE-BA28-90FA5D07C9D8}"/>
            </c:ext>
          </c:extLst>
        </c:ser>
        <c:ser>
          <c:idx val="1"/>
          <c:order val="1"/>
          <c:tx>
            <c:strRef>
              <c:f>Sheet1!$I$2:$I$3</c:f>
              <c:strCache>
                <c:ptCount val="2"/>
                <c:pt idx="0">
                  <c:v>PART 2</c:v>
                </c:pt>
                <c:pt idx="1">
                  <c:v>Difference from Nominal Value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Sheet1!$G$4:$G$13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Sheet1!$I$4:$I$13</c:f>
              <c:numCache>
                <c:formatCode>0.00</c:formatCode>
                <c:ptCount val="10"/>
                <c:pt idx="0">
                  <c:v>-1.9999999999999574E-2</c:v>
                </c:pt>
                <c:pt idx="1">
                  <c:v>5.0000000000000711E-2</c:v>
                </c:pt>
                <c:pt idx="2">
                  <c:v>3.0000000000001137E-2</c:v>
                </c:pt>
                <c:pt idx="3">
                  <c:v>-5.0000000000000711E-2</c:v>
                </c:pt>
                <c:pt idx="4">
                  <c:v>3.9999999999999147E-2</c:v>
                </c:pt>
                <c:pt idx="5">
                  <c:v>0</c:v>
                </c:pt>
                <c:pt idx="6">
                  <c:v>-3.0000000000001137E-2</c:v>
                </c:pt>
                <c:pt idx="7">
                  <c:v>1.9999999999999574E-2</c:v>
                </c:pt>
                <c:pt idx="8">
                  <c:v>1.0000000000001563E-2</c:v>
                </c:pt>
                <c:pt idx="9">
                  <c:v>-3.9999999999999147E-2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70F-42DE-BA28-90FA5D07C9D8}"/>
            </c:ext>
          </c:extLst>
        </c:ser>
        <c:ser>
          <c:idx val="2"/>
          <c:order val="2"/>
          <c:spPr>
            <a:ln w="952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70F-42DE-BA28-90FA5D07C9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5149695"/>
        <c:axId val="1115802351"/>
      </c:scatterChart>
      <c:valAx>
        <c:axId val="945149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5802351"/>
        <c:crosses val="autoZero"/>
        <c:crossBetween val="midCat"/>
      </c:valAx>
      <c:valAx>
        <c:axId val="1115802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51496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to show power in proption to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Sheet1!$H$2:$H$3</c:f>
              <c:strCache>
                <c:ptCount val="2"/>
                <c:pt idx="0">
                  <c:v>PART 2</c:v>
                </c:pt>
                <c:pt idx="1">
                  <c:v>Measured Thickness (mm)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Sheet1!$G$4:$G$13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Sheet1!$H$4:$H$13</c:f>
              <c:numCache>
                <c:formatCode>General</c:formatCode>
                <c:ptCount val="10"/>
                <c:pt idx="0">
                  <c:v>27.98</c:v>
                </c:pt>
                <c:pt idx="1">
                  <c:v>28.05</c:v>
                </c:pt>
                <c:pt idx="2">
                  <c:v>28.03</c:v>
                </c:pt>
                <c:pt idx="3">
                  <c:v>27.95</c:v>
                </c:pt>
                <c:pt idx="4">
                  <c:v>28.04</c:v>
                </c:pt>
                <c:pt idx="5">
                  <c:v>28</c:v>
                </c:pt>
                <c:pt idx="6">
                  <c:v>27.97</c:v>
                </c:pt>
                <c:pt idx="7">
                  <c:v>28.02</c:v>
                </c:pt>
                <c:pt idx="8">
                  <c:v>28.01</c:v>
                </c:pt>
                <c:pt idx="9">
                  <c:v>27.96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5AE-48F0-AF7D-8C6DF36FCA61}"/>
            </c:ext>
          </c:extLst>
        </c:ser>
        <c:ser>
          <c:idx val="1"/>
          <c:order val="1"/>
          <c:tx>
            <c:strRef>
              <c:f>Sheet1!$I$2:$I$3</c:f>
              <c:strCache>
                <c:ptCount val="2"/>
                <c:pt idx="0">
                  <c:v>PART 2</c:v>
                </c:pt>
                <c:pt idx="1">
                  <c:v>Difference from Nominal Value</c:v>
                </c:pt>
              </c:strCache>
            </c:strRef>
          </c:tx>
          <c:spPr>
            <a:ln w="952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Sheet1!$G$4:$G$13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Sheet1!$I$4:$I$13</c:f>
              <c:numCache>
                <c:formatCode>0.00</c:formatCode>
                <c:ptCount val="10"/>
                <c:pt idx="0">
                  <c:v>-1.9999999999999574E-2</c:v>
                </c:pt>
                <c:pt idx="1">
                  <c:v>5.0000000000000711E-2</c:v>
                </c:pt>
                <c:pt idx="2">
                  <c:v>3.0000000000001137E-2</c:v>
                </c:pt>
                <c:pt idx="3">
                  <c:v>-5.0000000000000711E-2</c:v>
                </c:pt>
                <c:pt idx="4">
                  <c:v>3.9999999999999147E-2</c:v>
                </c:pt>
                <c:pt idx="5">
                  <c:v>0</c:v>
                </c:pt>
                <c:pt idx="6">
                  <c:v>-3.0000000000001137E-2</c:v>
                </c:pt>
                <c:pt idx="7">
                  <c:v>1.9999999999999574E-2</c:v>
                </c:pt>
                <c:pt idx="8">
                  <c:v>1.0000000000001563E-2</c:v>
                </c:pt>
                <c:pt idx="9">
                  <c:v>-3.9999999999999147E-2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5AE-48F0-AF7D-8C6DF36FCA61}"/>
            </c:ext>
          </c:extLst>
        </c:ser>
        <c:ser>
          <c:idx val="3"/>
          <c:order val="2"/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5AE-48F0-AF7D-8C6DF36FCA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5149695"/>
        <c:axId val="1115802351"/>
      </c:scatterChart>
      <c:valAx>
        <c:axId val="945149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5802351"/>
        <c:crosses val="autoZero"/>
        <c:crossBetween val="midCat"/>
      </c:valAx>
      <c:valAx>
        <c:axId val="1115802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51496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to show power in proption to engine speed</a:t>
            </a:r>
          </a:p>
        </c:rich>
      </c:tx>
      <c:layout>
        <c:manualLayout>
          <c:xMode val="edge"/>
          <c:yMode val="edge"/>
          <c:x val="0.16529355729461845"/>
          <c:y val="2.11640211640211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3"/>
          <c:order val="0"/>
          <c:tx>
            <c:v>power BHP</c:v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C81-493B-BF30-C476E8C6F38E}"/>
            </c:ext>
          </c:extLst>
        </c:ser>
        <c:ser>
          <c:idx val="2"/>
          <c:order val="1"/>
          <c:tx>
            <c:v>torque NM</c:v>
          </c:tx>
          <c:spPr>
            <a:ln w="952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C81-493B-BF30-C476E8C6F3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5149695"/>
        <c:axId val="1115802351"/>
      </c:scatterChart>
      <c:valAx>
        <c:axId val="945149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5802351"/>
        <c:crosses val="autoZero"/>
        <c:crossBetween val="midCat"/>
      </c:valAx>
      <c:valAx>
        <c:axId val="1115802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/ torque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51496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to compare power from Map A to Map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3580927384076997E-2"/>
          <c:y val="0.14021293913774091"/>
          <c:w val="0.75555340869294663"/>
          <c:h val="0.72125801983085447"/>
        </c:manualLayout>
      </c:layout>
      <c:scatterChart>
        <c:scatterStyle val="smoothMarker"/>
        <c:varyColors val="0"/>
        <c:ser>
          <c:idx val="0"/>
          <c:order val="0"/>
          <c:tx>
            <c:v>Map A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7D1-4DED-BE47-14E0F58FB3CA}"/>
            </c:ext>
          </c:extLst>
        </c:ser>
        <c:ser>
          <c:idx val="1"/>
          <c:order val="1"/>
          <c:tx>
            <c:v>Map B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7D1-4DED-BE47-14E0F58FB3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4731103"/>
        <c:axId val="1115901711"/>
      </c:scatterChart>
      <c:valAx>
        <c:axId val="10547311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5901711"/>
        <c:crosses val="autoZero"/>
        <c:crossBetween val="midCat"/>
      </c:valAx>
      <c:valAx>
        <c:axId val="1115901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(BHP)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47311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156601</xdr:rowOff>
    </xdr:from>
    <xdr:to>
      <xdr:col>5</xdr:col>
      <xdr:colOff>670393</xdr:colOff>
      <xdr:row>50</xdr:row>
      <xdr:rowOff>44263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48088CE-8148-2695-C697-5E8EB800C6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50</xdr:row>
      <xdr:rowOff>170330</xdr:rowOff>
    </xdr:from>
    <xdr:to>
      <xdr:col>5</xdr:col>
      <xdr:colOff>675154</xdr:colOff>
      <xdr:row>70</xdr:row>
      <xdr:rowOff>151279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3BDBF45-AC32-4874-8F8A-C2B8A5CCC1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71</xdr:row>
      <xdr:rowOff>75639</xdr:rowOff>
    </xdr:from>
    <xdr:to>
      <xdr:col>5</xdr:col>
      <xdr:colOff>675154</xdr:colOff>
      <xdr:row>91</xdr:row>
      <xdr:rowOff>56590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B148481-4784-47B5-938F-70819DA36A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324970</xdr:colOff>
      <xdr:row>9</xdr:row>
      <xdr:rowOff>57149</xdr:rowOff>
    </xdr:from>
    <xdr:to>
      <xdr:col>17</xdr:col>
      <xdr:colOff>487456</xdr:colOff>
      <xdr:row>28</xdr:row>
      <xdr:rowOff>33617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5EBEB64-64D2-BFE6-E8F8-96C66AC9F9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33"/>
  <sheetViews>
    <sheetView tabSelected="1" topLeftCell="B1" zoomScale="85" zoomScaleNormal="85" workbookViewId="0">
      <selection activeCell="K42" sqref="K42"/>
    </sheetView>
  </sheetViews>
  <sheetFormatPr defaultRowHeight="14.25" x14ac:dyDescent="0.2"/>
  <cols>
    <col min="2" max="2" width="31.125" customWidth="1"/>
    <col min="3" max="3" width="10" bestFit="1" customWidth="1"/>
    <col min="4" max="5" width="11.125" customWidth="1"/>
    <col min="7" max="7" width="24.75" bestFit="1" customWidth="1"/>
    <col min="8" max="8" width="21.25" bestFit="1" customWidth="1"/>
    <col min="9" max="9" width="25.125" customWidth="1"/>
    <col min="10" max="10" width="22.875" customWidth="1"/>
  </cols>
  <sheetData>
    <row r="1" spans="2:14" ht="15" x14ac:dyDescent="0.25">
      <c r="G1" s="3"/>
    </row>
    <row r="2" spans="2:14" ht="15" x14ac:dyDescent="0.25">
      <c r="B2" s="14" t="s">
        <v>0</v>
      </c>
      <c r="C2" s="14"/>
      <c r="D2" s="14"/>
      <c r="G2" s="15" t="s">
        <v>1</v>
      </c>
      <c r="H2" s="15"/>
      <c r="I2" s="9"/>
      <c r="L2" s="16" t="s">
        <v>2</v>
      </c>
      <c r="M2" s="16"/>
      <c r="N2" s="16"/>
    </row>
    <row r="3" spans="2:14" ht="30" x14ac:dyDescent="0.25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 x14ac:dyDescent="0.2">
      <c r="B4" s="1">
        <v>2000</v>
      </c>
      <c r="C4">
        <v>42</v>
      </c>
      <c r="D4">
        <v>150</v>
      </c>
      <c r="G4">
        <v>1</v>
      </c>
      <c r="H4">
        <v>27.98</v>
      </c>
      <c r="I4" s="10">
        <f>H4-$H$15</f>
        <v>-1.9999999999999574E-2</v>
      </c>
      <c r="L4" s="8">
        <v>3000</v>
      </c>
      <c r="M4" s="8">
        <v>68</v>
      </c>
      <c r="N4" s="8">
        <v>72</v>
      </c>
    </row>
    <row r="5" spans="2:14" x14ac:dyDescent="0.2">
      <c r="B5" s="1">
        <v>2500</v>
      </c>
      <c r="C5">
        <v>55</v>
      </c>
      <c r="D5">
        <v>180</v>
      </c>
      <c r="G5">
        <v>2</v>
      </c>
      <c r="H5">
        <v>28.05</v>
      </c>
      <c r="I5" s="10">
        <f t="shared" ref="I5:I14" si="0">H5-$H$15</f>
        <v>5.0000000000000711E-2</v>
      </c>
      <c r="L5" s="8">
        <v>4000</v>
      </c>
      <c r="M5" s="8">
        <v>96</v>
      </c>
      <c r="N5" s="8">
        <v>101</v>
      </c>
    </row>
    <row r="6" spans="2:14" x14ac:dyDescent="0.2">
      <c r="B6" s="1">
        <v>3000</v>
      </c>
      <c r="C6">
        <v>68</v>
      </c>
      <c r="D6">
        <v>215</v>
      </c>
      <c r="G6">
        <v>3</v>
      </c>
      <c r="H6">
        <v>28.03</v>
      </c>
      <c r="I6" s="10">
        <f t="shared" si="0"/>
        <v>3.0000000000001137E-2</v>
      </c>
      <c r="L6" s="8">
        <v>5000</v>
      </c>
      <c r="M6" s="8">
        <v>122</v>
      </c>
      <c r="N6" s="8">
        <v>126</v>
      </c>
    </row>
    <row r="7" spans="2:14" x14ac:dyDescent="0.2">
      <c r="B7" s="1">
        <v>3500</v>
      </c>
      <c r="C7">
        <v>82</v>
      </c>
      <c r="D7">
        <v>245</v>
      </c>
      <c r="G7">
        <v>4</v>
      </c>
      <c r="H7">
        <v>27.95</v>
      </c>
      <c r="I7" s="10">
        <f t="shared" si="0"/>
        <v>-5.0000000000000711E-2</v>
      </c>
      <c r="L7" s="8">
        <v>6000</v>
      </c>
      <c r="M7" s="8">
        <v>138</v>
      </c>
      <c r="N7" s="8">
        <v>141</v>
      </c>
    </row>
    <row r="8" spans="2:14" x14ac:dyDescent="0.2">
      <c r="B8" s="1">
        <v>4000</v>
      </c>
      <c r="C8">
        <v>96</v>
      </c>
      <c r="D8">
        <v>270</v>
      </c>
      <c r="G8">
        <v>5</v>
      </c>
      <c r="H8">
        <v>28.04</v>
      </c>
      <c r="I8" s="10">
        <f t="shared" si="0"/>
        <v>3.9999999999999147E-2</v>
      </c>
      <c r="L8" s="8">
        <v>7000</v>
      </c>
      <c r="M8" s="8">
        <v>140</v>
      </c>
      <c r="N8" s="8">
        <v>145</v>
      </c>
    </row>
    <row r="9" spans="2:14" x14ac:dyDescent="0.2">
      <c r="B9" s="2">
        <v>4500</v>
      </c>
      <c r="C9">
        <v>110</v>
      </c>
      <c r="D9">
        <v>285</v>
      </c>
      <c r="G9">
        <v>6</v>
      </c>
      <c r="H9">
        <v>28</v>
      </c>
      <c r="I9" s="10">
        <f t="shared" si="0"/>
        <v>0</v>
      </c>
    </row>
    <row r="10" spans="2:14" x14ac:dyDescent="0.2">
      <c r="B10" s="1">
        <v>5000</v>
      </c>
      <c r="C10">
        <v>112</v>
      </c>
      <c r="D10">
        <v>295</v>
      </c>
      <c r="G10">
        <v>7</v>
      </c>
      <c r="H10">
        <v>27.97</v>
      </c>
      <c r="I10" s="10">
        <f t="shared" si="0"/>
        <v>-3.0000000000001137E-2</v>
      </c>
    </row>
    <row r="11" spans="2:14" ht="14.25" customHeight="1" x14ac:dyDescent="0.25">
      <c r="B11" s="1">
        <v>5500</v>
      </c>
      <c r="C11">
        <v>131</v>
      </c>
      <c r="D11">
        <v>292</v>
      </c>
      <c r="G11">
        <v>8</v>
      </c>
      <c r="H11">
        <v>28.02</v>
      </c>
      <c r="I11" s="10">
        <f t="shared" si="0"/>
        <v>1.9999999999999574E-2</v>
      </c>
      <c r="L11" s="3"/>
    </row>
    <row r="12" spans="2:14" x14ac:dyDescent="0.2">
      <c r="B12" s="1">
        <v>6000</v>
      </c>
      <c r="C12">
        <v>138</v>
      </c>
      <c r="D12">
        <v>285</v>
      </c>
      <c r="G12">
        <v>9</v>
      </c>
      <c r="H12">
        <v>28.01</v>
      </c>
      <c r="I12" s="10">
        <f t="shared" si="0"/>
        <v>1.0000000000001563E-2</v>
      </c>
      <c r="L12" s="12"/>
      <c r="M12" s="12"/>
      <c r="N12" s="12"/>
    </row>
    <row r="13" spans="2:14" x14ac:dyDescent="0.2">
      <c r="B13" s="1">
        <v>6500</v>
      </c>
      <c r="C13">
        <v>142</v>
      </c>
      <c r="D13">
        <v>275</v>
      </c>
      <c r="G13">
        <v>10</v>
      </c>
      <c r="H13">
        <v>27.96</v>
      </c>
      <c r="I13" s="10">
        <f t="shared" si="0"/>
        <v>-3.9999999999999147E-2</v>
      </c>
      <c r="L13" s="12"/>
      <c r="M13" s="12"/>
      <c r="N13" s="12"/>
    </row>
    <row r="14" spans="2:14" x14ac:dyDescent="0.2">
      <c r="B14" s="1">
        <v>7000</v>
      </c>
      <c r="C14">
        <v>140</v>
      </c>
      <c r="D14">
        <v>260</v>
      </c>
      <c r="I14" s="10"/>
      <c r="L14" s="12"/>
      <c r="M14" s="12"/>
      <c r="N14" s="12"/>
    </row>
    <row r="15" spans="2:14" ht="15" x14ac:dyDescent="0.2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4" x14ac:dyDescent="0.2">
      <c r="B16" s="1">
        <v>8000</v>
      </c>
      <c r="C16">
        <v>128</v>
      </c>
      <c r="D16">
        <v>220</v>
      </c>
      <c r="L16" s="12"/>
      <c r="M16" s="12"/>
      <c r="N16" s="12"/>
    </row>
    <row r="17" spans="2:14" ht="15" x14ac:dyDescent="0.25">
      <c r="G17" s="3" t="s">
        <v>13</v>
      </c>
      <c r="H17" s="3" t="s">
        <v>14</v>
      </c>
      <c r="I17" s="3"/>
      <c r="L17" s="12"/>
      <c r="M17" s="12"/>
      <c r="N17" s="12"/>
    </row>
    <row r="18" spans="2:14" ht="15" x14ac:dyDescent="0.25">
      <c r="B18" s="3" t="s">
        <v>15</v>
      </c>
      <c r="D18" s="3" t="s">
        <v>14</v>
      </c>
      <c r="G18" t="s">
        <v>16</v>
      </c>
      <c r="H18">
        <f>AVERAGE(H4:H13)</f>
        <v>28.000999999999998</v>
      </c>
      <c r="L18" s="12"/>
      <c r="M18" s="12"/>
      <c r="N18" s="12"/>
    </row>
    <row r="19" spans="2:14" x14ac:dyDescent="0.2">
      <c r="B19" s="4" t="s">
        <v>17</v>
      </c>
      <c r="D19">
        <v>6500</v>
      </c>
      <c r="G19" t="s">
        <v>18</v>
      </c>
      <c r="H19">
        <f>MAX(H4:H13)</f>
        <v>28.05</v>
      </c>
      <c r="L19" s="12"/>
      <c r="M19" s="12"/>
      <c r="N19" s="12"/>
    </row>
    <row r="20" spans="2:14" x14ac:dyDescent="0.2">
      <c r="B20" s="4" t="s">
        <v>19</v>
      </c>
      <c r="D20">
        <v>5000</v>
      </c>
      <c r="G20" t="s">
        <v>20</v>
      </c>
      <c r="H20">
        <f>MIN(H4:H13)</f>
        <v>27.95</v>
      </c>
      <c r="L20" s="12"/>
      <c r="M20" s="12"/>
      <c r="N20" s="12"/>
    </row>
    <row r="21" spans="2:14" x14ac:dyDescent="0.2">
      <c r="B21" s="4" t="s">
        <v>21</v>
      </c>
      <c r="D21">
        <f>MAX(C4:C16)</f>
        <v>142</v>
      </c>
      <c r="G21" t="s">
        <v>22</v>
      </c>
      <c r="H21">
        <f>MAX(H4:H13)-MIN(H4:H13)</f>
        <v>0.10000000000000142</v>
      </c>
      <c r="L21" s="12"/>
      <c r="M21" s="12"/>
      <c r="N21" s="12"/>
    </row>
    <row r="22" spans="2:14" x14ac:dyDescent="0.2">
      <c r="B22" s="4" t="s">
        <v>23</v>
      </c>
      <c r="D22">
        <f>MAX(D4:D16)</f>
        <v>295</v>
      </c>
      <c r="L22" s="12"/>
      <c r="M22" s="12"/>
      <c r="N22" s="12"/>
    </row>
    <row r="23" spans="2:14" x14ac:dyDescent="0.2">
      <c r="B23" s="4" t="s">
        <v>24</v>
      </c>
      <c r="D23">
        <f>AVERAGE(C4:C16)</f>
        <v>106.07692307692308</v>
      </c>
    </row>
    <row r="24" spans="2:14" x14ac:dyDescent="0.2">
      <c r="B24" s="4" t="s">
        <v>25</v>
      </c>
      <c r="D24">
        <f>AVERAGE(D4:D16)</f>
        <v>247.07692307692307</v>
      </c>
    </row>
    <row r="25" spans="2:14" x14ac:dyDescent="0.2">
      <c r="B25" s="4" t="s">
        <v>26</v>
      </c>
      <c r="H25" s="11"/>
      <c r="I25" s="11"/>
    </row>
    <row r="26" spans="2:14" x14ac:dyDescent="0.2">
      <c r="B26" s="5"/>
    </row>
    <row r="27" spans="2:14" x14ac:dyDescent="0.2">
      <c r="B27" s="13" t="s">
        <v>27</v>
      </c>
    </row>
    <row r="28" spans="2:14" x14ac:dyDescent="0.2">
      <c r="B28" s="6" t="s">
        <v>28</v>
      </c>
    </row>
    <row r="29" spans="2:14" x14ac:dyDescent="0.2">
      <c r="B29" s="6" t="s">
        <v>29</v>
      </c>
    </row>
    <row r="30" spans="2:14" x14ac:dyDescent="0.2">
      <c r="J30" t="s">
        <v>30</v>
      </c>
      <c r="K30">
        <f>MAX(M4:M8)</f>
        <v>140</v>
      </c>
    </row>
    <row r="31" spans="2:14" x14ac:dyDescent="0.2">
      <c r="J31" t="s">
        <v>31</v>
      </c>
      <c r="K31">
        <f>MAX(N4:N8)</f>
        <v>145</v>
      </c>
    </row>
    <row r="33" spans="10:11" x14ac:dyDescent="0.2">
      <c r="J33">
        <f>((N8-M8)/M8)*100</f>
        <v>3.5714285714285712</v>
      </c>
      <c r="K33" t="s">
        <v>32</v>
      </c>
    </row>
  </sheetData>
  <mergeCells count="3">
    <mergeCell ref="B2:D2"/>
    <mergeCell ref="G2:H2"/>
    <mergeCell ref="L2:N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Props1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Steffan Lewis Stephens (2623970)</cp:lastModifiedBy>
  <cp:revision/>
  <dcterms:created xsi:type="dcterms:W3CDTF">2026-07-17T09:05:15Z</dcterms:created>
  <dcterms:modified xsi:type="dcterms:W3CDTF">2026-10-16T11:07:17Z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