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d_blain_uwtsd_ac_uk/Documents/Modules 2025-26/Biomechanics/"/>
    </mc:Choice>
  </mc:AlternateContent>
  <xr:revisionPtr revIDLastSave="0" documentId="8_{155F40DD-D446-4951-8C4B-DA0E572C2FBD}" xr6:coauthVersionLast="47" xr6:coauthVersionMax="47" xr10:uidLastSave="{00000000-0000-0000-0000-000000000000}"/>
  <bookViews>
    <workbookView xWindow="28680" yWindow="-120" windowWidth="29040" windowHeight="15840" activeTab="2" xr2:uid="{05101CDD-07E0-D447-A2CD-A1BD16B1BD5E}"/>
  </bookViews>
  <sheets>
    <sheet name="Raw data" sheetId="1" r:id="rId1"/>
    <sheet name="Data analysis" sheetId="2" r:id="rId2"/>
    <sheet name="Finley graph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" i="3" l="1"/>
  <c r="W3" i="3" s="1"/>
  <c r="V7" i="3"/>
  <c r="W7" i="3" s="1"/>
  <c r="U5" i="3"/>
  <c r="V5" i="3" s="1"/>
  <c r="W5" i="3" s="1"/>
  <c r="U6" i="3"/>
  <c r="V6" i="3" s="1"/>
  <c r="W6" i="3" s="1"/>
  <c r="U7" i="3"/>
  <c r="U4" i="3"/>
  <c r="V4" i="3" s="1"/>
  <c r="W4" i="3" s="1"/>
  <c r="U3" i="3"/>
  <c r="M5" i="3"/>
  <c r="M6" i="3"/>
  <c r="M7" i="3"/>
  <c r="M4" i="3"/>
  <c r="N4" i="3" s="1"/>
  <c r="O4" i="3" s="1"/>
  <c r="M3" i="3"/>
  <c r="T5" i="3"/>
  <c r="T6" i="3"/>
  <c r="T7" i="3"/>
  <c r="T4" i="3"/>
  <c r="T3" i="3"/>
  <c r="L6" i="3"/>
  <c r="L7" i="3"/>
  <c r="L5" i="3"/>
  <c r="L4" i="3"/>
  <c r="L3" i="3"/>
  <c r="N3" i="3" s="1"/>
  <c r="O3" i="3" s="1"/>
  <c r="G3" i="3"/>
  <c r="F4" i="3"/>
  <c r="G4" i="3" s="1"/>
  <c r="F5" i="3"/>
  <c r="G5" i="3" s="1"/>
  <c r="F6" i="3"/>
  <c r="G6" i="3" s="1"/>
  <c r="F7" i="3"/>
  <c r="G7" i="3" s="1"/>
  <c r="F3" i="3"/>
  <c r="E7" i="3"/>
  <c r="E6" i="3"/>
  <c r="E5" i="3"/>
  <c r="E4" i="3"/>
  <c r="E3" i="3"/>
  <c r="D7" i="3"/>
  <c r="D6" i="3"/>
  <c r="D5" i="3"/>
  <c r="D4" i="3"/>
  <c r="D3" i="3"/>
  <c r="AN5" i="2"/>
  <c r="AJ5" i="2"/>
  <c r="AH5" i="2"/>
  <c r="AC5" i="2"/>
  <c r="AA5" i="2"/>
  <c r="V5" i="2"/>
  <c r="T5" i="2"/>
  <c r="O5" i="2"/>
  <c r="M5" i="2"/>
  <c r="H5" i="2"/>
  <c r="G5" i="2"/>
  <c r="F5" i="2"/>
  <c r="AN4" i="2"/>
  <c r="AJ4" i="2"/>
  <c r="AH4" i="2"/>
  <c r="AC4" i="2"/>
  <c r="AA4" i="2"/>
  <c r="V4" i="2"/>
  <c r="T4" i="2"/>
  <c r="U4" i="2" s="1"/>
  <c r="O4" i="2"/>
  <c r="M4" i="2"/>
  <c r="H4" i="2"/>
  <c r="G4" i="2"/>
  <c r="F4" i="2"/>
  <c r="AN3" i="2"/>
  <c r="AJ3" i="2"/>
  <c r="AH3" i="2"/>
  <c r="AC3" i="2"/>
  <c r="AA3" i="2"/>
  <c r="V3" i="2"/>
  <c r="T3" i="2"/>
  <c r="O3" i="2"/>
  <c r="M3" i="2"/>
  <c r="H3" i="2"/>
  <c r="G3" i="2"/>
  <c r="F3" i="2"/>
  <c r="AJ4" i="1"/>
  <c r="AJ5" i="1"/>
  <c r="AJ10" i="1"/>
  <c r="AJ11" i="1"/>
  <c r="AJ12" i="1"/>
  <c r="AJ6" i="1"/>
  <c r="AJ7" i="1"/>
  <c r="AJ8" i="1"/>
  <c r="AJ9" i="1"/>
  <c r="AJ3" i="1"/>
  <c r="AC4" i="1"/>
  <c r="AC5" i="1"/>
  <c r="AC10" i="1"/>
  <c r="AC11" i="1"/>
  <c r="AC12" i="1"/>
  <c r="AC6" i="1"/>
  <c r="AC7" i="1"/>
  <c r="AC8" i="1"/>
  <c r="AC9" i="1"/>
  <c r="AC3" i="1"/>
  <c r="V4" i="1"/>
  <c r="V5" i="1"/>
  <c r="V10" i="1"/>
  <c r="V11" i="1"/>
  <c r="V12" i="1"/>
  <c r="V6" i="1"/>
  <c r="V7" i="1"/>
  <c r="V8" i="1"/>
  <c r="V9" i="1"/>
  <c r="V3" i="1"/>
  <c r="O4" i="1"/>
  <c r="O5" i="1"/>
  <c r="O10" i="1"/>
  <c r="O11" i="1"/>
  <c r="O12" i="1"/>
  <c r="O6" i="1"/>
  <c r="O7" i="1"/>
  <c r="O8" i="1"/>
  <c r="O9" i="1"/>
  <c r="O3" i="1"/>
  <c r="H10" i="1"/>
  <c r="I10" i="1" s="1"/>
  <c r="J10" i="1" s="1"/>
  <c r="H11" i="1"/>
  <c r="I11" i="1" s="1"/>
  <c r="J11" i="1" s="1"/>
  <c r="H12" i="1"/>
  <c r="I12" i="1" s="1"/>
  <c r="J12" i="1" s="1"/>
  <c r="H6" i="1"/>
  <c r="I6" i="1" s="1"/>
  <c r="J6" i="1" s="1"/>
  <c r="H7" i="1"/>
  <c r="I7" i="1" s="1"/>
  <c r="J7" i="1" s="1"/>
  <c r="H8" i="1"/>
  <c r="I8" i="1" s="1"/>
  <c r="J8" i="1" s="1"/>
  <c r="H9" i="1"/>
  <c r="I9" i="1" s="1"/>
  <c r="J9" i="1" s="1"/>
  <c r="AI3" i="1"/>
  <c r="AK3" i="1" s="1"/>
  <c r="AL3" i="1" s="1"/>
  <c r="G4" i="1"/>
  <c r="G5" i="1"/>
  <c r="G10" i="1"/>
  <c r="G11" i="1"/>
  <c r="G12" i="1"/>
  <c r="G6" i="1"/>
  <c r="G7" i="1"/>
  <c r="G8" i="1"/>
  <c r="G9" i="1"/>
  <c r="G3" i="1"/>
  <c r="H4" i="1"/>
  <c r="I4" i="1" s="1"/>
  <c r="J4" i="1" s="1"/>
  <c r="H5" i="1"/>
  <c r="I5" i="1" s="1"/>
  <c r="J5" i="1" s="1"/>
  <c r="H3" i="1"/>
  <c r="I3" i="1" s="1"/>
  <c r="J3" i="1" s="1"/>
  <c r="AN4" i="1"/>
  <c r="AN5" i="1"/>
  <c r="AN10" i="1"/>
  <c r="AN11" i="1"/>
  <c r="AN12" i="1"/>
  <c r="AN6" i="1"/>
  <c r="AN7" i="1"/>
  <c r="AN8" i="1"/>
  <c r="AN9" i="1"/>
  <c r="AH4" i="1"/>
  <c r="AI4" i="1" s="1"/>
  <c r="AH5" i="1"/>
  <c r="AI5" i="1" s="1"/>
  <c r="AH10" i="1"/>
  <c r="AI10" i="1" s="1"/>
  <c r="AH11" i="1"/>
  <c r="AI11" i="1" s="1"/>
  <c r="AK11" i="1" s="1"/>
  <c r="AH12" i="1"/>
  <c r="AI12" i="1" s="1"/>
  <c r="AK12" i="1" s="1"/>
  <c r="AH6" i="1"/>
  <c r="AI6" i="1" s="1"/>
  <c r="AH7" i="1"/>
  <c r="AI7" i="1" s="1"/>
  <c r="AH8" i="1"/>
  <c r="AI8" i="1" s="1"/>
  <c r="AK8" i="1" s="1"/>
  <c r="AH9" i="1"/>
  <c r="AI9" i="1" s="1"/>
  <c r="AK9" i="1" s="1"/>
  <c r="AA4" i="1"/>
  <c r="AA5" i="1"/>
  <c r="AA10" i="1"/>
  <c r="AA11" i="1"/>
  <c r="AA12" i="1"/>
  <c r="AA6" i="1"/>
  <c r="AA7" i="1"/>
  <c r="AA8" i="1"/>
  <c r="AA9" i="1"/>
  <c r="T4" i="1"/>
  <c r="T5" i="1"/>
  <c r="T10" i="1"/>
  <c r="T11" i="1"/>
  <c r="T12" i="1"/>
  <c r="T6" i="1"/>
  <c r="T7" i="1"/>
  <c r="T8" i="1"/>
  <c r="T9" i="1"/>
  <c r="M4" i="1"/>
  <c r="M5" i="1"/>
  <c r="M10" i="1"/>
  <c r="M11" i="1"/>
  <c r="M12" i="1"/>
  <c r="M6" i="1"/>
  <c r="M7" i="1"/>
  <c r="M8" i="1"/>
  <c r="M9" i="1"/>
  <c r="F4" i="1"/>
  <c r="F5" i="1"/>
  <c r="F10" i="1"/>
  <c r="F11" i="1"/>
  <c r="F12" i="1"/>
  <c r="F6" i="1"/>
  <c r="F7" i="1"/>
  <c r="F8" i="1"/>
  <c r="F9" i="1"/>
  <c r="AN3" i="1"/>
  <c r="AH3" i="1"/>
  <c r="AA3" i="1"/>
  <c r="AB3" i="1" s="1"/>
  <c r="AD3" i="1" s="1"/>
  <c r="T3" i="1"/>
  <c r="M3" i="1"/>
  <c r="F3" i="1"/>
  <c r="N7" i="3" l="1"/>
  <c r="O7" i="3" s="1"/>
  <c r="N6" i="3"/>
  <c r="O6" i="3" s="1"/>
  <c r="N5" i="3"/>
  <c r="O5" i="3" s="1"/>
  <c r="I3" i="2"/>
  <c r="J3" i="2" s="1"/>
  <c r="W4" i="2"/>
  <c r="I5" i="2"/>
  <c r="J5" i="2" s="1"/>
  <c r="AI5" i="2"/>
  <c r="AK5" i="2" s="1"/>
  <c r="I4" i="2"/>
  <c r="J4" i="2" s="1"/>
  <c r="U3" i="2"/>
  <c r="W3" i="2" s="1"/>
  <c r="AB3" i="2"/>
  <c r="AD3" i="2" s="1"/>
  <c r="N4" i="2"/>
  <c r="P4" i="2" s="1"/>
  <c r="X4" i="2" s="1"/>
  <c r="AB5" i="2"/>
  <c r="AD5" i="2" s="1"/>
  <c r="AI4" i="2"/>
  <c r="AK4" i="2" s="1"/>
  <c r="U5" i="2"/>
  <c r="W5" i="2" s="1"/>
  <c r="AI3" i="2"/>
  <c r="AK3" i="2" s="1"/>
  <c r="N3" i="2"/>
  <c r="P3" i="2" s="1"/>
  <c r="AB4" i="2"/>
  <c r="AD4" i="2" s="1"/>
  <c r="N5" i="2"/>
  <c r="P5" i="2" s="1"/>
  <c r="P9" i="1"/>
  <c r="Q9" i="1" s="1"/>
  <c r="W10" i="1"/>
  <c r="AK7" i="1"/>
  <c r="AL7" i="1" s="1"/>
  <c r="AK10" i="1"/>
  <c r="W6" i="1"/>
  <c r="X6" i="1" s="1"/>
  <c r="AK6" i="1"/>
  <c r="AK5" i="1"/>
  <c r="AK4" i="1"/>
  <c r="AB8" i="1"/>
  <c r="AD8" i="1" s="1"/>
  <c r="AB11" i="1"/>
  <c r="AD11" i="1" s="1"/>
  <c r="N11" i="1"/>
  <c r="P11" i="1" s="1"/>
  <c r="Q11" i="1" s="1"/>
  <c r="AB7" i="1"/>
  <c r="AD7" i="1" s="1"/>
  <c r="AB10" i="1"/>
  <c r="AD10" i="1" s="1"/>
  <c r="AB6" i="1"/>
  <c r="AD6" i="1" s="1"/>
  <c r="AE6" i="1" s="1"/>
  <c r="AB5" i="1"/>
  <c r="AD5" i="1" s="1"/>
  <c r="AB9" i="1"/>
  <c r="AD9" i="1" s="1"/>
  <c r="AB12" i="1"/>
  <c r="AD12" i="1" s="1"/>
  <c r="AB4" i="1"/>
  <c r="AD4" i="1" s="1"/>
  <c r="AE4" i="1" s="1"/>
  <c r="N7" i="1"/>
  <c r="P7" i="1" s="1"/>
  <c r="Q7" i="1" s="1"/>
  <c r="U8" i="1"/>
  <c r="W8" i="1" s="1"/>
  <c r="U11" i="1"/>
  <c r="W11" i="1" s="1"/>
  <c r="U7" i="1"/>
  <c r="W7" i="1" s="1"/>
  <c r="N9" i="1"/>
  <c r="N4" i="1"/>
  <c r="P4" i="1" s="1"/>
  <c r="Q4" i="1" s="1"/>
  <c r="U10" i="1"/>
  <c r="N12" i="1"/>
  <c r="P12" i="1" s="1"/>
  <c r="Q12" i="1" s="1"/>
  <c r="U3" i="1"/>
  <c r="W3" i="1" s="1"/>
  <c r="AE3" i="1" s="1"/>
  <c r="U6" i="1"/>
  <c r="U5" i="1"/>
  <c r="W5" i="1" s="1"/>
  <c r="X5" i="1" s="1"/>
  <c r="N10" i="1"/>
  <c r="P10" i="1" s="1"/>
  <c r="Q10" i="1" s="1"/>
  <c r="N8" i="1"/>
  <c r="P8" i="1" s="1"/>
  <c r="Q8" i="1" s="1"/>
  <c r="U9" i="1"/>
  <c r="W9" i="1" s="1"/>
  <c r="U12" i="1"/>
  <c r="W12" i="1" s="1"/>
  <c r="U4" i="1"/>
  <c r="W4" i="1" s="1"/>
  <c r="N3" i="1"/>
  <c r="P3" i="1" s="1"/>
  <c r="Q3" i="1" s="1"/>
  <c r="N6" i="1"/>
  <c r="P6" i="1" s="1"/>
  <c r="Q6" i="1" s="1"/>
  <c r="N5" i="1"/>
  <c r="P5" i="1" s="1"/>
  <c r="Q5" i="1" s="1"/>
  <c r="AL5" i="2" l="1"/>
  <c r="Q5" i="2"/>
  <c r="AE4" i="2"/>
  <c r="Q3" i="2"/>
  <c r="AL3" i="2"/>
  <c r="X3" i="2"/>
  <c r="AE3" i="2"/>
  <c r="X5" i="2"/>
  <c r="Q4" i="2"/>
  <c r="AL4" i="2"/>
  <c r="AE5" i="2"/>
  <c r="X7" i="1"/>
  <c r="AE11" i="1"/>
  <c r="AL11" i="1"/>
  <c r="AE9" i="1"/>
  <c r="AL9" i="1"/>
  <c r="AE12" i="1"/>
  <c r="AL12" i="1"/>
  <c r="AE8" i="1"/>
  <c r="AL8" i="1"/>
  <c r="X4" i="1"/>
  <c r="X12" i="1"/>
  <c r="X11" i="1"/>
  <c r="AE10" i="1"/>
  <c r="X10" i="1"/>
  <c r="X9" i="1"/>
  <c r="X8" i="1"/>
  <c r="AE7" i="1"/>
  <c r="AL4" i="1"/>
  <c r="AL6" i="1"/>
  <c r="X3" i="1"/>
  <c r="AE5" i="1"/>
  <c r="AL5" i="1"/>
  <c r="AL10" i="1"/>
</calcChain>
</file>

<file path=xl/sharedStrings.xml><?xml version="1.0" encoding="utf-8"?>
<sst xmlns="http://schemas.openxmlformats.org/spreadsheetml/2006/main" count="168" uniqueCount="63">
  <si>
    <t>Participant</t>
  </si>
  <si>
    <t>Finley-walk</t>
  </si>
  <si>
    <t>Finley - jog</t>
  </si>
  <si>
    <t>Finley - run</t>
  </si>
  <si>
    <t>cynnyr-run</t>
  </si>
  <si>
    <t>Marker</t>
  </si>
  <si>
    <t>Start time (s)</t>
  </si>
  <si>
    <t>Position at T1 (m)</t>
  </si>
  <si>
    <t>knee</t>
  </si>
  <si>
    <t>cynnyr-walk</t>
  </si>
  <si>
    <t>cynnyr-jog</t>
  </si>
  <si>
    <t>hip</t>
  </si>
  <si>
    <t>callum-walk</t>
  </si>
  <si>
    <t>callum-jog</t>
  </si>
  <si>
    <t>callum-run</t>
  </si>
  <si>
    <t>Position at T2 (m)</t>
  </si>
  <si>
    <t>Position at T3 (m)</t>
  </si>
  <si>
    <t>Position at T4 (m)</t>
  </si>
  <si>
    <t>Position at T5 (m)</t>
  </si>
  <si>
    <t>End Time (s)</t>
  </si>
  <si>
    <t>Elapsed T1 (s)</t>
  </si>
  <si>
    <t>Elapsed T2 (s)</t>
  </si>
  <si>
    <t>Elapsed T3 (s)</t>
  </si>
  <si>
    <t>Elapsed T4 (s)</t>
  </si>
  <si>
    <t>Elapsed T5 (s)</t>
  </si>
  <si>
    <t>Total time (s)</t>
  </si>
  <si>
    <t>calculate:</t>
  </si>
  <si>
    <t>displacement (m)</t>
  </si>
  <si>
    <t>acceleration (m/s2)</t>
  </si>
  <si>
    <t>velocity (m/s)</t>
  </si>
  <si>
    <t>1m/s = 2.237mph</t>
  </si>
  <si>
    <t>Time 1 (T1)</t>
  </si>
  <si>
    <t>Time 2 (T2)</t>
  </si>
  <si>
    <t>Time 3 (T3)</t>
  </si>
  <si>
    <t>Time 4 (T4)</t>
  </si>
  <si>
    <t>Time 5 (T5)</t>
  </si>
  <si>
    <t>Total Time</t>
  </si>
  <si>
    <t>plot graphs</t>
  </si>
  <si>
    <t>T2 interval time</t>
  </si>
  <si>
    <t>Elapsed T2 from start (s)</t>
  </si>
  <si>
    <t>Elapsed T1 from start (s)</t>
  </si>
  <si>
    <t>T1 Interval Time</t>
  </si>
  <si>
    <t>Elapsed T3 from start (s)</t>
  </si>
  <si>
    <t>T4 Interval time (s)</t>
  </si>
  <si>
    <t>T5 Interval Time (s)</t>
  </si>
  <si>
    <t>T3 interval time (s)</t>
  </si>
  <si>
    <t>Elapsed T4 from start (s)</t>
  </si>
  <si>
    <t>Elapsed T5 from start (s)</t>
  </si>
  <si>
    <t/>
  </si>
  <si>
    <t>T1</t>
  </si>
  <si>
    <t>T2</t>
  </si>
  <si>
    <t>T3</t>
  </si>
  <si>
    <t>T4</t>
  </si>
  <si>
    <t>T5</t>
  </si>
  <si>
    <t>Time (s)</t>
  </si>
  <si>
    <t>Interval Time (s)</t>
  </si>
  <si>
    <t>Position (m)</t>
  </si>
  <si>
    <t>Walk</t>
  </si>
  <si>
    <t>Jog</t>
  </si>
  <si>
    <t>Run</t>
  </si>
  <si>
    <t>Velocity (m/s)</t>
  </si>
  <si>
    <t>Acceleration (m/s2)</t>
  </si>
  <si>
    <t>Displacement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</si>
</sst>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2" fontId="0" fillId="0" borderId="0" xfId="0" applyNumberFormat="1"/>
    <xf numFmtId="2" fontId="0" fillId="0" borderId="1" xfId="0" applyNumberFormat="1" applyBorder="1"/>
    <xf numFmtId="2" fontId="0" fillId="2" borderId="1" xfId="0" applyNumberFormat="1" applyFill="1" applyBorder="1"/>
    <xf numFmtId="2" fontId="0" fillId="2" borderId="0" xfId="0" applyNumberFormat="1" applyFill="1"/>
    <xf numFmtId="2" fontId="1" fillId="0" borderId="1" xfId="0" applyNumberFormat="1" applyFont="1" applyBorder="1"/>
    <xf numFmtId="2" fontId="1" fillId="0" borderId="2" xfId="0" applyNumberFormat="1" applyFont="1" applyBorder="1"/>
    <xf numFmtId="2" fontId="1" fillId="0" borderId="0" xfId="0" applyNumberFormat="1" applyFont="1"/>
    <xf numFmtId="2" fontId="1" fillId="0" borderId="3" xfId="0" applyNumberFormat="1" applyFont="1" applyBorder="1" applyAlignment="1">
      <alignment horizontal="center"/>
    </xf>
    <xf numFmtId="2" fontId="1" fillId="0" borderId="0" xfId="0" quotePrefix="1" applyNumberFormat="1" applyFont="1"/>
    <xf numFmtId="2" fontId="1" fillId="3" borderId="3" xfId="0" applyNumberFormat="1" applyFont="1" applyFill="1" applyBorder="1" applyAlignment="1">
      <alignment horizontal="center"/>
    </xf>
    <xf numFmtId="2" fontId="1" fillId="3" borderId="1" xfId="0" applyNumberFormat="1" applyFont="1" applyFill="1" applyBorder="1"/>
    <xf numFmtId="2" fontId="0" fillId="3" borderId="1" xfId="0" applyNumberFormat="1" applyFill="1" applyBorder="1"/>
    <xf numFmtId="2" fontId="1" fillId="4" borderId="3" xfId="0" applyNumberFormat="1" applyFont="1" applyFill="1" applyBorder="1" applyAlignment="1">
      <alignment horizontal="center"/>
    </xf>
    <xf numFmtId="2" fontId="1" fillId="4" borderId="1" xfId="0" applyNumberFormat="1" applyFont="1" applyFill="1" applyBorder="1"/>
    <xf numFmtId="2" fontId="0" fillId="4" borderId="1" xfId="0" applyNumberFormat="1" applyFill="1" applyBorder="1"/>
    <xf numFmtId="2" fontId="1" fillId="5" borderId="3" xfId="0" applyNumberFormat="1" applyFont="1" applyFill="1" applyBorder="1" applyAlignment="1">
      <alignment horizontal="center"/>
    </xf>
    <xf numFmtId="2" fontId="1" fillId="5" borderId="1" xfId="0" applyNumberFormat="1" applyFont="1" applyFill="1" applyBorder="1"/>
    <xf numFmtId="2" fontId="0" fillId="5" borderId="1" xfId="0" applyNumberFormat="1" applyFill="1" applyBorder="1"/>
    <xf numFmtId="2" fontId="1" fillId="6" borderId="3" xfId="0" applyNumberFormat="1" applyFont="1" applyFill="1" applyBorder="1" applyAlignment="1">
      <alignment horizontal="center"/>
    </xf>
    <xf numFmtId="2" fontId="1" fillId="6" borderId="1" xfId="0" applyNumberFormat="1" applyFont="1" applyFill="1" applyBorder="1"/>
    <xf numFmtId="2" fontId="0" fillId="6" borderId="1" xfId="0" applyNumberFormat="1" applyFill="1" applyBorder="1"/>
    <xf numFmtId="2" fontId="1" fillId="7" borderId="3" xfId="0" applyNumberFormat="1" applyFont="1" applyFill="1" applyBorder="1" applyAlignment="1">
      <alignment horizontal="center"/>
    </xf>
    <xf numFmtId="2" fontId="1" fillId="7" borderId="1" xfId="0" applyNumberFormat="1" applyFont="1" applyFill="1" applyBorder="1"/>
    <xf numFmtId="2" fontId="0" fillId="7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Walk - Displacement over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'Finley graphs'!$C$3:$C$7</c:f>
              <c:numCache>
                <c:formatCode>0.00</c:formatCode>
                <c:ptCount val="5"/>
                <c:pt idx="0">
                  <c:v>1.08</c:v>
                </c:pt>
                <c:pt idx="1">
                  <c:v>2.08</c:v>
                </c:pt>
                <c:pt idx="2">
                  <c:v>2.86</c:v>
                </c:pt>
                <c:pt idx="3">
                  <c:v>3.53</c:v>
                </c:pt>
                <c:pt idx="4">
                  <c:v>4.7300000000000004</c:v>
                </c:pt>
              </c:numCache>
            </c:numRef>
          </c:xVal>
          <c:yVal>
            <c:numRef>
              <c:f>'Finley graphs'!$B$3:$B$7</c:f>
              <c:numCache>
                <c:formatCode>0.00</c:formatCode>
                <c:ptCount val="5"/>
                <c:pt idx="0">
                  <c:v>1.31</c:v>
                </c:pt>
                <c:pt idx="1">
                  <c:v>2.77</c:v>
                </c:pt>
                <c:pt idx="2">
                  <c:v>3.89</c:v>
                </c:pt>
                <c:pt idx="3">
                  <c:v>5.15</c:v>
                </c:pt>
                <c:pt idx="4">
                  <c:v>7.23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FFA-47F7-A137-065C084F76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7921471"/>
        <c:axId val="659052175"/>
      </c:scatterChart>
      <c:valAx>
        <c:axId val="3279214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9052175"/>
        <c:crosses val="autoZero"/>
        <c:crossBetween val="midCat"/>
      </c:valAx>
      <c:valAx>
        <c:axId val="659052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Position</a:t>
                </a:r>
                <a:r>
                  <a:rPr lang="en-GB" baseline="0"/>
                  <a:t>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79214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Walk - Velocity over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'Finley graphs'!$C$3:$C$7</c:f>
              <c:numCache>
                <c:formatCode>0.00</c:formatCode>
                <c:ptCount val="5"/>
                <c:pt idx="0">
                  <c:v>1.08</c:v>
                </c:pt>
                <c:pt idx="1">
                  <c:v>2.08</c:v>
                </c:pt>
                <c:pt idx="2">
                  <c:v>2.86</c:v>
                </c:pt>
                <c:pt idx="3">
                  <c:v>3.53</c:v>
                </c:pt>
                <c:pt idx="4">
                  <c:v>4.7300000000000004</c:v>
                </c:pt>
              </c:numCache>
            </c:numRef>
          </c:xVal>
          <c:yVal>
            <c:numRef>
              <c:f>'Finley graphs'!$F$3:$F$7</c:f>
              <c:numCache>
                <c:formatCode>0.00</c:formatCode>
                <c:ptCount val="5"/>
                <c:pt idx="0">
                  <c:v>1.212962962962963</c:v>
                </c:pt>
                <c:pt idx="1">
                  <c:v>1.46</c:v>
                </c:pt>
                <c:pt idx="2">
                  <c:v>1.4358974358974363</c:v>
                </c:pt>
                <c:pt idx="3">
                  <c:v>1.8805970149253737</c:v>
                </c:pt>
                <c:pt idx="4">
                  <c:v>1.7333333333333325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01-4373-882F-093FE347A7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1456864"/>
        <c:axId val="921460704"/>
      </c:scatterChart>
      <c:valAx>
        <c:axId val="921456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460704"/>
        <c:crosses val="autoZero"/>
        <c:crossBetween val="midCat"/>
      </c:valAx>
      <c:valAx>
        <c:axId val="92146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456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Walk - Acceleration over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'Finley graphs'!$C$3:$C$7</c:f>
              <c:numCache>
                <c:formatCode>0.00</c:formatCode>
                <c:ptCount val="5"/>
                <c:pt idx="0">
                  <c:v>1.08</c:v>
                </c:pt>
                <c:pt idx="1">
                  <c:v>2.08</c:v>
                </c:pt>
                <c:pt idx="2">
                  <c:v>2.86</c:v>
                </c:pt>
                <c:pt idx="3">
                  <c:v>3.53</c:v>
                </c:pt>
                <c:pt idx="4">
                  <c:v>4.7300000000000004</c:v>
                </c:pt>
              </c:numCache>
            </c:numRef>
          </c:xVal>
          <c:yVal>
            <c:numRef>
              <c:f>'Finley graphs'!$G$3:$G$7</c:f>
              <c:numCache>
                <c:formatCode>0.00</c:formatCode>
                <c:ptCount val="5"/>
                <c:pt idx="0">
                  <c:v>1.1231138545953361</c:v>
                </c:pt>
                <c:pt idx="1">
                  <c:v>1.46</c:v>
                </c:pt>
                <c:pt idx="2">
                  <c:v>1.8408941485864574</c:v>
                </c:pt>
                <c:pt idx="3">
                  <c:v>2.8068612163065283</c:v>
                </c:pt>
                <c:pt idx="4">
                  <c:v>1.4444444444444431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891-4A2A-8EF4-11F8AC97E2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1477504"/>
        <c:axId val="921459744"/>
      </c:scatterChart>
      <c:valAx>
        <c:axId val="921477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459744"/>
        <c:crosses val="autoZero"/>
        <c:crossBetween val="midCat"/>
      </c:valAx>
      <c:valAx>
        <c:axId val="921459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477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1219200</xdr:colOff>
      <xdr:row>11</xdr:row>
      <xdr:rowOff>180975</xdr:rowOff>
    </xdr:from>
    <xdr:to>
      <xdr:col>4</xdr:col>
      <xdr:colOff>571500</xdr:colOff>
      <xdr:row>25</xdr:row>
      <xdr:rowOff>123825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B6954B6-2D8A-3DE3-12A4-99DE817A4B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1228725</xdr:colOff>
      <xdr:row>27</xdr:row>
      <xdr:rowOff>104775</xdr:rowOff>
    </xdr:from>
    <xdr:to>
      <xdr:col>4</xdr:col>
      <xdr:colOff>581025</xdr:colOff>
      <xdr:row>41</xdr:row>
      <xdr:rowOff>47625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5569639C-CED2-250C-827B-9D2C2E0AA0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1171575</xdr:colOff>
      <xdr:row>43</xdr:row>
      <xdr:rowOff>66675</xdr:rowOff>
    </xdr:from>
    <xdr:to>
      <xdr:col>4</xdr:col>
      <xdr:colOff>523875</xdr:colOff>
      <xdr:row>57</xdr:row>
      <xdr:rowOff>9525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5117FD6D-F320-E33A-4C44-034618ADC2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81940-86E8-8048-9428-61F566B32D90}">
  <dimension ref="A1:AP21"/>
  <sheetViews>
    <sheetView zoomScale="150" zoomScaleNormal="150" workbookViewId="0">
      <selection sqref="A1:XFD1048576"/>
    </sheetView>
  </sheetViews>
  <sheetFormatPr defaultColWidth="11" defaultRowHeight="15.75" x14ac:dyDescent="0.25"/>
  <cols>
    <col min="1" max="1" width="14.875" style="2" customWidth="1"/>
    <col min="2" max="2" width="8.375" style="2" customWidth="1"/>
    <col min="3" max="5" width="14.875" style="2" customWidth="1"/>
    <col min="6" max="6" width="20.375" style="2" customWidth="1"/>
    <col min="7" max="7" width="17" style="2" customWidth="1"/>
    <col min="8" max="9" width="14.875" style="2" customWidth="1"/>
    <col min="10" max="10" width="16.375" style="2" customWidth="1"/>
    <col min="11" max="12" width="14.875" style="2" customWidth="1"/>
    <col min="13" max="13" width="17.5" style="2" customWidth="1"/>
    <col min="14" max="19" width="14.875" style="2" customWidth="1"/>
    <col min="20" max="20" width="20.375" style="2" customWidth="1"/>
    <col min="21" max="26" width="14.875" style="2" customWidth="1"/>
    <col min="27" max="27" width="19.5" style="2" customWidth="1"/>
    <col min="28" max="30" width="14.875" style="2" customWidth="1"/>
    <col min="31" max="31" width="16.75" style="2" customWidth="1"/>
    <col min="32" max="39" width="14.875" style="2" customWidth="1"/>
    <col min="40" max="16384" width="11" style="2"/>
  </cols>
  <sheetData>
    <row r="1" spans="1:42" s="8" customFormat="1" x14ac:dyDescent="0.25">
      <c r="A1" s="10" t="s">
        <v>48</v>
      </c>
      <c r="D1" s="9" t="s">
        <v>31</v>
      </c>
      <c r="E1" s="9"/>
      <c r="F1" s="9"/>
      <c r="G1" s="9"/>
      <c r="H1" s="9"/>
      <c r="I1" s="9"/>
      <c r="J1" s="9"/>
      <c r="K1" s="9" t="s">
        <v>32</v>
      </c>
      <c r="L1" s="9"/>
      <c r="M1" s="9"/>
      <c r="N1" s="9"/>
      <c r="O1" s="9"/>
      <c r="P1" s="9"/>
      <c r="Q1" s="9"/>
      <c r="R1" s="9" t="s">
        <v>33</v>
      </c>
      <c r="S1" s="9"/>
      <c r="T1" s="9"/>
      <c r="U1" s="9"/>
      <c r="V1" s="9"/>
      <c r="W1" s="9"/>
      <c r="X1" s="9"/>
      <c r="Y1" s="9" t="s">
        <v>34</v>
      </c>
      <c r="Z1" s="9"/>
      <c r="AA1" s="9"/>
      <c r="AB1" s="9"/>
      <c r="AC1" s="9"/>
      <c r="AD1" s="9"/>
      <c r="AE1" s="9"/>
      <c r="AF1" s="9" t="s">
        <v>35</v>
      </c>
      <c r="AG1" s="9"/>
      <c r="AH1" s="9"/>
      <c r="AI1" s="9"/>
      <c r="AJ1" s="9"/>
      <c r="AK1" s="9"/>
      <c r="AL1" s="9"/>
      <c r="AN1" s="8" t="s">
        <v>36</v>
      </c>
    </row>
    <row r="2" spans="1:42" s="8" customFormat="1" x14ac:dyDescent="0.25">
      <c r="A2" s="6" t="s">
        <v>0</v>
      </c>
      <c r="B2" s="6" t="s">
        <v>5</v>
      </c>
      <c r="C2" s="6" t="s">
        <v>6</v>
      </c>
      <c r="D2" s="6" t="s">
        <v>7</v>
      </c>
      <c r="E2" s="6" t="s">
        <v>20</v>
      </c>
      <c r="F2" s="6" t="s">
        <v>40</v>
      </c>
      <c r="G2" s="6" t="s">
        <v>41</v>
      </c>
      <c r="H2" s="6" t="s">
        <v>27</v>
      </c>
      <c r="I2" s="6" t="s">
        <v>29</v>
      </c>
      <c r="J2" s="6" t="s">
        <v>28</v>
      </c>
      <c r="K2" s="6" t="s">
        <v>15</v>
      </c>
      <c r="L2" s="6" t="s">
        <v>21</v>
      </c>
      <c r="M2" s="6" t="s">
        <v>39</v>
      </c>
      <c r="N2" s="6" t="s">
        <v>38</v>
      </c>
      <c r="O2" s="6" t="s">
        <v>27</v>
      </c>
      <c r="P2" s="6" t="s">
        <v>29</v>
      </c>
      <c r="Q2" s="6" t="s">
        <v>28</v>
      </c>
      <c r="R2" s="6" t="s">
        <v>16</v>
      </c>
      <c r="S2" s="6" t="s">
        <v>22</v>
      </c>
      <c r="T2" s="6" t="s">
        <v>42</v>
      </c>
      <c r="U2" s="6" t="s">
        <v>45</v>
      </c>
      <c r="V2" s="6" t="s">
        <v>27</v>
      </c>
      <c r="W2" s="6" t="s">
        <v>29</v>
      </c>
      <c r="X2" s="6" t="s">
        <v>28</v>
      </c>
      <c r="Y2" s="6" t="s">
        <v>17</v>
      </c>
      <c r="Z2" s="6" t="s">
        <v>23</v>
      </c>
      <c r="AA2" s="6" t="s">
        <v>46</v>
      </c>
      <c r="AB2" s="6" t="s">
        <v>43</v>
      </c>
      <c r="AC2" s="6" t="s">
        <v>27</v>
      </c>
      <c r="AD2" s="6" t="s">
        <v>29</v>
      </c>
      <c r="AE2" s="6" t="s">
        <v>28</v>
      </c>
      <c r="AF2" s="6" t="s">
        <v>18</v>
      </c>
      <c r="AG2" s="6" t="s">
        <v>24</v>
      </c>
      <c r="AH2" s="6" t="s">
        <v>47</v>
      </c>
      <c r="AI2" s="6" t="s">
        <v>44</v>
      </c>
      <c r="AJ2" s="6" t="s">
        <v>27</v>
      </c>
      <c r="AK2" s="6" t="s">
        <v>29</v>
      </c>
      <c r="AL2" s="6" t="s">
        <v>28</v>
      </c>
      <c r="AM2" s="6" t="s">
        <v>19</v>
      </c>
      <c r="AN2" s="7" t="s">
        <v>25</v>
      </c>
      <c r="AO2" s="6"/>
      <c r="AP2" s="6"/>
    </row>
    <row r="3" spans="1:42" x14ac:dyDescent="0.25">
      <c r="A3" s="3" t="s">
        <v>1</v>
      </c>
      <c r="B3" s="3" t="s">
        <v>8</v>
      </c>
      <c r="C3" s="3">
        <v>1.1499999999999999</v>
      </c>
      <c r="D3" s="3">
        <v>1.31</v>
      </c>
      <c r="E3" s="3">
        <v>2.23</v>
      </c>
      <c r="F3" s="3">
        <f>E3-C3</f>
        <v>1.08</v>
      </c>
      <c r="G3" s="3">
        <f>E3-C3</f>
        <v>1.08</v>
      </c>
      <c r="H3" s="3">
        <f>D3</f>
        <v>1.31</v>
      </c>
      <c r="I3" s="3">
        <f>H3/G3</f>
        <v>1.212962962962963</v>
      </c>
      <c r="J3" s="3">
        <f>(I3-0)/G3</f>
        <v>1.1231138545953361</v>
      </c>
      <c r="K3" s="3">
        <v>2.77</v>
      </c>
      <c r="L3" s="3">
        <v>3.23</v>
      </c>
      <c r="M3" s="3">
        <f>L3-C3</f>
        <v>2.08</v>
      </c>
      <c r="N3" s="3">
        <f>M3-F3</f>
        <v>1</v>
      </c>
      <c r="O3" s="3">
        <f>K3-D3</f>
        <v>1.46</v>
      </c>
      <c r="P3" s="3">
        <f>O3/N3</f>
        <v>1.46</v>
      </c>
      <c r="Q3" s="3">
        <f>(P3-I3)/N3</f>
        <v>0.24703703703703694</v>
      </c>
      <c r="R3" s="3">
        <v>3.89</v>
      </c>
      <c r="S3" s="3">
        <v>4.01</v>
      </c>
      <c r="T3" s="3">
        <f>S3-C3</f>
        <v>2.86</v>
      </c>
      <c r="U3" s="3">
        <f>T3-M3</f>
        <v>0.7799999999999998</v>
      </c>
      <c r="V3" s="3">
        <f>R3-K3</f>
        <v>1.1200000000000001</v>
      </c>
      <c r="W3" s="3">
        <f>V3/U3</f>
        <v>1.4358974358974363</v>
      </c>
      <c r="X3" s="3">
        <f>(W3-P3)/U3</f>
        <v>-3.0900723208414901E-2</v>
      </c>
      <c r="Y3" s="3">
        <v>5.15</v>
      </c>
      <c r="Z3" s="3">
        <v>4.68</v>
      </c>
      <c r="AA3" s="3">
        <f>Z3-C3</f>
        <v>3.53</v>
      </c>
      <c r="AB3" s="3">
        <f>AA3-T3</f>
        <v>0.66999999999999993</v>
      </c>
      <c r="AC3" s="3">
        <f>Y3-R3</f>
        <v>1.2600000000000002</v>
      </c>
      <c r="AD3" s="3">
        <f>AC3/AB3</f>
        <v>1.8805970149253737</v>
      </c>
      <c r="AE3" s="3">
        <f>(AD3-W3)/AB3</f>
        <v>0.6637307149670707</v>
      </c>
      <c r="AF3" s="3">
        <v>7.23</v>
      </c>
      <c r="AG3" s="3">
        <v>5.88</v>
      </c>
      <c r="AH3" s="3">
        <f>AG3-C3</f>
        <v>4.7300000000000004</v>
      </c>
      <c r="AI3" s="3">
        <f>AH3-AA3</f>
        <v>1.2000000000000006</v>
      </c>
      <c r="AJ3" s="3">
        <f>AF3-Y3</f>
        <v>2.08</v>
      </c>
      <c r="AK3" s="3">
        <f>AJ3/AI3</f>
        <v>1.7333333333333325</v>
      </c>
      <c r="AL3" s="3">
        <f>(AK3-AD3)/AI3</f>
        <v>-0.12271973466003425</v>
      </c>
      <c r="AM3" s="3">
        <v>7.63</v>
      </c>
      <c r="AN3" s="2">
        <f>AM3-C3</f>
        <v>6.48</v>
      </c>
    </row>
    <row r="4" spans="1:42" x14ac:dyDescent="0.25">
      <c r="A4" s="3" t="s">
        <v>2</v>
      </c>
      <c r="B4" s="3" t="s">
        <v>8</v>
      </c>
      <c r="C4" s="3">
        <v>0.6</v>
      </c>
      <c r="D4" s="3">
        <v>1.3</v>
      </c>
      <c r="E4" s="3">
        <v>1.38</v>
      </c>
      <c r="F4" s="3">
        <f t="shared" ref="F4:F9" si="0">E4-C4</f>
        <v>0.77999999999999992</v>
      </c>
      <c r="G4" s="3">
        <f t="shared" ref="G4:G9" si="1">E4-C4</f>
        <v>0.77999999999999992</v>
      </c>
      <c r="H4" s="3">
        <f t="shared" ref="H4:H9" si="2">D4</f>
        <v>1.3</v>
      </c>
      <c r="I4" s="3">
        <f t="shared" ref="I4:I9" si="3">H4/G4</f>
        <v>1.666666666666667</v>
      </c>
      <c r="J4" s="3">
        <f t="shared" ref="J4:J9" si="4">(I4-0)/G4</f>
        <v>2.1367521367521372</v>
      </c>
      <c r="K4" s="3">
        <v>2.84</v>
      </c>
      <c r="L4" s="3">
        <v>1.86</v>
      </c>
      <c r="M4" s="3">
        <f t="shared" ref="M4:M9" si="5">L4-C4</f>
        <v>1.2600000000000002</v>
      </c>
      <c r="N4" s="3">
        <f t="shared" ref="N4:N9" si="6">M4-F4</f>
        <v>0.48000000000000032</v>
      </c>
      <c r="O4" s="3">
        <f t="shared" ref="O4:O9" si="7">K4-D4</f>
        <v>1.5399999999999998</v>
      </c>
      <c r="P4" s="3">
        <f t="shared" ref="P4:P9" si="8">O4/N4</f>
        <v>3.2083333333333308</v>
      </c>
      <c r="Q4" s="3">
        <f t="shared" ref="Q4:Q9" si="9">(P4-I4)/N4</f>
        <v>3.2118055555555474</v>
      </c>
      <c r="R4" s="3">
        <v>4.1500000000000004</v>
      </c>
      <c r="S4" s="3">
        <v>2.15</v>
      </c>
      <c r="T4" s="3">
        <f t="shared" ref="T4:T9" si="10">S4-C4</f>
        <v>1.5499999999999998</v>
      </c>
      <c r="U4" s="3">
        <f t="shared" ref="U4:U9" si="11">T4-M4</f>
        <v>0.28999999999999959</v>
      </c>
      <c r="V4" s="3">
        <f t="shared" ref="V4:V9" si="12">R4-K4</f>
        <v>1.3100000000000005</v>
      </c>
      <c r="W4" s="3">
        <f t="shared" ref="W4:W9" si="13">V4/U4</f>
        <v>4.5172413793103532</v>
      </c>
      <c r="X4" s="3">
        <f t="shared" ref="X4:X9" si="14">(W4-P4)/U4</f>
        <v>4.5134760206104287</v>
      </c>
      <c r="Y4" s="3">
        <v>5.35</v>
      </c>
      <c r="Z4" s="3">
        <v>2.46</v>
      </c>
      <c r="AA4" s="3">
        <f t="shared" ref="AA4:AA9" si="15">Z4-C4</f>
        <v>1.8599999999999999</v>
      </c>
      <c r="AB4" s="3">
        <f t="shared" ref="AB4:AB9" si="16">AA4-T4</f>
        <v>0.31000000000000005</v>
      </c>
      <c r="AC4" s="3">
        <f t="shared" ref="AC4:AC9" si="17">Y4-R4</f>
        <v>1.1999999999999993</v>
      </c>
      <c r="AD4" s="3">
        <f t="shared" ref="AD4:AD9" si="18">AC4/AB4</f>
        <v>3.8709677419354809</v>
      </c>
      <c r="AE4" s="3">
        <f t="shared" ref="AE4:AE9" si="19">(AD4-W4)/AB4</f>
        <v>-2.0847536689512007</v>
      </c>
      <c r="AF4" s="3">
        <v>7.01</v>
      </c>
      <c r="AG4" s="3">
        <v>2.86</v>
      </c>
      <c r="AH4" s="3">
        <f>AG4-C4</f>
        <v>2.2599999999999998</v>
      </c>
      <c r="AI4" s="3">
        <f t="shared" ref="AI4:AI9" si="20">AH4-AA4</f>
        <v>0.39999999999999991</v>
      </c>
      <c r="AJ4" s="3">
        <f t="shared" ref="AJ4:AJ9" si="21">AF4-Y4</f>
        <v>1.6600000000000001</v>
      </c>
      <c r="AK4" s="3">
        <f t="shared" ref="AK4:AK9" si="22">AJ4/AI4</f>
        <v>4.1500000000000012</v>
      </c>
      <c r="AL4" s="3">
        <f t="shared" ref="AL4:AL9" si="23">(AK4-AD4)/AI4</f>
        <v>0.69758064516130103</v>
      </c>
      <c r="AM4" s="3">
        <v>3.73</v>
      </c>
      <c r="AN4" s="2">
        <f>AM4-C4</f>
        <v>3.13</v>
      </c>
    </row>
    <row r="5" spans="1:42" x14ac:dyDescent="0.25">
      <c r="A5" s="3" t="s">
        <v>3</v>
      </c>
      <c r="B5" s="3" t="s">
        <v>8</v>
      </c>
      <c r="C5" s="3">
        <v>1.1599999999999999</v>
      </c>
      <c r="D5" s="3">
        <v>1.37</v>
      </c>
      <c r="E5" s="3">
        <v>1.58</v>
      </c>
      <c r="F5" s="3">
        <f t="shared" si="0"/>
        <v>0.42000000000000015</v>
      </c>
      <c r="G5" s="3">
        <f t="shared" si="1"/>
        <v>0.42000000000000015</v>
      </c>
      <c r="H5" s="3">
        <f t="shared" si="2"/>
        <v>1.37</v>
      </c>
      <c r="I5" s="3">
        <f t="shared" si="3"/>
        <v>3.261904761904761</v>
      </c>
      <c r="J5" s="3">
        <f t="shared" si="4"/>
        <v>7.7664399092970475</v>
      </c>
      <c r="K5" s="3">
        <v>2.82</v>
      </c>
      <c r="L5" s="3">
        <v>1.81</v>
      </c>
      <c r="M5" s="3">
        <f t="shared" si="5"/>
        <v>0.65000000000000013</v>
      </c>
      <c r="N5" s="3">
        <f t="shared" si="6"/>
        <v>0.22999999999999998</v>
      </c>
      <c r="O5" s="3">
        <f t="shared" si="7"/>
        <v>1.4499999999999997</v>
      </c>
      <c r="P5" s="3">
        <f t="shared" si="8"/>
        <v>6.3043478260869561</v>
      </c>
      <c r="Q5" s="3">
        <f t="shared" si="9"/>
        <v>13.228013322531284</v>
      </c>
      <c r="R5" s="3">
        <v>4.03</v>
      </c>
      <c r="S5" s="3">
        <v>2.15</v>
      </c>
      <c r="T5" s="3">
        <f t="shared" si="10"/>
        <v>0.99</v>
      </c>
      <c r="U5" s="3">
        <f t="shared" si="11"/>
        <v>0.33999999999999986</v>
      </c>
      <c r="V5" s="3">
        <f t="shared" si="12"/>
        <v>1.2100000000000004</v>
      </c>
      <c r="W5" s="3">
        <f t="shared" si="13"/>
        <v>3.5588235294117676</v>
      </c>
      <c r="X5" s="3">
        <f t="shared" si="14"/>
        <v>-8.0750714608093812</v>
      </c>
      <c r="Y5" s="3">
        <v>5.27</v>
      </c>
      <c r="Z5" s="3">
        <v>2.2799999999999998</v>
      </c>
      <c r="AA5" s="3">
        <f t="shared" si="15"/>
        <v>1.1199999999999999</v>
      </c>
      <c r="AB5" s="3">
        <f t="shared" si="16"/>
        <v>0.12999999999999989</v>
      </c>
      <c r="AC5" s="3">
        <f t="shared" si="17"/>
        <v>1.2399999999999993</v>
      </c>
      <c r="AD5" s="3">
        <f t="shared" si="18"/>
        <v>9.5384615384615419</v>
      </c>
      <c r="AE5" s="3">
        <f t="shared" si="19"/>
        <v>45.997215454229064</v>
      </c>
      <c r="AF5" s="3">
        <v>6.96</v>
      </c>
      <c r="AG5" s="3">
        <v>2.63</v>
      </c>
      <c r="AH5" s="3">
        <f>AG5-C5</f>
        <v>1.47</v>
      </c>
      <c r="AI5" s="3">
        <f t="shared" si="20"/>
        <v>0.35000000000000009</v>
      </c>
      <c r="AJ5" s="3">
        <f t="shared" si="21"/>
        <v>1.6900000000000004</v>
      </c>
      <c r="AK5" s="3">
        <f t="shared" si="22"/>
        <v>4.8285714285714283</v>
      </c>
      <c r="AL5" s="3">
        <f t="shared" si="23"/>
        <v>-13.456828885400322</v>
      </c>
      <c r="AM5" s="3">
        <v>3.18</v>
      </c>
      <c r="AN5" s="2">
        <f>AM5-C5</f>
        <v>2.0200000000000005</v>
      </c>
    </row>
    <row r="6" spans="1:42" x14ac:dyDescent="0.25">
      <c r="A6" s="3" t="s">
        <v>12</v>
      </c>
      <c r="B6" s="3" t="s">
        <v>8</v>
      </c>
      <c r="C6" s="3">
        <v>6.35</v>
      </c>
      <c r="D6" s="3">
        <v>0.6</v>
      </c>
      <c r="E6" s="3">
        <v>7.46</v>
      </c>
      <c r="F6" s="3">
        <f t="shared" si="0"/>
        <v>1.1100000000000003</v>
      </c>
      <c r="G6" s="3">
        <f t="shared" si="1"/>
        <v>1.1100000000000003</v>
      </c>
      <c r="H6" s="3">
        <f t="shared" si="2"/>
        <v>0.6</v>
      </c>
      <c r="I6" s="3">
        <f t="shared" si="3"/>
        <v>0.54054054054054035</v>
      </c>
      <c r="J6" s="3">
        <f t="shared" si="4"/>
        <v>0.4869734599464326</v>
      </c>
      <c r="K6" s="3">
        <v>2</v>
      </c>
      <c r="L6" s="3">
        <v>8.48</v>
      </c>
      <c r="M6" s="3">
        <f t="shared" si="5"/>
        <v>2.1300000000000008</v>
      </c>
      <c r="N6" s="3">
        <f t="shared" si="6"/>
        <v>1.0200000000000005</v>
      </c>
      <c r="O6" s="3">
        <f t="shared" si="7"/>
        <v>1.4</v>
      </c>
      <c r="P6" s="3">
        <f t="shared" si="8"/>
        <v>1.3725490196078425</v>
      </c>
      <c r="Q6" s="3">
        <f t="shared" si="9"/>
        <v>0.81569458732088407</v>
      </c>
      <c r="R6" s="3">
        <v>3.67</v>
      </c>
      <c r="S6" s="3">
        <v>9.51</v>
      </c>
      <c r="T6" s="3">
        <f t="shared" si="10"/>
        <v>3.16</v>
      </c>
      <c r="U6" s="3">
        <f t="shared" si="11"/>
        <v>1.0299999999999994</v>
      </c>
      <c r="V6" s="3">
        <f t="shared" si="12"/>
        <v>1.67</v>
      </c>
      <c r="W6" s="3">
        <f t="shared" si="13"/>
        <v>1.6213592233009717</v>
      </c>
      <c r="X6" s="3">
        <f t="shared" si="14"/>
        <v>0.24156330455643629</v>
      </c>
      <c r="Y6" s="3">
        <v>5.26</v>
      </c>
      <c r="Z6" s="3">
        <v>10.56</v>
      </c>
      <c r="AA6" s="3">
        <f t="shared" si="15"/>
        <v>4.2100000000000009</v>
      </c>
      <c r="AB6" s="3">
        <f t="shared" si="16"/>
        <v>1.0500000000000007</v>
      </c>
      <c r="AC6" s="3">
        <f t="shared" si="17"/>
        <v>1.5899999999999999</v>
      </c>
      <c r="AD6" s="3">
        <f t="shared" si="18"/>
        <v>1.5142857142857131</v>
      </c>
      <c r="AE6" s="3">
        <f t="shared" si="19"/>
        <v>-0.10197477049072239</v>
      </c>
      <c r="AF6" s="3">
        <v>6.87</v>
      </c>
      <c r="AG6" s="3"/>
      <c r="AH6" s="3">
        <f>AG6-C6</f>
        <v>-6.35</v>
      </c>
      <c r="AI6" s="3">
        <f t="shared" si="20"/>
        <v>-10.56</v>
      </c>
      <c r="AJ6" s="3">
        <f t="shared" si="21"/>
        <v>1.6100000000000003</v>
      </c>
      <c r="AK6" s="3">
        <f t="shared" si="22"/>
        <v>-0.15246212121212124</v>
      </c>
      <c r="AL6" s="3">
        <f t="shared" si="23"/>
        <v>0.15783596927062826</v>
      </c>
      <c r="AM6" s="3"/>
      <c r="AN6" s="2">
        <f>AM6-C6</f>
        <v>-6.35</v>
      </c>
    </row>
    <row r="7" spans="1:42" x14ac:dyDescent="0.25">
      <c r="A7" s="3" t="s">
        <v>12</v>
      </c>
      <c r="B7" s="3" t="s">
        <v>11</v>
      </c>
      <c r="C7" s="3">
        <v>6.3</v>
      </c>
      <c r="D7" s="3">
        <v>0.5</v>
      </c>
      <c r="E7" s="3">
        <v>7.36</v>
      </c>
      <c r="F7" s="3">
        <f t="shared" si="0"/>
        <v>1.0600000000000005</v>
      </c>
      <c r="G7" s="3">
        <f t="shared" si="1"/>
        <v>1.0600000000000005</v>
      </c>
      <c r="H7" s="3">
        <f t="shared" si="2"/>
        <v>0.5</v>
      </c>
      <c r="I7" s="3">
        <f t="shared" si="3"/>
        <v>0.47169811320754695</v>
      </c>
      <c r="J7" s="3">
        <f t="shared" si="4"/>
        <v>0.44499822000711958</v>
      </c>
      <c r="K7" s="3">
        <v>1.81</v>
      </c>
      <c r="L7" s="3">
        <v>8.5500000000000007</v>
      </c>
      <c r="M7" s="3">
        <f t="shared" si="5"/>
        <v>2.2500000000000009</v>
      </c>
      <c r="N7" s="3">
        <f t="shared" si="6"/>
        <v>1.1900000000000004</v>
      </c>
      <c r="O7" s="3">
        <f t="shared" si="7"/>
        <v>1.31</v>
      </c>
      <c r="P7" s="3">
        <f t="shared" si="8"/>
        <v>1.1008403361344534</v>
      </c>
      <c r="Q7" s="3">
        <f t="shared" si="9"/>
        <v>0.52869094363605573</v>
      </c>
      <c r="R7" s="3">
        <v>3.65</v>
      </c>
      <c r="S7" s="3">
        <v>9.56</v>
      </c>
      <c r="T7" s="3">
        <f t="shared" si="10"/>
        <v>3.2600000000000007</v>
      </c>
      <c r="U7" s="3">
        <f t="shared" si="11"/>
        <v>1.0099999999999998</v>
      </c>
      <c r="V7" s="3">
        <f t="shared" si="12"/>
        <v>1.8399999999999999</v>
      </c>
      <c r="W7" s="3">
        <f t="shared" si="13"/>
        <v>1.8217821782178221</v>
      </c>
      <c r="X7" s="3">
        <f t="shared" si="14"/>
        <v>0.71380380404293942</v>
      </c>
      <c r="Y7" s="3">
        <v>5.23</v>
      </c>
      <c r="Z7" s="3">
        <v>10.58</v>
      </c>
      <c r="AA7" s="3">
        <f t="shared" si="15"/>
        <v>4.28</v>
      </c>
      <c r="AB7" s="3">
        <f t="shared" si="16"/>
        <v>1.0199999999999996</v>
      </c>
      <c r="AC7" s="3">
        <f t="shared" si="17"/>
        <v>1.5800000000000005</v>
      </c>
      <c r="AD7" s="3">
        <f t="shared" si="18"/>
        <v>1.5490196078431384</v>
      </c>
      <c r="AE7" s="3">
        <f t="shared" si="19"/>
        <v>-0.26741428468106254</v>
      </c>
      <c r="AF7" s="3">
        <v>6.76</v>
      </c>
      <c r="AG7" s="3">
        <v>10.58</v>
      </c>
      <c r="AH7" s="3">
        <f>AG7-C7</f>
        <v>4.28</v>
      </c>
      <c r="AI7" s="3">
        <f t="shared" si="20"/>
        <v>0</v>
      </c>
      <c r="AJ7" s="3">
        <f t="shared" si="21"/>
        <v>1.5299999999999994</v>
      </c>
      <c r="AK7" s="3" t="e">
        <f t="shared" si="22"/>
        <v>#DIV/0!</v>
      </c>
      <c r="AL7" s="3" t="e">
        <f t="shared" si="23"/>
        <v>#DIV/0!</v>
      </c>
      <c r="AM7" s="3"/>
      <c r="AN7" s="2">
        <f>AM7-C7</f>
        <v>-6.3</v>
      </c>
    </row>
    <row r="8" spans="1:42" s="5" customFormat="1" x14ac:dyDescent="0.25">
      <c r="A8" s="4" t="s">
        <v>13</v>
      </c>
      <c r="B8" s="4" t="s">
        <v>11</v>
      </c>
      <c r="C8" s="4">
        <v>1.28</v>
      </c>
      <c r="D8" s="4">
        <v>0.4</v>
      </c>
      <c r="E8" s="4">
        <v>1.28</v>
      </c>
      <c r="F8" s="4">
        <f t="shared" si="0"/>
        <v>0</v>
      </c>
      <c r="G8" s="4">
        <f t="shared" si="1"/>
        <v>0</v>
      </c>
      <c r="H8" s="4">
        <f t="shared" si="2"/>
        <v>0.4</v>
      </c>
      <c r="I8" s="4" t="e">
        <f t="shared" si="3"/>
        <v>#DIV/0!</v>
      </c>
      <c r="J8" s="4" t="e">
        <f t="shared" si="4"/>
        <v>#DIV/0!</v>
      </c>
      <c r="K8" s="4">
        <v>2.35</v>
      </c>
      <c r="L8" s="4">
        <v>2.11</v>
      </c>
      <c r="M8" s="4">
        <f t="shared" si="5"/>
        <v>0.82999999999999985</v>
      </c>
      <c r="N8" s="4">
        <f t="shared" si="6"/>
        <v>0.82999999999999985</v>
      </c>
      <c r="O8" s="4">
        <f t="shared" si="7"/>
        <v>1.9500000000000002</v>
      </c>
      <c r="P8" s="4">
        <f t="shared" si="8"/>
        <v>2.3493975903614466</v>
      </c>
      <c r="Q8" s="4" t="e">
        <f t="shared" si="9"/>
        <v>#DIV/0!</v>
      </c>
      <c r="R8" s="4">
        <v>4.92</v>
      </c>
      <c r="S8" s="4">
        <v>2.86</v>
      </c>
      <c r="T8" s="4">
        <f t="shared" si="10"/>
        <v>1.5799999999999998</v>
      </c>
      <c r="U8" s="4">
        <f t="shared" si="11"/>
        <v>0.75</v>
      </c>
      <c r="V8" s="4">
        <f t="shared" si="12"/>
        <v>2.57</v>
      </c>
      <c r="W8" s="4">
        <f t="shared" si="13"/>
        <v>3.4266666666666663</v>
      </c>
      <c r="X8" s="4">
        <f t="shared" si="14"/>
        <v>1.4363587684069596</v>
      </c>
      <c r="Y8" s="4">
        <v>7.4</v>
      </c>
      <c r="Z8" s="4">
        <v>3.53</v>
      </c>
      <c r="AA8" s="4">
        <f t="shared" si="15"/>
        <v>2.25</v>
      </c>
      <c r="AB8" s="4">
        <f t="shared" si="16"/>
        <v>0.67000000000000015</v>
      </c>
      <c r="AC8" s="4">
        <f t="shared" si="17"/>
        <v>2.4800000000000004</v>
      </c>
      <c r="AD8" s="4">
        <f t="shared" si="18"/>
        <v>3.7014925373134324</v>
      </c>
      <c r="AE8" s="4">
        <f t="shared" si="19"/>
        <v>0.41018786663696427</v>
      </c>
      <c r="AF8" s="4">
        <v>10</v>
      </c>
      <c r="AG8" s="4">
        <v>4.3</v>
      </c>
      <c r="AH8" s="4">
        <f>AG8-C8</f>
        <v>3.0199999999999996</v>
      </c>
      <c r="AI8" s="4">
        <f t="shared" si="20"/>
        <v>0.76999999999999957</v>
      </c>
      <c r="AJ8" s="4">
        <f t="shared" si="21"/>
        <v>2.5999999999999996</v>
      </c>
      <c r="AK8" s="4">
        <f t="shared" si="22"/>
        <v>3.3766233766233782</v>
      </c>
      <c r="AL8" s="4">
        <f t="shared" si="23"/>
        <v>-0.42190800089617453</v>
      </c>
      <c r="AM8" s="4"/>
      <c r="AN8" s="5">
        <f>AM8-C8</f>
        <v>-1.28</v>
      </c>
    </row>
    <row r="9" spans="1:42" x14ac:dyDescent="0.25">
      <c r="A9" s="3" t="s">
        <v>14</v>
      </c>
      <c r="B9" s="3" t="s">
        <v>11</v>
      </c>
      <c r="C9" s="3">
        <v>2.96</v>
      </c>
      <c r="D9" s="3">
        <v>0.45</v>
      </c>
      <c r="E9" s="3">
        <v>3.55</v>
      </c>
      <c r="F9" s="3">
        <f t="shared" si="0"/>
        <v>0.58999999999999986</v>
      </c>
      <c r="G9" s="3">
        <f t="shared" si="1"/>
        <v>0.58999999999999986</v>
      </c>
      <c r="H9" s="3">
        <f t="shared" si="2"/>
        <v>0.45</v>
      </c>
      <c r="I9" s="3">
        <f t="shared" si="3"/>
        <v>0.76271186440677985</v>
      </c>
      <c r="J9" s="3">
        <f t="shared" si="4"/>
        <v>1.2927319735708136</v>
      </c>
      <c r="K9" s="3">
        <v>1.57</v>
      </c>
      <c r="L9" s="3">
        <v>4.1500000000000004</v>
      </c>
      <c r="M9" s="3">
        <f t="shared" si="5"/>
        <v>1.1900000000000004</v>
      </c>
      <c r="N9" s="3">
        <f t="shared" si="6"/>
        <v>0.60000000000000053</v>
      </c>
      <c r="O9" s="3">
        <f t="shared" si="7"/>
        <v>1.1200000000000001</v>
      </c>
      <c r="P9" s="3">
        <f t="shared" si="8"/>
        <v>1.8666666666666651</v>
      </c>
      <c r="Q9" s="3">
        <f t="shared" si="9"/>
        <v>1.8399246704331405</v>
      </c>
      <c r="R9" s="3">
        <v>3.25</v>
      </c>
      <c r="S9" s="3">
        <v>4.76</v>
      </c>
      <c r="T9" s="3">
        <f t="shared" si="10"/>
        <v>1.7999999999999998</v>
      </c>
      <c r="U9" s="3">
        <f t="shared" si="11"/>
        <v>0.60999999999999943</v>
      </c>
      <c r="V9" s="3">
        <f t="shared" si="12"/>
        <v>1.68</v>
      </c>
      <c r="W9" s="3">
        <f t="shared" si="13"/>
        <v>2.7540983606557403</v>
      </c>
      <c r="X9" s="3">
        <f t="shared" si="14"/>
        <v>1.4548060557197968</v>
      </c>
      <c r="Y9" s="3">
        <v>5.3</v>
      </c>
      <c r="Z9" s="3">
        <v>4.76</v>
      </c>
      <c r="AA9" s="3">
        <f t="shared" si="15"/>
        <v>1.7999999999999998</v>
      </c>
      <c r="AB9" s="3">
        <f t="shared" si="16"/>
        <v>0</v>
      </c>
      <c r="AC9" s="3">
        <f t="shared" si="17"/>
        <v>2.0499999999999998</v>
      </c>
      <c r="AD9" s="3" t="e">
        <f t="shared" si="18"/>
        <v>#DIV/0!</v>
      </c>
      <c r="AE9" s="3" t="e">
        <f t="shared" si="19"/>
        <v>#DIV/0!</v>
      </c>
      <c r="AF9" s="3">
        <v>11.15</v>
      </c>
      <c r="AG9" s="3">
        <v>5.3</v>
      </c>
      <c r="AH9" s="3">
        <f>AG9-C9</f>
        <v>2.34</v>
      </c>
      <c r="AI9" s="3">
        <f t="shared" si="20"/>
        <v>0.54</v>
      </c>
      <c r="AJ9" s="3">
        <f t="shared" si="21"/>
        <v>5.8500000000000005</v>
      </c>
      <c r="AK9" s="3">
        <f t="shared" si="22"/>
        <v>10.833333333333334</v>
      </c>
      <c r="AL9" s="3" t="e">
        <f t="shared" si="23"/>
        <v>#DIV/0!</v>
      </c>
      <c r="AM9" s="3"/>
      <c r="AN9" s="2">
        <f>AM9-C9</f>
        <v>-2.96</v>
      </c>
    </row>
    <row r="10" spans="1:42" s="5" customFormat="1" x14ac:dyDescent="0.25">
      <c r="A10" s="4" t="s">
        <v>9</v>
      </c>
      <c r="B10" s="4" t="s">
        <v>11</v>
      </c>
      <c r="C10" s="4">
        <v>1.18</v>
      </c>
      <c r="D10" s="4">
        <v>1.97</v>
      </c>
      <c r="E10" s="4">
        <v>2.68</v>
      </c>
      <c r="F10" s="4">
        <f>E10-C10</f>
        <v>1.5000000000000002</v>
      </c>
      <c r="G10" s="4">
        <f>E10-C10</f>
        <v>1.5000000000000002</v>
      </c>
      <c r="H10" s="4">
        <f>D10</f>
        <v>1.97</v>
      </c>
      <c r="I10" s="4">
        <f>H10/G10</f>
        <v>1.313333333333333</v>
      </c>
      <c r="J10" s="4">
        <f>(I10-0)/G10</f>
        <v>0.8755555555555552</v>
      </c>
      <c r="K10" s="4">
        <v>3.23</v>
      </c>
      <c r="L10" s="4">
        <v>3.63</v>
      </c>
      <c r="M10" s="4">
        <f>L10-C10</f>
        <v>2.4500000000000002</v>
      </c>
      <c r="N10" s="4">
        <f>M10-F10</f>
        <v>0.95</v>
      </c>
      <c r="O10" s="4">
        <f>K10-D10</f>
        <v>1.26</v>
      </c>
      <c r="P10" s="4">
        <f>O10/N10</f>
        <v>1.3263157894736843</v>
      </c>
      <c r="Q10" s="4">
        <f>(P10-I10)/N10</f>
        <v>1.3665743305632966E-2</v>
      </c>
      <c r="R10" s="4">
        <v>4.6500000000000004</v>
      </c>
      <c r="S10" s="4"/>
      <c r="T10" s="4">
        <f>S10-C10</f>
        <v>-1.18</v>
      </c>
      <c r="U10" s="4">
        <f>T10-M10</f>
        <v>-3.63</v>
      </c>
      <c r="V10" s="4">
        <f>R10-K10</f>
        <v>1.4200000000000004</v>
      </c>
      <c r="W10" s="4">
        <f>V10/U10</f>
        <v>-0.39118457300275494</v>
      </c>
      <c r="X10" s="4">
        <f>(W10-P10)/U10</f>
        <v>0.47314059572353701</v>
      </c>
      <c r="Y10" s="4"/>
      <c r="Z10" s="4"/>
      <c r="AA10" s="4">
        <f>Z10-C10</f>
        <v>-1.18</v>
      </c>
      <c r="AB10" s="4">
        <f>AA10-T10</f>
        <v>0</v>
      </c>
      <c r="AC10" s="4">
        <f>Y10-R10</f>
        <v>-4.6500000000000004</v>
      </c>
      <c r="AD10" s="4" t="e">
        <f>AC10/AB10</f>
        <v>#DIV/0!</v>
      </c>
      <c r="AE10" s="4" t="e">
        <f>(AD10-W10)/AB10</f>
        <v>#DIV/0!</v>
      </c>
      <c r="AF10" s="4"/>
      <c r="AG10" s="4"/>
      <c r="AH10" s="4">
        <f>AG10-C10</f>
        <v>-1.18</v>
      </c>
      <c r="AI10" s="4">
        <f>AH10-AA10</f>
        <v>0</v>
      </c>
      <c r="AJ10" s="4">
        <f>AF10-Y10</f>
        <v>0</v>
      </c>
      <c r="AK10" s="4" t="e">
        <f>AJ10/AI10</f>
        <v>#DIV/0!</v>
      </c>
      <c r="AL10" s="4" t="e">
        <f>(AK10-AD10)/AI10</f>
        <v>#DIV/0!</v>
      </c>
      <c r="AM10" s="4"/>
      <c r="AN10" s="5">
        <f>AM10-C10</f>
        <v>-1.18</v>
      </c>
    </row>
    <row r="11" spans="1:42" s="5" customFormat="1" x14ac:dyDescent="0.25">
      <c r="A11" s="4" t="s">
        <v>10</v>
      </c>
      <c r="B11" s="4" t="s">
        <v>11</v>
      </c>
      <c r="C11" s="4">
        <v>1.1000000000000001</v>
      </c>
      <c r="D11" s="4">
        <v>1.53</v>
      </c>
      <c r="E11" s="4">
        <v>0.83</v>
      </c>
      <c r="F11" s="4">
        <f>E11-C11</f>
        <v>-0.27000000000000013</v>
      </c>
      <c r="G11" s="4">
        <f>E11-C11</f>
        <v>-0.27000000000000013</v>
      </c>
      <c r="H11" s="4">
        <f>D11</f>
        <v>1.53</v>
      </c>
      <c r="I11" s="4">
        <f>H11/G11</f>
        <v>-5.6666666666666643</v>
      </c>
      <c r="J11" s="4">
        <f>(I11-0)/G11</f>
        <v>20.987654320987634</v>
      </c>
      <c r="K11" s="4">
        <v>1.88</v>
      </c>
      <c r="L11" s="4">
        <v>1.66</v>
      </c>
      <c r="M11" s="4">
        <f>L11-C11</f>
        <v>0.55999999999999983</v>
      </c>
      <c r="N11" s="4">
        <f>M11-F11</f>
        <v>0.83</v>
      </c>
      <c r="O11" s="4">
        <f>K11-D11</f>
        <v>0.34999999999999987</v>
      </c>
      <c r="P11" s="4">
        <f>O11/N11</f>
        <v>0.42168674698795167</v>
      </c>
      <c r="Q11" s="4">
        <f>(P11-I11)/N11</f>
        <v>7.3353655586200199</v>
      </c>
      <c r="R11" s="4">
        <v>2.2799999999999998</v>
      </c>
      <c r="S11" s="4"/>
      <c r="T11" s="4">
        <f>S11-C11</f>
        <v>-1.1000000000000001</v>
      </c>
      <c r="U11" s="4">
        <f>T11-M11</f>
        <v>-1.66</v>
      </c>
      <c r="V11" s="4">
        <f>R11-K11</f>
        <v>0.39999999999999991</v>
      </c>
      <c r="W11" s="4">
        <f>V11/U11</f>
        <v>-0.24096385542168672</v>
      </c>
      <c r="X11" s="4">
        <f>(W11-P11)/U11</f>
        <v>0.39918710988532435</v>
      </c>
      <c r="Y11" s="4"/>
      <c r="Z11" s="4"/>
      <c r="AA11" s="4">
        <f>Z11-C11</f>
        <v>-1.1000000000000001</v>
      </c>
      <c r="AB11" s="4">
        <f>AA11-T11</f>
        <v>0</v>
      </c>
      <c r="AC11" s="4">
        <f>Y11-R11</f>
        <v>-2.2799999999999998</v>
      </c>
      <c r="AD11" s="4" t="e">
        <f>AC11/AB11</f>
        <v>#DIV/0!</v>
      </c>
      <c r="AE11" s="4" t="e">
        <f>(AD11-W11)/AB11</f>
        <v>#DIV/0!</v>
      </c>
      <c r="AF11" s="4"/>
      <c r="AG11" s="4"/>
      <c r="AH11" s="4">
        <f>AG11-C11</f>
        <v>-1.1000000000000001</v>
      </c>
      <c r="AI11" s="4">
        <f>AH11-AA11</f>
        <v>0</v>
      </c>
      <c r="AJ11" s="4">
        <f>AF11-Y11</f>
        <v>0</v>
      </c>
      <c r="AK11" s="4" t="e">
        <f>AJ11/AI11</f>
        <v>#DIV/0!</v>
      </c>
      <c r="AL11" s="4" t="e">
        <f>(AK11-AD11)/AI11</f>
        <v>#DIV/0!</v>
      </c>
      <c r="AM11" s="4"/>
      <c r="AN11" s="5">
        <f>AM11-C11</f>
        <v>-1.1000000000000001</v>
      </c>
    </row>
    <row r="12" spans="1:42" s="5" customFormat="1" x14ac:dyDescent="0.25">
      <c r="A12" s="4" t="s">
        <v>4</v>
      </c>
      <c r="B12" s="4" t="s">
        <v>11</v>
      </c>
      <c r="C12" s="4">
        <v>1.41</v>
      </c>
      <c r="D12" s="4">
        <v>0.75</v>
      </c>
      <c r="E12" s="4">
        <v>1.66</v>
      </c>
      <c r="F12" s="4">
        <f>E12-C12</f>
        <v>0.25</v>
      </c>
      <c r="G12" s="4">
        <f>E12-C12</f>
        <v>0.25</v>
      </c>
      <c r="H12" s="4">
        <f>D12</f>
        <v>0.75</v>
      </c>
      <c r="I12" s="4">
        <f>H12/G12</f>
        <v>3</v>
      </c>
      <c r="J12" s="4">
        <f>(I12-0)/G12</f>
        <v>12</v>
      </c>
      <c r="K12" s="4">
        <v>1.8</v>
      </c>
      <c r="L12" s="4">
        <v>1.68</v>
      </c>
      <c r="M12" s="4">
        <f>L12-C12</f>
        <v>0.27</v>
      </c>
      <c r="N12" s="4">
        <f>M12-F12</f>
        <v>2.0000000000000018E-2</v>
      </c>
      <c r="O12" s="4">
        <f>K12-D12</f>
        <v>1.05</v>
      </c>
      <c r="P12" s="4">
        <f>O12/N12</f>
        <v>52.499999999999957</v>
      </c>
      <c r="Q12" s="4">
        <f>(P12-I12)/N12</f>
        <v>2474.9999999999955</v>
      </c>
      <c r="R12" s="4">
        <v>3.9</v>
      </c>
      <c r="S12" s="4">
        <v>2.33</v>
      </c>
      <c r="T12" s="4">
        <f>S12-C12</f>
        <v>0.92000000000000015</v>
      </c>
      <c r="U12" s="4">
        <f>T12-M12</f>
        <v>0.65000000000000013</v>
      </c>
      <c r="V12" s="4">
        <f>R12-K12</f>
        <v>2.0999999999999996</v>
      </c>
      <c r="W12" s="4">
        <f>V12/U12</f>
        <v>3.2307692307692295</v>
      </c>
      <c r="X12" s="4">
        <f>(W12-P12)/U12</f>
        <v>-75.798816568047258</v>
      </c>
      <c r="Y12" s="4">
        <v>3.1</v>
      </c>
      <c r="Z12" s="4">
        <v>7.86</v>
      </c>
      <c r="AA12" s="4">
        <f>Z12-C12</f>
        <v>6.45</v>
      </c>
      <c r="AB12" s="4">
        <f>AA12-T12</f>
        <v>5.53</v>
      </c>
      <c r="AC12" s="4">
        <f>Y12-R12</f>
        <v>-0.79999999999999982</v>
      </c>
      <c r="AD12" s="4">
        <f>AC12/AB12</f>
        <v>-0.14466546112115727</v>
      </c>
      <c r="AE12" s="4">
        <f>(AD12-W12)/AB12</f>
        <v>-0.61038602023334299</v>
      </c>
      <c r="AF12" s="4">
        <v>3.31</v>
      </c>
      <c r="AG12" s="4">
        <v>8.99</v>
      </c>
      <c r="AH12" s="4">
        <f>AG12-C12</f>
        <v>7.58</v>
      </c>
      <c r="AI12" s="4">
        <f>AH12-AA12</f>
        <v>1.1299999999999999</v>
      </c>
      <c r="AJ12" s="4">
        <f>AF12-Y12</f>
        <v>0.20999999999999996</v>
      </c>
      <c r="AK12" s="4">
        <f>AJ12/AI12</f>
        <v>0.18584070796460175</v>
      </c>
      <c r="AL12" s="4">
        <f>(AK12-AD12)/AI12</f>
        <v>0.29248333547412309</v>
      </c>
      <c r="AM12" s="4">
        <v>3.41</v>
      </c>
      <c r="AN12" s="5">
        <f>AM12-C12</f>
        <v>2</v>
      </c>
    </row>
    <row r="13" spans="1:42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4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6" spans="1:42" x14ac:dyDescent="0.25">
      <c r="A16" s="2" t="s">
        <v>26</v>
      </c>
    </row>
    <row r="17" spans="1:6" x14ac:dyDescent="0.25">
      <c r="A17" s="2" t="s">
        <v>27</v>
      </c>
    </row>
    <row r="18" spans="1:6" x14ac:dyDescent="0.25">
      <c r="A18" s="2" t="s">
        <v>29</v>
      </c>
    </row>
    <row r="19" spans="1:6" x14ac:dyDescent="0.25">
      <c r="A19" s="2" t="s">
        <v>28</v>
      </c>
    </row>
    <row r="20" spans="1:6" x14ac:dyDescent="0.25">
      <c r="A20" s="2" t="s">
        <v>37</v>
      </c>
    </row>
    <row r="21" spans="1:6" x14ac:dyDescent="0.25">
      <c r="F21" s="2" t="s">
        <v>30</v>
      </c>
    </row>
  </sheetData>
  <mergeCells count="5">
    <mergeCell ref="D1:J1"/>
    <mergeCell ref="K1:Q1"/>
    <mergeCell ref="R1:X1"/>
    <mergeCell ref="Y1:AE1"/>
    <mergeCell ref="AF1:A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B1922-C997-4CC3-8A5A-8FCF81364909}">
  <dimension ref="A1:AP14"/>
  <sheetViews>
    <sheetView topLeftCell="Y1" zoomScaleNormal="100" workbookViewId="0">
      <selection activeCell="Y5" sqref="A5:XFD5"/>
    </sheetView>
  </sheetViews>
  <sheetFormatPr defaultColWidth="11" defaultRowHeight="15.75" x14ac:dyDescent="0.25"/>
  <cols>
    <col min="1" max="1" width="14.875" style="2" customWidth="1"/>
    <col min="2" max="2" width="8.375" style="2" customWidth="1"/>
    <col min="3" max="5" width="14.875" style="2" customWidth="1"/>
    <col min="6" max="6" width="20.375" style="2" customWidth="1"/>
    <col min="7" max="7" width="17" style="2" customWidth="1"/>
    <col min="8" max="9" width="14.875" style="2" customWidth="1"/>
    <col min="10" max="10" width="16.375" style="2" customWidth="1"/>
    <col min="11" max="12" width="14.875" style="2" customWidth="1"/>
    <col min="13" max="13" width="17.5" style="2" customWidth="1"/>
    <col min="14" max="19" width="14.875" style="2" customWidth="1"/>
    <col min="20" max="20" width="20.375" style="2" customWidth="1"/>
    <col min="21" max="26" width="14.875" style="2" customWidth="1"/>
    <col min="27" max="27" width="19.5" style="2" customWidth="1"/>
    <col min="28" max="30" width="14.875" style="2" customWidth="1"/>
    <col min="31" max="31" width="16.75" style="2" customWidth="1"/>
    <col min="32" max="39" width="14.875" style="2" customWidth="1"/>
    <col min="40" max="16384" width="11" style="2"/>
  </cols>
  <sheetData>
    <row r="1" spans="1:42" s="8" customFormat="1" x14ac:dyDescent="0.25">
      <c r="A1" s="10" t="s">
        <v>48</v>
      </c>
      <c r="D1" s="11" t="s">
        <v>31</v>
      </c>
      <c r="E1" s="11"/>
      <c r="F1" s="11"/>
      <c r="G1" s="11"/>
      <c r="H1" s="11"/>
      <c r="I1" s="11"/>
      <c r="J1" s="11"/>
      <c r="K1" s="14" t="s">
        <v>32</v>
      </c>
      <c r="L1" s="14"/>
      <c r="M1" s="14"/>
      <c r="N1" s="14"/>
      <c r="O1" s="14"/>
      <c r="P1" s="14"/>
      <c r="Q1" s="14"/>
      <c r="R1" s="17" t="s">
        <v>33</v>
      </c>
      <c r="S1" s="17"/>
      <c r="T1" s="17"/>
      <c r="U1" s="17"/>
      <c r="V1" s="17"/>
      <c r="W1" s="17"/>
      <c r="X1" s="17"/>
      <c r="Y1" s="20" t="s">
        <v>34</v>
      </c>
      <c r="Z1" s="20"/>
      <c r="AA1" s="20"/>
      <c r="AB1" s="20"/>
      <c r="AC1" s="20"/>
      <c r="AD1" s="20"/>
      <c r="AE1" s="20"/>
      <c r="AF1" s="23" t="s">
        <v>35</v>
      </c>
      <c r="AG1" s="23"/>
      <c r="AH1" s="23"/>
      <c r="AI1" s="23"/>
      <c r="AJ1" s="23"/>
      <c r="AK1" s="23"/>
      <c r="AL1" s="23"/>
      <c r="AN1" s="8" t="s">
        <v>36</v>
      </c>
    </row>
    <row r="2" spans="1:42" s="8" customFormat="1" x14ac:dyDescent="0.25">
      <c r="A2" s="6" t="s">
        <v>0</v>
      </c>
      <c r="B2" s="6" t="s">
        <v>5</v>
      </c>
      <c r="C2" s="6" t="s">
        <v>6</v>
      </c>
      <c r="D2" s="12" t="s">
        <v>7</v>
      </c>
      <c r="E2" s="12" t="s">
        <v>20</v>
      </c>
      <c r="F2" s="12" t="s">
        <v>40</v>
      </c>
      <c r="G2" s="12" t="s">
        <v>41</v>
      </c>
      <c r="H2" s="12" t="s">
        <v>27</v>
      </c>
      <c r="I2" s="12" t="s">
        <v>29</v>
      </c>
      <c r="J2" s="12" t="s">
        <v>28</v>
      </c>
      <c r="K2" s="15" t="s">
        <v>15</v>
      </c>
      <c r="L2" s="15" t="s">
        <v>21</v>
      </c>
      <c r="M2" s="15" t="s">
        <v>39</v>
      </c>
      <c r="N2" s="15" t="s">
        <v>38</v>
      </c>
      <c r="O2" s="15" t="s">
        <v>27</v>
      </c>
      <c r="P2" s="15" t="s">
        <v>29</v>
      </c>
      <c r="Q2" s="15" t="s">
        <v>28</v>
      </c>
      <c r="R2" s="18" t="s">
        <v>16</v>
      </c>
      <c r="S2" s="18" t="s">
        <v>22</v>
      </c>
      <c r="T2" s="18" t="s">
        <v>42</v>
      </c>
      <c r="U2" s="18" t="s">
        <v>45</v>
      </c>
      <c r="V2" s="18" t="s">
        <v>27</v>
      </c>
      <c r="W2" s="18" t="s">
        <v>29</v>
      </c>
      <c r="X2" s="18" t="s">
        <v>28</v>
      </c>
      <c r="Y2" s="21" t="s">
        <v>17</v>
      </c>
      <c r="Z2" s="21" t="s">
        <v>23</v>
      </c>
      <c r="AA2" s="21" t="s">
        <v>46</v>
      </c>
      <c r="AB2" s="21" t="s">
        <v>43</v>
      </c>
      <c r="AC2" s="21" t="s">
        <v>27</v>
      </c>
      <c r="AD2" s="21" t="s">
        <v>29</v>
      </c>
      <c r="AE2" s="21" t="s">
        <v>28</v>
      </c>
      <c r="AF2" s="24" t="s">
        <v>18</v>
      </c>
      <c r="AG2" s="24" t="s">
        <v>24</v>
      </c>
      <c r="AH2" s="24" t="s">
        <v>47</v>
      </c>
      <c r="AI2" s="24" t="s">
        <v>44</v>
      </c>
      <c r="AJ2" s="24" t="s">
        <v>27</v>
      </c>
      <c r="AK2" s="24" t="s">
        <v>29</v>
      </c>
      <c r="AL2" s="24" t="s">
        <v>28</v>
      </c>
      <c r="AM2" s="6" t="s">
        <v>19</v>
      </c>
      <c r="AN2" s="7" t="s">
        <v>25</v>
      </c>
      <c r="AO2" s="6"/>
      <c r="AP2" s="6"/>
    </row>
    <row r="3" spans="1:42" x14ac:dyDescent="0.25">
      <c r="A3" s="3" t="s">
        <v>1</v>
      </c>
      <c r="B3" s="3" t="s">
        <v>8</v>
      </c>
      <c r="C3" s="3">
        <v>1.1499999999999999</v>
      </c>
      <c r="D3" s="13">
        <v>1.31</v>
      </c>
      <c r="E3" s="13">
        <v>2.23</v>
      </c>
      <c r="F3" s="13">
        <f>E3-C3</f>
        <v>1.08</v>
      </c>
      <c r="G3" s="13">
        <f>E3-C3</f>
        <v>1.08</v>
      </c>
      <c r="H3" s="13">
        <f>D3</f>
        <v>1.31</v>
      </c>
      <c r="I3" s="13">
        <f>H3/G3</f>
        <v>1.212962962962963</v>
      </c>
      <c r="J3" s="13">
        <f>(I3-0)/G3</f>
        <v>1.1231138545953361</v>
      </c>
      <c r="K3" s="16">
        <v>2.77</v>
      </c>
      <c r="L3" s="16">
        <v>3.23</v>
      </c>
      <c r="M3" s="16">
        <f>L3-C3</f>
        <v>2.08</v>
      </c>
      <c r="N3" s="16">
        <f>M3-F3</f>
        <v>1</v>
      </c>
      <c r="O3" s="16">
        <f>K3-D3</f>
        <v>1.46</v>
      </c>
      <c r="P3" s="16">
        <f>O3/N3</f>
        <v>1.46</v>
      </c>
      <c r="Q3" s="16">
        <f>(P3-I3)/N3</f>
        <v>0.24703703703703694</v>
      </c>
      <c r="R3" s="19">
        <v>3.89</v>
      </c>
      <c r="S3" s="19">
        <v>4.01</v>
      </c>
      <c r="T3" s="19">
        <f>S3-C3</f>
        <v>2.86</v>
      </c>
      <c r="U3" s="19">
        <f>T3-M3</f>
        <v>0.7799999999999998</v>
      </c>
      <c r="V3" s="19">
        <f>R3-K3</f>
        <v>1.1200000000000001</v>
      </c>
      <c r="W3" s="19">
        <f>V3/U3</f>
        <v>1.4358974358974363</v>
      </c>
      <c r="X3" s="19">
        <f>(W3-P3)/U3</f>
        <v>-3.0900723208414901E-2</v>
      </c>
      <c r="Y3" s="22">
        <v>5.15</v>
      </c>
      <c r="Z3" s="22">
        <v>4.68</v>
      </c>
      <c r="AA3" s="22">
        <f>Z3-C3</f>
        <v>3.53</v>
      </c>
      <c r="AB3" s="22">
        <f>AA3-T3</f>
        <v>0.66999999999999993</v>
      </c>
      <c r="AC3" s="22">
        <f>Y3-R3</f>
        <v>1.2600000000000002</v>
      </c>
      <c r="AD3" s="22">
        <f>AC3/AB3</f>
        <v>1.8805970149253737</v>
      </c>
      <c r="AE3" s="22">
        <f>(AD3-W3)/AB3</f>
        <v>0.6637307149670707</v>
      </c>
      <c r="AF3" s="25">
        <v>7.23</v>
      </c>
      <c r="AG3" s="25">
        <v>5.88</v>
      </c>
      <c r="AH3" s="25">
        <f>AG3-C3</f>
        <v>4.7300000000000004</v>
      </c>
      <c r="AI3" s="25">
        <f>AH3-AA3</f>
        <v>1.2000000000000006</v>
      </c>
      <c r="AJ3" s="25">
        <f>AF3-Y3</f>
        <v>2.08</v>
      </c>
      <c r="AK3" s="25">
        <f>AJ3/AI3</f>
        <v>1.7333333333333325</v>
      </c>
      <c r="AL3" s="25">
        <f>(AK3-AD3)/AI3</f>
        <v>-0.12271973466003425</v>
      </c>
      <c r="AM3" s="3">
        <v>7.63</v>
      </c>
      <c r="AN3" s="2">
        <f>AM3-C3</f>
        <v>6.48</v>
      </c>
    </row>
    <row r="4" spans="1:42" x14ac:dyDescent="0.25">
      <c r="A4" s="3" t="s">
        <v>2</v>
      </c>
      <c r="B4" s="3" t="s">
        <v>8</v>
      </c>
      <c r="C4" s="3">
        <v>0.6</v>
      </c>
      <c r="D4" s="13">
        <v>1.3</v>
      </c>
      <c r="E4" s="13">
        <v>1.38</v>
      </c>
      <c r="F4" s="13">
        <f>E4-C4</f>
        <v>0.77999999999999992</v>
      </c>
      <c r="G4" s="13">
        <f>E4-C4</f>
        <v>0.77999999999999992</v>
      </c>
      <c r="H4" s="13">
        <f t="shared" ref="H4:H5" si="0">D4</f>
        <v>1.3</v>
      </c>
      <c r="I4" s="13">
        <f t="shared" ref="I4:I5" si="1">H4/G4</f>
        <v>1.666666666666667</v>
      </c>
      <c r="J4" s="13">
        <f t="shared" ref="J4:J5" si="2">(I4-0)/G4</f>
        <v>2.1367521367521372</v>
      </c>
      <c r="K4" s="16">
        <v>2.84</v>
      </c>
      <c r="L4" s="16">
        <v>1.86</v>
      </c>
      <c r="M4" s="16">
        <f>L4-C4</f>
        <v>1.2600000000000002</v>
      </c>
      <c r="N4" s="16">
        <f t="shared" ref="N4:N5" si="3">M4-F4</f>
        <v>0.48000000000000032</v>
      </c>
      <c r="O4" s="16">
        <f t="shared" ref="O4:O5" si="4">K4-D4</f>
        <v>1.5399999999999998</v>
      </c>
      <c r="P4" s="16">
        <f t="shared" ref="P4:P5" si="5">O4/N4</f>
        <v>3.2083333333333308</v>
      </c>
      <c r="Q4" s="16">
        <f t="shared" ref="Q4:Q5" si="6">(P4-I4)/N4</f>
        <v>3.2118055555555474</v>
      </c>
      <c r="R4" s="19">
        <v>4.1500000000000004</v>
      </c>
      <c r="S4" s="19">
        <v>2.15</v>
      </c>
      <c r="T4" s="19">
        <f>S4-C4</f>
        <v>1.5499999999999998</v>
      </c>
      <c r="U4" s="19">
        <f t="shared" ref="U4:U5" si="7">T4-M4</f>
        <v>0.28999999999999959</v>
      </c>
      <c r="V4" s="19">
        <f t="shared" ref="V4:V5" si="8">R4-K4</f>
        <v>1.3100000000000005</v>
      </c>
      <c r="W4" s="19">
        <f t="shared" ref="W4:W5" si="9">V4/U4</f>
        <v>4.5172413793103532</v>
      </c>
      <c r="X4" s="19">
        <f t="shared" ref="X4:X5" si="10">(W4-P4)/U4</f>
        <v>4.5134760206104287</v>
      </c>
      <c r="Y4" s="22">
        <v>5.35</v>
      </c>
      <c r="Z4" s="22">
        <v>2.46</v>
      </c>
      <c r="AA4" s="22">
        <f>Z4-C4</f>
        <v>1.8599999999999999</v>
      </c>
      <c r="AB4" s="22">
        <f t="shared" ref="AB4:AB5" si="11">AA4-T4</f>
        <v>0.31000000000000005</v>
      </c>
      <c r="AC4" s="22">
        <f t="shared" ref="AC4:AC5" si="12">Y4-R4</f>
        <v>1.1999999999999993</v>
      </c>
      <c r="AD4" s="22">
        <f t="shared" ref="AD4:AD5" si="13">AC4/AB4</f>
        <v>3.8709677419354809</v>
      </c>
      <c r="AE4" s="22">
        <f t="shared" ref="AE4:AE5" si="14">(AD4-W4)/AB4</f>
        <v>-2.0847536689512007</v>
      </c>
      <c r="AF4" s="25">
        <v>7.01</v>
      </c>
      <c r="AG4" s="25">
        <v>2.86</v>
      </c>
      <c r="AH4" s="25">
        <f>AG4-C4</f>
        <v>2.2599999999999998</v>
      </c>
      <c r="AI4" s="25">
        <f t="shared" ref="AI4:AI5" si="15">AH4-AA4</f>
        <v>0.39999999999999991</v>
      </c>
      <c r="AJ4" s="25">
        <f t="shared" ref="AJ4:AJ5" si="16">AF4-Y4</f>
        <v>1.6600000000000001</v>
      </c>
      <c r="AK4" s="25">
        <f t="shared" ref="AK4:AK5" si="17">AJ4/AI4</f>
        <v>4.1500000000000012</v>
      </c>
      <c r="AL4" s="25">
        <f t="shared" ref="AL4:AL5" si="18">(AK4-AD4)/AI4</f>
        <v>0.69758064516130103</v>
      </c>
      <c r="AM4" s="3">
        <v>3.73</v>
      </c>
      <c r="AN4" s="2">
        <f>AM4-C4</f>
        <v>3.13</v>
      </c>
    </row>
    <row r="5" spans="1:42" x14ac:dyDescent="0.25">
      <c r="A5" s="3" t="s">
        <v>3</v>
      </c>
      <c r="B5" s="3" t="s">
        <v>8</v>
      </c>
      <c r="C5" s="3">
        <v>1.1599999999999999</v>
      </c>
      <c r="D5" s="13">
        <v>1.37</v>
      </c>
      <c r="E5" s="13">
        <v>1.58</v>
      </c>
      <c r="F5" s="13">
        <f>E5-C5</f>
        <v>0.42000000000000015</v>
      </c>
      <c r="G5" s="13">
        <f>E5-C5</f>
        <v>0.42000000000000015</v>
      </c>
      <c r="H5" s="13">
        <f t="shared" si="0"/>
        <v>1.37</v>
      </c>
      <c r="I5" s="13">
        <f t="shared" si="1"/>
        <v>3.261904761904761</v>
      </c>
      <c r="J5" s="13">
        <f t="shared" si="2"/>
        <v>7.7664399092970475</v>
      </c>
      <c r="K5" s="16">
        <v>2.82</v>
      </c>
      <c r="L5" s="16">
        <v>1.81</v>
      </c>
      <c r="M5" s="16">
        <f>L5-C5</f>
        <v>0.65000000000000013</v>
      </c>
      <c r="N5" s="16">
        <f t="shared" si="3"/>
        <v>0.22999999999999998</v>
      </c>
      <c r="O5" s="16">
        <f t="shared" si="4"/>
        <v>1.4499999999999997</v>
      </c>
      <c r="P5" s="16">
        <f t="shared" si="5"/>
        <v>6.3043478260869561</v>
      </c>
      <c r="Q5" s="16">
        <f t="shared" si="6"/>
        <v>13.228013322531284</v>
      </c>
      <c r="R5" s="19">
        <v>4.03</v>
      </c>
      <c r="S5" s="19">
        <v>2.15</v>
      </c>
      <c r="T5" s="19">
        <f>S5-C5</f>
        <v>0.99</v>
      </c>
      <c r="U5" s="19">
        <f t="shared" si="7"/>
        <v>0.33999999999999986</v>
      </c>
      <c r="V5" s="19">
        <f t="shared" si="8"/>
        <v>1.2100000000000004</v>
      </c>
      <c r="W5" s="19">
        <f t="shared" si="9"/>
        <v>3.5588235294117676</v>
      </c>
      <c r="X5" s="19">
        <f t="shared" si="10"/>
        <v>-8.0750714608093812</v>
      </c>
      <c r="Y5" s="22">
        <v>5.27</v>
      </c>
      <c r="Z5" s="22">
        <v>2.2799999999999998</v>
      </c>
      <c r="AA5" s="22">
        <f>Z5-C5</f>
        <v>1.1199999999999999</v>
      </c>
      <c r="AB5" s="22">
        <f t="shared" si="11"/>
        <v>0.12999999999999989</v>
      </c>
      <c r="AC5" s="22">
        <f t="shared" si="12"/>
        <v>1.2399999999999993</v>
      </c>
      <c r="AD5" s="22">
        <f t="shared" si="13"/>
        <v>9.5384615384615419</v>
      </c>
      <c r="AE5" s="22">
        <f t="shared" si="14"/>
        <v>45.997215454229064</v>
      </c>
      <c r="AF5" s="25">
        <v>6.96</v>
      </c>
      <c r="AG5" s="25">
        <v>2.63</v>
      </c>
      <c r="AH5" s="25">
        <f>AG5-C5</f>
        <v>1.47</v>
      </c>
      <c r="AI5" s="25">
        <f t="shared" si="15"/>
        <v>0.35000000000000009</v>
      </c>
      <c r="AJ5" s="25">
        <f t="shared" si="16"/>
        <v>1.6900000000000004</v>
      </c>
      <c r="AK5" s="25">
        <f t="shared" si="17"/>
        <v>4.8285714285714283</v>
      </c>
      <c r="AL5" s="25">
        <f t="shared" si="18"/>
        <v>-13.456828885400322</v>
      </c>
      <c r="AM5" s="3">
        <v>3.18</v>
      </c>
      <c r="AN5" s="2">
        <f>AM5-C5</f>
        <v>2.0200000000000005</v>
      </c>
    </row>
    <row r="6" spans="1:42" x14ac:dyDescent="0.25">
      <c r="A6" s="3"/>
      <c r="B6" s="3"/>
      <c r="C6" s="3"/>
      <c r="D6" s="13"/>
      <c r="E6" s="13"/>
      <c r="F6" s="13"/>
      <c r="G6" s="13"/>
      <c r="H6" s="13"/>
      <c r="I6" s="13"/>
      <c r="J6" s="13"/>
      <c r="K6" s="16"/>
      <c r="L6" s="16"/>
      <c r="M6" s="16"/>
      <c r="N6" s="16"/>
      <c r="O6" s="16"/>
      <c r="P6" s="16"/>
      <c r="Q6" s="16"/>
      <c r="R6" s="19"/>
      <c r="S6" s="19"/>
      <c r="T6" s="19"/>
      <c r="U6" s="19"/>
      <c r="V6" s="19"/>
      <c r="W6" s="19"/>
      <c r="X6" s="19"/>
      <c r="Y6" s="22"/>
      <c r="Z6" s="22"/>
      <c r="AA6" s="22"/>
      <c r="AB6" s="22"/>
      <c r="AC6" s="22"/>
      <c r="AD6" s="22"/>
      <c r="AE6" s="22"/>
      <c r="AF6" s="25"/>
      <c r="AG6" s="25"/>
      <c r="AH6" s="25"/>
      <c r="AI6" s="25"/>
      <c r="AJ6" s="25"/>
      <c r="AK6" s="25"/>
      <c r="AL6" s="25"/>
      <c r="AM6" s="3"/>
    </row>
    <row r="7" spans="1:42" x14ac:dyDescent="0.25">
      <c r="A7" s="3"/>
      <c r="B7" s="3"/>
      <c r="C7" s="3"/>
      <c r="D7" s="13"/>
      <c r="E7" s="13"/>
      <c r="F7" s="13"/>
      <c r="G7" s="13"/>
      <c r="H7" s="13"/>
      <c r="I7" s="13"/>
      <c r="J7" s="13"/>
      <c r="K7" s="16"/>
      <c r="L7" s="16"/>
      <c r="M7" s="16"/>
      <c r="N7" s="16"/>
      <c r="O7" s="16"/>
      <c r="P7" s="16"/>
      <c r="Q7" s="16"/>
      <c r="R7" s="19"/>
      <c r="S7" s="19"/>
      <c r="T7" s="19"/>
      <c r="U7" s="19"/>
      <c r="V7" s="19"/>
      <c r="W7" s="19"/>
      <c r="X7" s="19"/>
      <c r="Y7" s="22"/>
      <c r="Z7" s="22"/>
      <c r="AA7" s="22"/>
      <c r="AB7" s="22"/>
      <c r="AC7" s="22"/>
      <c r="AD7" s="22"/>
      <c r="AE7" s="22"/>
      <c r="AF7" s="25"/>
      <c r="AG7" s="25"/>
      <c r="AH7" s="25"/>
      <c r="AI7" s="25"/>
      <c r="AJ7" s="25"/>
      <c r="AK7" s="25"/>
      <c r="AL7" s="25"/>
      <c r="AM7" s="3"/>
    </row>
    <row r="9" spans="1:42" x14ac:dyDescent="0.25">
      <c r="A9" s="2" t="s">
        <v>26</v>
      </c>
    </row>
    <row r="10" spans="1:42" x14ac:dyDescent="0.25">
      <c r="A10" s="2" t="s">
        <v>27</v>
      </c>
    </row>
    <row r="11" spans="1:42" x14ac:dyDescent="0.25">
      <c r="A11" s="2" t="s">
        <v>29</v>
      </c>
    </row>
    <row r="12" spans="1:42" x14ac:dyDescent="0.25">
      <c r="A12" s="2" t="s">
        <v>28</v>
      </c>
    </row>
    <row r="13" spans="1:42" x14ac:dyDescent="0.25">
      <c r="A13" s="2" t="s">
        <v>37</v>
      </c>
    </row>
    <row r="14" spans="1:42" x14ac:dyDescent="0.25">
      <c r="F14" s="2" t="s">
        <v>30</v>
      </c>
    </row>
  </sheetData>
  <mergeCells count="5">
    <mergeCell ref="D1:J1"/>
    <mergeCell ref="K1:Q1"/>
    <mergeCell ref="R1:X1"/>
    <mergeCell ref="Y1:AE1"/>
    <mergeCell ref="AF1:A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6059A-A97A-4043-A730-E4E32E8FC388}">
  <dimension ref="A1:W8"/>
  <sheetViews>
    <sheetView tabSelected="1" topLeftCell="A19" workbookViewId="0">
      <selection activeCell="F51" sqref="F51"/>
    </sheetView>
  </sheetViews>
  <sheetFormatPr defaultRowHeight="15.75" x14ac:dyDescent="0.25"/>
  <cols>
    <col min="1" max="8" width="17.125" customWidth="1"/>
    <col min="9" max="9" width="6.375" customWidth="1"/>
    <col min="10" max="16" width="17.125" customWidth="1"/>
    <col min="17" max="17" width="6.875" customWidth="1"/>
    <col min="18" max="24" width="17.125" customWidth="1"/>
  </cols>
  <sheetData>
    <row r="1" spans="1:23" x14ac:dyDescent="0.25">
      <c r="A1" s="6" t="s">
        <v>57</v>
      </c>
      <c r="B1" s="3"/>
      <c r="C1" s="3"/>
      <c r="D1" s="3"/>
      <c r="E1" s="3"/>
      <c r="F1" s="3"/>
      <c r="G1" s="3"/>
      <c r="I1" s="6" t="s">
        <v>58</v>
      </c>
      <c r="J1" s="1"/>
      <c r="K1" s="1"/>
      <c r="L1" s="1"/>
      <c r="M1" s="1"/>
      <c r="N1" s="1"/>
      <c r="O1" s="1"/>
      <c r="Q1" s="6" t="s">
        <v>59</v>
      </c>
      <c r="R1" s="1"/>
      <c r="S1" s="1"/>
      <c r="T1" s="1"/>
      <c r="U1" s="1"/>
      <c r="V1" s="1"/>
      <c r="W1" s="1"/>
    </row>
    <row r="2" spans="1:23" x14ac:dyDescent="0.25">
      <c r="A2" s="3"/>
      <c r="B2" s="3" t="s">
        <v>56</v>
      </c>
      <c r="C2" s="3" t="s">
        <v>54</v>
      </c>
      <c r="D2" s="3" t="s">
        <v>55</v>
      </c>
      <c r="E2" s="3" t="s">
        <v>62</v>
      </c>
      <c r="F2" s="3" t="s">
        <v>60</v>
      </c>
      <c r="G2" s="3" t="s">
        <v>61</v>
      </c>
      <c r="I2" s="1"/>
      <c r="J2" s="3" t="s">
        <v>56</v>
      </c>
      <c r="K2" s="3" t="s">
        <v>54</v>
      </c>
      <c r="L2" s="3" t="s">
        <v>55</v>
      </c>
      <c r="M2" s="3" t="s">
        <v>62</v>
      </c>
      <c r="N2" s="3" t="s">
        <v>60</v>
      </c>
      <c r="O2" s="3" t="s">
        <v>61</v>
      </c>
      <c r="Q2" s="1"/>
      <c r="R2" s="3" t="s">
        <v>56</v>
      </c>
      <c r="S2" s="3" t="s">
        <v>54</v>
      </c>
      <c r="T2" s="3" t="s">
        <v>55</v>
      </c>
      <c r="U2" s="3" t="s">
        <v>62</v>
      </c>
      <c r="V2" s="3" t="s">
        <v>60</v>
      </c>
      <c r="W2" s="3" t="s">
        <v>61</v>
      </c>
    </row>
    <row r="3" spans="1:23" x14ac:dyDescent="0.25">
      <c r="A3" s="3" t="s">
        <v>49</v>
      </c>
      <c r="B3" s="3">
        <v>1.31</v>
      </c>
      <c r="C3" s="3">
        <v>1.08</v>
      </c>
      <c r="D3" s="3">
        <f>C3-0</f>
        <v>1.08</v>
      </c>
      <c r="E3" s="3">
        <f>B3-0</f>
        <v>1.31</v>
      </c>
      <c r="F3" s="3">
        <f>E3/D3</f>
        <v>1.212962962962963</v>
      </c>
      <c r="G3" s="3">
        <f>(F3-0)/D3</f>
        <v>1.1231138545953361</v>
      </c>
      <c r="I3" s="3" t="s">
        <v>49</v>
      </c>
      <c r="J3" s="3">
        <v>1.3</v>
      </c>
      <c r="K3" s="3">
        <v>0.78</v>
      </c>
      <c r="L3" s="3">
        <f>K3-0</f>
        <v>0.78</v>
      </c>
      <c r="M3" s="3">
        <f>J3-0</f>
        <v>1.3</v>
      </c>
      <c r="N3" s="3">
        <f>M3/L3</f>
        <v>1.6666666666666667</v>
      </c>
      <c r="O3" s="3">
        <f>(N3-0)/L3</f>
        <v>2.1367521367521367</v>
      </c>
      <c r="Q3" s="3" t="s">
        <v>49</v>
      </c>
      <c r="R3" s="3">
        <v>1.37</v>
      </c>
      <c r="S3" s="3">
        <v>0.42</v>
      </c>
      <c r="T3" s="3">
        <f>S3-0</f>
        <v>0.42</v>
      </c>
      <c r="U3" s="3">
        <f>R3-0</f>
        <v>1.37</v>
      </c>
      <c r="V3" s="3">
        <f>U3/T3</f>
        <v>3.2619047619047623</v>
      </c>
      <c r="W3" s="3">
        <f>(V3-0)/T3</f>
        <v>7.7664399092970537</v>
      </c>
    </row>
    <row r="4" spans="1:23" x14ac:dyDescent="0.25">
      <c r="A4" s="3" t="s">
        <v>50</v>
      </c>
      <c r="B4" s="3">
        <v>2.77</v>
      </c>
      <c r="C4" s="3">
        <v>2.08</v>
      </c>
      <c r="D4" s="3">
        <f>C4-C3</f>
        <v>1</v>
      </c>
      <c r="E4" s="3">
        <f>B4-B3</f>
        <v>1.46</v>
      </c>
      <c r="F4" s="3">
        <f t="shared" ref="F4:F21" si="0">E4/D4</f>
        <v>1.46</v>
      </c>
      <c r="G4" s="3">
        <f t="shared" ref="G4:G21" si="1">(F4-0)/D4</f>
        <v>1.46</v>
      </c>
      <c r="I4" s="3" t="s">
        <v>50</v>
      </c>
      <c r="J4" s="3">
        <v>2.84</v>
      </c>
      <c r="K4" s="3">
        <v>1.26</v>
      </c>
      <c r="L4" s="3">
        <f>K4-K3</f>
        <v>0.48</v>
      </c>
      <c r="M4" s="3">
        <f>J4-J3</f>
        <v>1.5399999999999998</v>
      </c>
      <c r="N4" s="3">
        <f>M4/L4</f>
        <v>3.208333333333333</v>
      </c>
      <c r="O4" s="3">
        <f>(N4-0)/L4</f>
        <v>6.6840277777777777</v>
      </c>
      <c r="Q4" s="3" t="s">
        <v>50</v>
      </c>
      <c r="R4" s="3">
        <v>2.82</v>
      </c>
      <c r="S4" s="3">
        <v>0.65</v>
      </c>
      <c r="T4" s="3">
        <f>S4-S3</f>
        <v>0.23000000000000004</v>
      </c>
      <c r="U4" s="3">
        <f>R4-R3</f>
        <v>1.4499999999999997</v>
      </c>
      <c r="V4" s="3">
        <f>U4/T4</f>
        <v>6.3043478260869543</v>
      </c>
      <c r="W4" s="3">
        <f>(V4-0)/T4</f>
        <v>27.410207939508492</v>
      </c>
    </row>
    <row r="5" spans="1:23" x14ac:dyDescent="0.25">
      <c r="A5" s="3" t="s">
        <v>51</v>
      </c>
      <c r="B5" s="3">
        <v>3.89</v>
      </c>
      <c r="C5" s="3">
        <v>2.86</v>
      </c>
      <c r="D5" s="3">
        <f>C5-C4</f>
        <v>0.7799999999999998</v>
      </c>
      <c r="E5" s="3">
        <f>B5-B4</f>
        <v>1.1200000000000001</v>
      </c>
      <c r="F5" s="3">
        <f t="shared" si="0"/>
        <v>1.4358974358974363</v>
      </c>
      <c r="G5" s="3">
        <f t="shared" si="1"/>
        <v>1.8408941485864574</v>
      </c>
      <c r="I5" s="3" t="s">
        <v>51</v>
      </c>
      <c r="J5" s="3">
        <v>4.1500000000000004</v>
      </c>
      <c r="K5" s="3">
        <v>1.55</v>
      </c>
      <c r="L5" s="3">
        <f>K5-K4</f>
        <v>0.29000000000000004</v>
      </c>
      <c r="M5" s="3">
        <f t="shared" ref="M5:M7" si="2">J5-J4</f>
        <v>1.3100000000000005</v>
      </c>
      <c r="N5" s="3">
        <f>M5/L5</f>
        <v>4.5172413793103461</v>
      </c>
      <c r="O5" s="3">
        <f>(N5-0)/L5</f>
        <v>15.576694411414985</v>
      </c>
      <c r="Q5" s="3" t="s">
        <v>51</v>
      </c>
      <c r="R5" s="3">
        <v>4.03</v>
      </c>
      <c r="S5" s="3">
        <v>0.99</v>
      </c>
      <c r="T5" s="3">
        <f t="shared" ref="T5:T7" si="3">S5-S4</f>
        <v>0.33999999999999997</v>
      </c>
      <c r="U5" s="3">
        <f t="shared" ref="U5:U7" si="4">R5-R4</f>
        <v>1.2100000000000004</v>
      </c>
      <c r="V5" s="3">
        <f>U5/T5</f>
        <v>3.5588235294117663</v>
      </c>
      <c r="W5" s="3">
        <f>(V5-0)/T5</f>
        <v>10.467128027681666</v>
      </c>
    </row>
    <row r="6" spans="1:23" x14ac:dyDescent="0.25">
      <c r="A6" s="3" t="s">
        <v>52</v>
      </c>
      <c r="B6" s="3">
        <v>5.15</v>
      </c>
      <c r="C6" s="3">
        <v>3.53</v>
      </c>
      <c r="D6" s="3">
        <f>C6-C5</f>
        <v>0.66999999999999993</v>
      </c>
      <c r="E6" s="3">
        <f>B6-B5</f>
        <v>1.2600000000000002</v>
      </c>
      <c r="F6" s="3">
        <f t="shared" si="0"/>
        <v>1.8805970149253737</v>
      </c>
      <c r="G6" s="3">
        <f t="shared" si="1"/>
        <v>2.8068612163065283</v>
      </c>
      <c r="I6" s="3" t="s">
        <v>52</v>
      </c>
      <c r="J6" s="3">
        <v>5.35</v>
      </c>
      <c r="K6" s="3">
        <v>1.86</v>
      </c>
      <c r="L6" s="3">
        <f>K6-K5</f>
        <v>0.31000000000000005</v>
      </c>
      <c r="M6" s="3">
        <f t="shared" si="2"/>
        <v>1.1999999999999993</v>
      </c>
      <c r="N6" s="3">
        <f>M6/L6</f>
        <v>3.8709677419354809</v>
      </c>
      <c r="O6" s="3">
        <f>(N6-0)/L6</f>
        <v>12.486992715920904</v>
      </c>
      <c r="Q6" s="3" t="s">
        <v>52</v>
      </c>
      <c r="R6" s="3">
        <v>5.27</v>
      </c>
      <c r="S6" s="3">
        <v>1.1200000000000001</v>
      </c>
      <c r="T6" s="3">
        <f t="shared" si="3"/>
        <v>0.13000000000000012</v>
      </c>
      <c r="U6" s="3">
        <f t="shared" si="4"/>
        <v>1.2399999999999993</v>
      </c>
      <c r="V6" s="3">
        <f>U6/T6</f>
        <v>9.5384615384615241</v>
      </c>
      <c r="W6" s="3">
        <f>(V6-0)/T6</f>
        <v>73.372781065088589</v>
      </c>
    </row>
    <row r="7" spans="1:23" x14ac:dyDescent="0.25">
      <c r="A7" s="3" t="s">
        <v>53</v>
      </c>
      <c r="B7" s="3">
        <v>7.23</v>
      </c>
      <c r="C7" s="3">
        <v>4.7300000000000004</v>
      </c>
      <c r="D7" s="3">
        <f>C7-C6</f>
        <v>1.2000000000000006</v>
      </c>
      <c r="E7" s="3">
        <f>B7-B6</f>
        <v>2.08</v>
      </c>
      <c r="F7" s="3">
        <f t="shared" si="0"/>
        <v>1.7333333333333325</v>
      </c>
      <c r="G7" s="3">
        <f t="shared" si="1"/>
        <v>1.4444444444444431</v>
      </c>
      <c r="I7" s="3" t="s">
        <v>53</v>
      </c>
      <c r="J7" s="3">
        <v>7.01</v>
      </c>
      <c r="K7" s="3">
        <v>2.2599999999999998</v>
      </c>
      <c r="L7" s="3">
        <f>K7-K6</f>
        <v>0.39999999999999969</v>
      </c>
      <c r="M7" s="3">
        <f t="shared" si="2"/>
        <v>1.6600000000000001</v>
      </c>
      <c r="N7" s="3">
        <f>M7/L7</f>
        <v>4.1500000000000039</v>
      </c>
      <c r="O7" s="3">
        <f>(N7-0)/L7</f>
        <v>10.375000000000018</v>
      </c>
      <c r="Q7" s="3" t="s">
        <v>53</v>
      </c>
      <c r="R7" s="3">
        <v>6.96</v>
      </c>
      <c r="S7" s="3">
        <v>1.47</v>
      </c>
      <c r="T7" s="3">
        <f t="shared" si="3"/>
        <v>0.34999999999999987</v>
      </c>
      <c r="U7" s="3">
        <f t="shared" si="4"/>
        <v>1.6900000000000004</v>
      </c>
      <c r="V7" s="3">
        <f>U7/T7</f>
        <v>4.8285714285714318</v>
      </c>
      <c r="W7" s="3">
        <f>(V7-0)/T7</f>
        <v>13.795918367346953</v>
      </c>
    </row>
    <row r="8" spans="1:23" x14ac:dyDescent="0.25">
      <c r="A8" s="2"/>
      <c r="B8" s="2"/>
      <c r="C8" s="2"/>
      <c r="D8" s="2"/>
      <c r="E8" s="2"/>
      <c r="F8" s="2"/>
      <c r="G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Raw data</vt:lpstr>
      <vt:lpstr>Data analysis</vt:lpstr>
      <vt:lpstr>Finley 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Blain</dc:creator>
  <cp:lastModifiedBy>Dylan Blain</cp:lastModifiedBy>
  <dcterms:created xsi:type="dcterms:W3CDTF">2025-11-06T12:43:17Z</dcterms:created>
  <dcterms:modified xsi:type="dcterms:W3CDTF">2025-11-18T15:20:38Z</dcterms:modified>
</cp:coreProperties>
</file>