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 Densumbe\Documents\Important Shit\UNI\Motorcycle Tech\"/>
    </mc:Choice>
  </mc:AlternateContent>
  <xr:revisionPtr revIDLastSave="0" documentId="13_ncr:1_{95453275-999E-48FE-8372-8A4734BF6BF0}" xr6:coauthVersionLast="47" xr6:coauthVersionMax="47" xr10:uidLastSave="{00000000-0000-0000-0000-000000000000}"/>
  <bookViews>
    <workbookView xWindow="1800" yWindow="1080" windowWidth="21600" windowHeight="11385" xr2:uid="{A85DB255-E4BA-4FED-A8CE-C3146C165F4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9" i="1" l="1"/>
  <c r="B31" i="1"/>
  <c r="C32" i="1"/>
  <c r="B30" i="1"/>
  <c r="B32" i="1"/>
  <c r="F3" i="1"/>
  <c r="G4" i="1" s="1"/>
  <c r="F4" i="1"/>
  <c r="G5" i="1" s="1"/>
  <c r="F5" i="1"/>
  <c r="G6" i="1" s="1"/>
  <c r="F6" i="1"/>
  <c r="G7" i="1" s="1"/>
  <c r="F2" i="1"/>
  <c r="G3" i="1" s="1"/>
  <c r="E11" i="1"/>
  <c r="E12" i="1"/>
  <c r="D5" i="1" s="1"/>
  <c r="E5" i="1" s="1"/>
  <c r="D7" i="1" l="1"/>
  <c r="D6" i="1"/>
  <c r="E6" i="1" s="1"/>
  <c r="D3" i="1"/>
  <c r="E3" i="1" s="1"/>
  <c r="D4" i="1"/>
  <c r="E4" i="1" s="1"/>
  <c r="D2" i="1"/>
  <c r="E2" i="1" s="1"/>
  <c r="E7" i="1" l="1"/>
  <c r="B27" i="1"/>
  <c r="B28" i="1" l="1"/>
  <c r="B34" i="1" l="1"/>
  <c r="B35" i="1" s="1"/>
  <c r="B36" i="1" s="1"/>
  <c r="C34" i="1"/>
  <c r="C35" i="1" s="1"/>
  <c r="C36" i="1" s="1"/>
</calcChain>
</file>

<file path=xl/sharedStrings.xml><?xml version="1.0" encoding="utf-8"?>
<sst xmlns="http://schemas.openxmlformats.org/spreadsheetml/2006/main" count="35" uniqueCount="34">
  <si>
    <t>Gear</t>
  </si>
  <si>
    <t>Front</t>
  </si>
  <si>
    <t>Rear</t>
  </si>
  <si>
    <t>Diameter</t>
  </si>
  <si>
    <t>Mainshaft</t>
  </si>
  <si>
    <t>Countershaft</t>
  </si>
  <si>
    <t>Rear Sprocket</t>
  </si>
  <si>
    <t>Front Sprocket</t>
  </si>
  <si>
    <t>Primary</t>
  </si>
  <si>
    <t>RPM limit</t>
  </si>
  <si>
    <t>Tyre</t>
  </si>
  <si>
    <t>Width</t>
  </si>
  <si>
    <t>Profile</t>
  </si>
  <si>
    <t>Rim Size</t>
  </si>
  <si>
    <t>Speed(M/H)</t>
  </si>
  <si>
    <t>Speed(Km/H)</t>
  </si>
  <si>
    <t>Next Gear RPM</t>
  </si>
  <si>
    <t>N/A</t>
  </si>
  <si>
    <t>Drop</t>
  </si>
  <si>
    <t>Drag Coefficient</t>
  </si>
  <si>
    <r>
      <t>Frontal Area(m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</si>
  <si>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t>Aero Drag at Top Speed (N)</t>
  </si>
  <si>
    <t>Mass(Kg)</t>
  </si>
  <si>
    <t>Rolling Resistance(N)</t>
  </si>
  <si>
    <t>Gradient Resisance(N)</t>
  </si>
  <si>
    <t>Angle of Road</t>
  </si>
  <si>
    <t>Total Resistance(hp)</t>
  </si>
  <si>
    <t>Total Resistance(N)</t>
  </si>
  <si>
    <t>Top Speed(Km/H)</t>
  </si>
  <si>
    <t>Top Speed(m/s)</t>
  </si>
  <si>
    <t>Total Resistance(KW)</t>
  </si>
  <si>
    <t>With Rider</t>
  </si>
  <si>
    <t>Can reach top speed</t>
  </si>
  <si>
    <t>Engine Power(hp)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</si>
</sst>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2">
    <xf numFmtId="0" fontId="0" fillId="0" borderId="0" xfId="0"/>
    <xf numFmtId="0" fontId="0" fillId="0" borderId="0" xfId="0" applyAlignment="1"/>
  </cellXfs>
  <cellStyles count="2">
    <cellStyle name="Normal" xfId="0" builtinId="0"/>
    <cellStyle name="Normal 2" xfId="1" xr:uid="{D05B2310-AC76-4079-95F4-7EACEBBA86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45E08-789E-44D1-BE22-9FCED614C672}">
  <dimension ref="A1:G39"/>
  <sheetViews>
    <sheetView tabSelected="1" topLeftCell="A24" workbookViewId="0">
      <selection activeCell="C39" sqref="C39"/>
    </sheetView>
  </sheetViews>
  <sheetFormatPr defaultRowHeight="15" x14ac:dyDescent="0.25"/>
  <cols>
    <col min="1" max="1" width="25.42578125" customWidth="1"/>
    <col min="2" max="2" width="10.85546875" customWidth="1"/>
    <col min="3" max="3" width="17.140625" customWidth="1"/>
    <col min="4" max="4" width="14.42578125" customWidth="1"/>
    <col min="5" max="5" width="13.140625" customWidth="1"/>
    <col min="6" max="6" width="15.5703125" customWidth="1"/>
  </cols>
  <sheetData>
    <row r="1" spans="1:7" x14ac:dyDescent="0.25">
      <c r="A1" t="s">
        <v>0</v>
      </c>
      <c r="B1" t="s">
        <v>4</v>
      </c>
      <c r="C1" t="s">
        <v>5</v>
      </c>
      <c r="D1" t="s">
        <v>15</v>
      </c>
      <c r="E1" t="s">
        <v>14</v>
      </c>
      <c r="F1" t="s">
        <v>16</v>
      </c>
      <c r="G1" t="s">
        <v>18</v>
      </c>
    </row>
    <row r="2" spans="1:7" x14ac:dyDescent="0.25">
      <c r="A2">
        <v>1</v>
      </c>
      <c r="B2">
        <v>13</v>
      </c>
      <c r="C2">
        <v>33</v>
      </c>
      <c r="D2">
        <f>(($B$14*60*(B2/C2)*($B$8/$C$8)*E$12*PI())/1000)*($A$17/$A$19)</f>
        <v>137.03380662018455</v>
      </c>
      <c r="E2">
        <f>D2/1.609344</f>
        <v>85.148859796404338</v>
      </c>
      <c r="F2">
        <f>$B$14*(B2/C2)*(C3/B3)</f>
        <v>9329.4117647058829</v>
      </c>
      <c r="G2" t="s">
        <v>17</v>
      </c>
    </row>
    <row r="3" spans="1:7" x14ac:dyDescent="0.25">
      <c r="A3">
        <v>2</v>
      </c>
      <c r="B3">
        <v>17</v>
      </c>
      <c r="C3">
        <v>33</v>
      </c>
      <c r="D3">
        <f t="shared" ref="D3:D7" si="0">(($B$14*60*(B3/C3)*($B$8/$C$8)*$E$12*PI())/1000)*($A$17/$A$19)</f>
        <v>179.19805481101054</v>
      </c>
      <c r="E3">
        <f t="shared" ref="E3:E7" si="1">D3/1.609344</f>
        <v>111.34850896452873</v>
      </c>
      <c r="F3">
        <f t="shared" ref="F3:F6" si="2">$B$14*(B3/C3)*(C4/B4)</f>
        <v>9923.4449760765547</v>
      </c>
      <c r="G3">
        <f>$B$14-F2</f>
        <v>2870.5882352941171</v>
      </c>
    </row>
    <row r="4" spans="1:7" x14ac:dyDescent="0.25">
      <c r="A4">
        <v>3</v>
      </c>
      <c r="B4">
        <v>19</v>
      </c>
      <c r="C4">
        <v>30</v>
      </c>
      <c r="D4">
        <f t="shared" si="0"/>
        <v>220.3081967970659</v>
      </c>
      <c r="E4">
        <f t="shared" si="1"/>
        <v>136.89316690345004</v>
      </c>
      <c r="F4">
        <f t="shared" si="2"/>
        <v>10670.15873015873</v>
      </c>
      <c r="G4">
        <f t="shared" ref="G4:G7" si="3">$B$14-F3</f>
        <v>2276.5550239234453</v>
      </c>
    </row>
    <row r="5" spans="1:7" x14ac:dyDescent="0.25">
      <c r="A5">
        <v>4</v>
      </c>
      <c r="B5">
        <v>21</v>
      </c>
      <c r="C5">
        <v>29</v>
      </c>
      <c r="D5">
        <f t="shared" si="0"/>
        <v>251.89503445036573</v>
      </c>
      <c r="E5">
        <f t="shared" si="1"/>
        <v>156.52031787508807</v>
      </c>
      <c r="F5">
        <f t="shared" si="2"/>
        <v>11043.103448275862</v>
      </c>
      <c r="G5">
        <f t="shared" si="3"/>
        <v>1529.8412698412703</v>
      </c>
    </row>
    <row r="6" spans="1:7" x14ac:dyDescent="0.25">
      <c r="A6">
        <v>5</v>
      </c>
      <c r="B6">
        <v>20</v>
      </c>
      <c r="C6">
        <v>25</v>
      </c>
      <c r="D6">
        <f t="shared" si="0"/>
        <v>278.28403805945163</v>
      </c>
      <c r="E6">
        <f t="shared" si="1"/>
        <v>172.91768450962107</v>
      </c>
      <c r="F6">
        <f t="shared" si="2"/>
        <v>11321.599999999999</v>
      </c>
      <c r="G6">
        <f t="shared" si="3"/>
        <v>1156.8965517241377</v>
      </c>
    </row>
    <row r="7" spans="1:7" x14ac:dyDescent="0.25">
      <c r="A7">
        <v>6</v>
      </c>
      <c r="B7">
        <v>25</v>
      </c>
      <c r="C7">
        <v>29</v>
      </c>
      <c r="D7">
        <f t="shared" si="0"/>
        <v>299.87504101234015</v>
      </c>
      <c r="E7">
        <f t="shared" si="1"/>
        <v>186.3337117560572</v>
      </c>
      <c r="F7" t="s">
        <v>17</v>
      </c>
      <c r="G7">
        <f t="shared" si="3"/>
        <v>878.40000000000146</v>
      </c>
    </row>
    <row r="8" spans="1:7" x14ac:dyDescent="0.25">
      <c r="A8" t="s">
        <v>8</v>
      </c>
      <c r="B8">
        <v>48</v>
      </c>
      <c r="C8">
        <v>77</v>
      </c>
    </row>
    <row r="10" spans="1:7" x14ac:dyDescent="0.25">
      <c r="A10" t="s">
        <v>10</v>
      </c>
      <c r="B10" t="s">
        <v>11</v>
      </c>
      <c r="C10" t="s">
        <v>12</v>
      </c>
      <c r="D10" t="s">
        <v>13</v>
      </c>
      <c r="E10" t="s">
        <v>3</v>
      </c>
    </row>
    <row r="11" spans="1:7" x14ac:dyDescent="0.25">
      <c r="A11" t="s">
        <v>1</v>
      </c>
      <c r="B11">
        <v>120</v>
      </c>
      <c r="C11">
        <v>70</v>
      </c>
      <c r="D11">
        <v>17</v>
      </c>
      <c r="E11">
        <f>((((((B11/25.4)*(C11/100)+(D11/2))*2)*PI())*25.4)/PI())/1000</f>
        <v>0.59980000000000011</v>
      </c>
    </row>
    <row r="12" spans="1:7" x14ac:dyDescent="0.25">
      <c r="A12" t="s">
        <v>2</v>
      </c>
      <c r="B12">
        <v>190</v>
      </c>
      <c r="C12">
        <v>50</v>
      </c>
      <c r="D12">
        <v>17</v>
      </c>
      <c r="E12">
        <f>((((((B12/25.4)*(C12/100)+(D12/2))*2)*PI())*25.4)/PI())/1000</f>
        <v>0.62179999999999991</v>
      </c>
    </row>
    <row r="14" spans="1:7" x14ac:dyDescent="0.25">
      <c r="A14" t="s">
        <v>9</v>
      </c>
      <c r="B14">
        <v>12200</v>
      </c>
    </row>
    <row r="16" spans="1:7" x14ac:dyDescent="0.25">
      <c r="A16" t="s">
        <v>7</v>
      </c>
    </row>
    <row r="17" spans="1:3" x14ac:dyDescent="0.25">
      <c r="A17">
        <v>16</v>
      </c>
    </row>
    <row r="18" spans="1:3" x14ac:dyDescent="0.25">
      <c r="A18" t="s">
        <v>6</v>
      </c>
    </row>
    <row r="19" spans="1:3" x14ac:dyDescent="0.25">
      <c r="A19">
        <v>41</v>
      </c>
    </row>
    <row r="21" spans="1:3" x14ac:dyDescent="0.25">
      <c r="C21" t="s">
        <v>31</v>
      </c>
    </row>
    <row r="22" spans="1:3" x14ac:dyDescent="0.25">
      <c r="A22" t="s">
        <v>22</v>
      </c>
      <c r="B22" s="1">
        <v>199.05</v>
      </c>
      <c r="C22" s="1">
        <v>271.2</v>
      </c>
    </row>
    <row r="24" spans="1:3" x14ac:dyDescent="0.25">
      <c r="A24" t="s">
        <v>19</v>
      </c>
      <c r="B24">
        <v>0.7</v>
      </c>
    </row>
    <row r="25" spans="1:3" ht="17.25" x14ac:dyDescent="0.25">
      <c r="A25" t="s">
        <v>20</v>
      </c>
      <c r="B25">
        <v>0.42</v>
      </c>
    </row>
    <row r="26" spans="1:3" x14ac:dyDescent="0.25">
      <c r="A26" t="s">
        <v>25</v>
      </c>
      <c r="B26">
        <v>0</v>
      </c>
    </row>
    <row r="27" spans="1:3" x14ac:dyDescent="0.25">
      <c r="A27" t="s">
        <v>28</v>
      </c>
      <c r="B27">
        <f>$D$7</f>
        <v>299.87504101234015</v>
      </c>
    </row>
    <row r="28" spans="1:3" x14ac:dyDescent="0.25">
      <c r="A28" t="s">
        <v>29</v>
      </c>
      <c r="B28">
        <f>B27/3.6</f>
        <v>83.298622503427822</v>
      </c>
    </row>
    <row r="30" spans="1:3" x14ac:dyDescent="0.25">
      <c r="A30" t="s">
        <v>24</v>
      </c>
      <c r="B30">
        <f>9.81*B22*B26</f>
        <v>0</v>
      </c>
    </row>
    <row r="31" spans="1:3" x14ac:dyDescent="0.25">
      <c r="A31" t="s">
        <v>21</v>
      </c>
      <c r="B31">
        <f>(1.167/2)*B25*B24*(B28)^2</f>
        <v>1190.3202719961475</v>
      </c>
    </row>
    <row r="32" spans="1:3" x14ac:dyDescent="0.25">
      <c r="A32" t="s">
        <v>23</v>
      </c>
      <c r="B32">
        <f>0.02*9.81*B22</f>
        <v>39.053610000000006</v>
      </c>
      <c r="C32">
        <f>0.02*9.81*C22</f>
        <v>53.209440000000001</v>
      </c>
    </row>
    <row r="34" spans="1:3" x14ac:dyDescent="0.25">
      <c r="A34" t="s">
        <v>27</v>
      </c>
      <c r="B34">
        <f>SUM(B30:B32)</f>
        <v>1229.3738819961475</v>
      </c>
      <c r="C34">
        <f>SUM(C32,B31)</f>
        <v>1243.5297119961476</v>
      </c>
    </row>
    <row r="35" spans="1:3" x14ac:dyDescent="0.25">
      <c r="A35" t="s">
        <v>30</v>
      </c>
      <c r="B35">
        <f>(B34*B28)/1000</f>
        <v>102.40515091197071</v>
      </c>
      <c r="C35">
        <f>(C34*$B$28)/1000</f>
        <v>103.58431205136343</v>
      </c>
    </row>
    <row r="36" spans="1:3" x14ac:dyDescent="0.25">
      <c r="A36" t="s">
        <v>26</v>
      </c>
      <c r="B36">
        <f>B35*0.7457</f>
        <v>76.363521035056564</v>
      </c>
      <c r="C36">
        <f>C35*0.7457</f>
        <v>77.242821496701708</v>
      </c>
    </row>
    <row r="37" spans="1:3" x14ac:dyDescent="0.25">
      <c r="A37" t="s">
        <v>33</v>
      </c>
      <c r="B37">
        <v>171.31</v>
      </c>
    </row>
    <row r="39" spans="1:3" x14ac:dyDescent="0.25">
      <c r="A39" t="s">
        <v>32</v>
      </c>
      <c r="B39" t="str">
        <f>IF(C36&gt;B37, "No", "Yes")</f>
        <v>Yes</v>
      </c>
    </row>
  </sheetData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B78B175C64519428DD2085AE37A166E" ma:contentTypeVersion="0" ma:contentTypeDescription="Create a new document." ma:contentTypeScope="" ma:versionID="23ec18d575069a8a68bf5795c715f4d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953b11a55af45b72cb993563fe45f79a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A8FCCE9-1A24-47E4-B26A-E171818802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CFBCA80-8D2F-4B7B-BC87-BAE633F445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16156F-A3FA-4D3F-9D6C-A7AB59E95A74}">
  <ds:schemaRefs>
    <ds:schemaRef ds:uri="http://schemas.microsoft.com/office/infopath/2007/PartnerControls"/>
    <ds:schemaRef ds:uri="http://purl.org/dc/dcmitype/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Densumbe (2117186)</dc:creator>
  <cp:lastModifiedBy>Joe Densumbe</cp:lastModifiedBy>
  <dcterms:created xsi:type="dcterms:W3CDTF">2021-11-09T09:29:16Z</dcterms:created>
  <dcterms:modified xsi:type="dcterms:W3CDTF">2021-12-20T02:12:58Z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0x0101002B78B175C64519428DD2085AE37A166E</vt:lpwstr>
  </property>
</Properties>
</file>