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esario\Desktop\"/>
    </mc:Choice>
  </mc:AlternateContent>
  <bookViews>
    <workbookView xWindow="0" yWindow="0" windowWidth="20490" windowHeight="7620"/>
  </bookViews>
  <sheets>
    <sheet name="Balance sheet" sheetId="1" r:id="rId1"/>
    <sheet name="Predicted credi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C15" i="2"/>
  <c r="D14" i="2"/>
  <c r="E15" i="2" s="1"/>
  <c r="C14" i="2"/>
  <c r="D13" i="2"/>
  <c r="H15" i="2" s="1"/>
  <c r="C13" i="2"/>
  <c r="D12" i="2"/>
  <c r="H14" i="2" s="1"/>
  <c r="C12" i="2"/>
  <c r="D11" i="2"/>
  <c r="H13" i="2" s="1"/>
  <c r="C11" i="2"/>
  <c r="D10" i="2"/>
  <c r="H12" i="2" s="1"/>
  <c r="C10" i="2"/>
  <c r="D9" i="2"/>
  <c r="H11" i="2" s="1"/>
  <c r="C9" i="2"/>
  <c r="D8" i="2"/>
  <c r="H10" i="2" s="1"/>
  <c r="C8" i="2"/>
  <c r="D7" i="2"/>
  <c r="H9" i="2" s="1"/>
  <c r="C7" i="2"/>
  <c r="D6" i="2"/>
  <c r="H8" i="2" s="1"/>
  <c r="C6" i="2"/>
  <c r="H5" i="2"/>
  <c r="D5" i="2"/>
  <c r="H7" i="2" s="1"/>
  <c r="C5" i="2"/>
  <c r="H4" i="2"/>
  <c r="E4" i="2"/>
  <c r="F4" i="2" s="1"/>
  <c r="D4" i="2"/>
  <c r="H6" i="2" s="1"/>
  <c r="C4" i="2"/>
  <c r="F15" i="2" l="1"/>
  <c r="G15" i="2" s="1"/>
  <c r="I15" i="2" s="1"/>
  <c r="G4" i="2"/>
  <c r="I4" i="2" s="1"/>
  <c r="E6" i="2"/>
  <c r="E8" i="2"/>
  <c r="E10" i="2"/>
  <c r="E12" i="2"/>
  <c r="E14" i="2"/>
  <c r="E5" i="2"/>
  <c r="E7" i="2"/>
  <c r="E9" i="2"/>
  <c r="E11" i="2"/>
  <c r="E13" i="2"/>
  <c r="F11" i="2" l="1"/>
  <c r="G11" i="2" s="1"/>
  <c r="I11" i="2" s="1"/>
  <c r="F7" i="2"/>
  <c r="G7" i="2" s="1"/>
  <c r="I7" i="2" s="1"/>
  <c r="F14" i="2"/>
  <c r="G14" i="2"/>
  <c r="I14" i="2" s="1"/>
  <c r="F10" i="2"/>
  <c r="G10" i="2"/>
  <c r="I10" i="2" s="1"/>
  <c r="F6" i="2"/>
  <c r="G6" i="2"/>
  <c r="I6" i="2" s="1"/>
  <c r="F13" i="2"/>
  <c r="G13" i="2" s="1"/>
  <c r="I13" i="2" s="1"/>
  <c r="F9" i="2"/>
  <c r="G9" i="2" s="1"/>
  <c r="I9" i="2" s="1"/>
  <c r="F5" i="2"/>
  <c r="G5" i="2" s="1"/>
  <c r="I5" i="2" s="1"/>
  <c r="F12" i="2"/>
  <c r="G12" i="2"/>
  <c r="I12" i="2" s="1"/>
  <c r="F8" i="2"/>
  <c r="G8" i="2"/>
  <c r="I8" i="2" s="1"/>
  <c r="C42" i="1"/>
  <c r="D42" i="1"/>
  <c r="E42" i="1"/>
  <c r="F42" i="1"/>
  <c r="G42" i="1"/>
  <c r="H42" i="1"/>
  <c r="I42" i="1"/>
  <c r="J42" i="1"/>
  <c r="K42" i="1"/>
  <c r="L42" i="1"/>
  <c r="M42" i="1"/>
  <c r="B42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9" i="1"/>
  <c r="C14" i="1"/>
  <c r="D14" i="1"/>
  <c r="E14" i="1"/>
  <c r="F14" i="1"/>
  <c r="G14" i="1"/>
  <c r="H14" i="1"/>
  <c r="I14" i="1"/>
  <c r="J14" i="1"/>
  <c r="K14" i="1"/>
  <c r="L14" i="1"/>
  <c r="M14" i="1"/>
  <c r="B14" i="1"/>
  <c r="N11" i="1"/>
  <c r="N10" i="1"/>
  <c r="N9" i="1"/>
  <c r="N14" i="1" s="1"/>
  <c r="N42" i="1" l="1"/>
</calcChain>
</file>

<file path=xl/sharedStrings.xml><?xml version="1.0" encoding="utf-8"?>
<sst xmlns="http://schemas.openxmlformats.org/spreadsheetml/2006/main" count="74" uniqueCount="70">
  <si>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</si>
  <si>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</si>
  <si>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</si>
  <si>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</si>
  <si>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</si>
  <si>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</si>
  <si>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</si>
  <si>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</si>
  <si>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</si>
  <si>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</si>
  <si>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</si>
  <si>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</si>
  <si>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Receipts</t>
  </si>
  <si>
    <t>Payments on business accounts</t>
  </si>
  <si>
    <t>Cash sales</t>
  </si>
  <si>
    <t>Interest received</t>
  </si>
  <si>
    <t>Total receipts</t>
  </si>
  <si>
    <t>Payments</t>
  </si>
  <si>
    <t>Motor Vehicles</t>
  </si>
  <si>
    <t>Laundry</t>
  </si>
  <si>
    <t>Printing and stationary</t>
  </si>
  <si>
    <t>Complimentary Toiletries</t>
  </si>
  <si>
    <t>In-room beverages</t>
  </si>
  <si>
    <t>Land purchase</t>
  </si>
  <si>
    <t>Bedding Bundles</t>
  </si>
  <si>
    <t>Kettle tray sets</t>
  </si>
  <si>
    <t>Salaried Staff</t>
  </si>
  <si>
    <t>Wage Staff</t>
  </si>
  <si>
    <t>Zero Hour Staff</t>
  </si>
  <si>
    <t>Light and Heat</t>
  </si>
  <si>
    <t>Business Rates</t>
  </si>
  <si>
    <t>Marketing Costs</t>
  </si>
  <si>
    <t>Corporation Tax</t>
  </si>
  <si>
    <t>New Furniture</t>
  </si>
  <si>
    <t>Petrol and Diesel</t>
  </si>
  <si>
    <t>Fixtures and Fittings</t>
  </si>
  <si>
    <t>Building Costs</t>
  </si>
  <si>
    <t>Staff Toilets</t>
  </si>
  <si>
    <t>General Maintenance</t>
  </si>
  <si>
    <t>Deep Clean</t>
  </si>
  <si>
    <t>Overdraft Interest</t>
  </si>
  <si>
    <t>Total Payments</t>
  </si>
  <si>
    <t>Balance b/f</t>
  </si>
  <si>
    <t>Net cashflow in month</t>
  </si>
  <si>
    <t>Balance c/f</t>
  </si>
  <si>
    <t>TOTAL</t>
  </si>
  <si>
    <t>Predicted credit revenue workings</t>
  </si>
  <si>
    <t>Cash</t>
  </si>
  <si>
    <t>Credit</t>
  </si>
  <si>
    <t>Month 1</t>
  </si>
  <si>
    <t>Month 2</t>
  </si>
  <si>
    <t>Total</t>
  </si>
  <si>
    <t>Total month 1 credit</t>
  </si>
  <si>
    <t>47% except June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</si>
  <si>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</si>
  <si>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</si>
  <si>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</si>
  <si>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</si>
  <si>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</si>
  <si>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</si>
  <si>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</si>
  <si>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</si>
  <si>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</si>
  <si>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</si>
  <si>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</si>
  <si>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</si>
  <si>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PREDICTED BALANCE FOR 2020</t>
  </si>
  <si>
    <t>Mihaela Costea</t>
  </si>
  <si>
    <t>Student no: 1915099</t>
  </si>
  <si>
    <t>Tel no: 07562495100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</si>
</sst>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164" formatCode="_-[$£-809]* #,##0.00_-;\-[$£-809]* #,##0.00_-;_-[$£-809]* &quot;-&quot;??_-;_-@_-"/>
    <numFmt numFmtId="165" formatCode="[$£-809]#,##0"/>
    <numFmt numFmtId="166" formatCode="[$£-809]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8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2" fillId="2" borderId="1" xfId="0" applyFont="1" applyFill="1" applyBorder="1"/>
    <xf numFmtId="0" fontId="2" fillId="0" borderId="1" xfId="0" applyFont="1" applyBorder="1"/>
    <xf numFmtId="0" fontId="2" fillId="3" borderId="1" xfId="0" applyFont="1" applyFill="1" applyBorder="1"/>
    <xf numFmtId="3" fontId="0" fillId="0" borderId="1" xfId="0" applyNumberFormat="1" applyBorder="1"/>
    <xf numFmtId="0" fontId="0" fillId="0" borderId="1" xfId="0" applyFill="1" applyBorder="1"/>
    <xf numFmtId="3" fontId="0" fillId="3" borderId="1" xfId="0" applyNumberFormat="1" applyFill="1" applyBorder="1"/>
    <xf numFmtId="3" fontId="0" fillId="2" borderId="1" xfId="0" applyNumberFormat="1" applyFill="1" applyBorder="1"/>
    <xf numFmtId="0" fontId="3" fillId="0" borderId="0" xfId="0" applyFont="1"/>
    <xf numFmtId="9" fontId="3" fillId="0" borderId="0" xfId="0" applyNumberFormat="1" applyFont="1"/>
    <xf numFmtId="0" fontId="4" fillId="0" borderId="1" xfId="0" applyFont="1" applyBorder="1"/>
    <xf numFmtId="165" fontId="4" fillId="0" borderId="1" xfId="0" applyNumberFormat="1" applyFont="1" applyBorder="1"/>
    <xf numFmtId="165" fontId="4" fillId="4" borderId="1" xfId="0" applyNumberFormat="1" applyFont="1" applyFill="1" applyBorder="1"/>
    <xf numFmtId="165" fontId="4" fillId="5" borderId="1" xfId="0" applyNumberFormat="1" applyFont="1" applyFill="1" applyBorder="1"/>
    <xf numFmtId="165" fontId="4" fillId="6" borderId="1" xfId="0" applyNumberFormat="1" applyFont="1" applyFill="1" applyBorder="1"/>
    <xf numFmtId="166" fontId="4" fillId="7" borderId="1" xfId="0" applyNumberFormat="1" applyFont="1" applyFill="1" applyBorder="1"/>
    <xf numFmtId="165" fontId="4" fillId="8" borderId="1" xfId="0" applyNumberFormat="1" applyFont="1" applyFill="1" applyBorder="1"/>
    <xf numFmtId="165" fontId="4" fillId="7" borderId="1" xfId="0" applyNumberFormat="1" applyFont="1" applyFill="1" applyBorder="1"/>
    <xf numFmtId="0" fontId="5" fillId="0" borderId="0" xfId="0" applyFont="1"/>
    <xf numFmtId="3" fontId="0" fillId="9" borderId="1" xfId="0" applyNumberFormat="1" applyFill="1" applyBorder="1"/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  <color rgb="FF66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7"/>
  <sheetViews>
    <sheetView tabSelected="1" topLeftCell="B51" workbookViewId="0">
      <selection activeCell="F70" sqref="F70"/>
    </sheetView>
  </sheetViews>
  <sheetFormatPr defaultRowHeight="15" x14ac:dyDescent="0.25"/>
  <cols>
    <col min="1" max="1" width="29.85546875" customWidth="1"/>
    <col min="2" max="13" width="13.28515625" customWidth="1"/>
    <col min="14" max="14" width="9.140625" customWidth="1"/>
  </cols>
  <sheetData>
    <row r="2" spans="1:14" ht="23.25" x14ac:dyDescent="0.35">
      <c r="E2" s="20" t="s">
        <v>66</v>
      </c>
      <c r="F2" s="20"/>
    </row>
    <row r="4" spans="1:14" x14ac:dyDescent="0.25">
      <c r="A4" s="1"/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7" t="s">
        <v>45</v>
      </c>
    </row>
    <row r="5" spans="1:14" x14ac:dyDescent="0.25">
      <c r="A5" s="1"/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 t="s">
        <v>13</v>
      </c>
      <c r="B9" s="6">
        <v>137877</v>
      </c>
      <c r="C9" s="6">
        <v>139654</v>
      </c>
      <c r="D9" s="6">
        <v>130822</v>
      </c>
      <c r="E9" s="6">
        <v>113568</v>
      </c>
      <c r="F9" s="6">
        <v>111047</v>
      </c>
      <c r="G9" s="6">
        <v>117939</v>
      </c>
      <c r="H9" s="6">
        <v>136390</v>
      </c>
      <c r="I9" s="6">
        <v>150683</v>
      </c>
      <c r="J9" s="6">
        <v>170309</v>
      </c>
      <c r="K9" s="6">
        <v>244562</v>
      </c>
      <c r="L9" s="6">
        <v>225889</v>
      </c>
      <c r="M9" s="6">
        <v>149466</v>
      </c>
      <c r="N9" s="6">
        <f>SUM(B9:M9)</f>
        <v>1828206</v>
      </c>
    </row>
    <row r="10" spans="1:14" x14ac:dyDescent="0.25">
      <c r="A10" s="1" t="s">
        <v>14</v>
      </c>
      <c r="B10" s="6">
        <v>229448</v>
      </c>
      <c r="C10" s="6">
        <v>178931</v>
      </c>
      <c r="D10" s="6">
        <v>174603</v>
      </c>
      <c r="E10" s="6">
        <v>171067</v>
      </c>
      <c r="F10" s="6">
        <v>195360</v>
      </c>
      <c r="G10" s="6">
        <v>228270</v>
      </c>
      <c r="H10" s="6">
        <v>240360</v>
      </c>
      <c r="I10" s="6">
        <v>288450</v>
      </c>
      <c r="J10" s="6">
        <v>208072</v>
      </c>
      <c r="K10" s="6">
        <v>240480</v>
      </c>
      <c r="L10" s="6">
        <v>225048</v>
      </c>
      <c r="M10" s="6">
        <v>204540</v>
      </c>
      <c r="N10" s="6">
        <f>SUM(B10:M10)</f>
        <v>2584629</v>
      </c>
    </row>
    <row r="11" spans="1:14" x14ac:dyDescent="0.25">
      <c r="A11" s="1" t="s">
        <v>15</v>
      </c>
      <c r="B11" s="6">
        <v>8268</v>
      </c>
      <c r="C11" s="6">
        <v>13501</v>
      </c>
      <c r="D11" s="6">
        <v>15366</v>
      </c>
      <c r="E11" s="1">
        <v>0</v>
      </c>
      <c r="F11" s="6">
        <v>2376</v>
      </c>
      <c r="G11" s="6">
        <v>5994</v>
      </c>
      <c r="H11" s="6">
        <v>11914</v>
      </c>
      <c r="I11" s="6">
        <v>18911</v>
      </c>
      <c r="J11" s="6">
        <v>24804</v>
      </c>
      <c r="K11" s="6">
        <v>28235</v>
      </c>
      <c r="L11" s="6">
        <v>34774</v>
      </c>
      <c r="M11" s="6">
        <v>39687</v>
      </c>
      <c r="N11" s="21">
        <f>SUM(B11:M11)</f>
        <v>203830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3" t="s">
        <v>16</v>
      </c>
      <c r="B14" s="9">
        <f>SUM(B9:B13)</f>
        <v>375593</v>
      </c>
      <c r="C14" s="9">
        <f t="shared" ref="C14:N14" si="0">SUM(C9:C13)</f>
        <v>332086</v>
      </c>
      <c r="D14" s="9">
        <f t="shared" si="0"/>
        <v>320791</v>
      </c>
      <c r="E14" s="9">
        <f t="shared" si="0"/>
        <v>284635</v>
      </c>
      <c r="F14" s="9">
        <f t="shared" si="0"/>
        <v>308783</v>
      </c>
      <c r="G14" s="9">
        <f t="shared" si="0"/>
        <v>352203</v>
      </c>
      <c r="H14" s="9">
        <f t="shared" si="0"/>
        <v>388664</v>
      </c>
      <c r="I14" s="9">
        <f t="shared" si="0"/>
        <v>458044</v>
      </c>
      <c r="J14" s="9">
        <f t="shared" si="0"/>
        <v>403185</v>
      </c>
      <c r="K14" s="9">
        <f t="shared" si="0"/>
        <v>513277</v>
      </c>
      <c r="L14" s="9">
        <f t="shared" si="0"/>
        <v>485711</v>
      </c>
      <c r="M14" s="9">
        <f t="shared" si="0"/>
        <v>393693</v>
      </c>
      <c r="N14" s="9">
        <f t="shared" si="0"/>
        <v>4616665</v>
      </c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4" t="s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 t="s">
        <v>18</v>
      </c>
      <c r="B19" s="1"/>
      <c r="C19" s="1"/>
      <c r="D19" s="1"/>
      <c r="E19" s="6">
        <v>30000</v>
      </c>
      <c r="F19" s="1"/>
      <c r="G19" s="1"/>
      <c r="H19" s="1"/>
      <c r="I19" s="1"/>
      <c r="J19" s="1"/>
      <c r="K19" s="1"/>
      <c r="L19" s="1"/>
      <c r="M19" s="1"/>
      <c r="N19" s="6">
        <f>SUM(B19:M19)</f>
        <v>30000</v>
      </c>
    </row>
    <row r="20" spans="1:14" x14ac:dyDescent="0.25">
      <c r="A20" s="1" t="s">
        <v>19</v>
      </c>
      <c r="B20" s="1"/>
      <c r="C20" s="6">
        <v>18750</v>
      </c>
      <c r="D20" s="1"/>
      <c r="E20" s="1"/>
      <c r="F20" s="6">
        <v>18750</v>
      </c>
      <c r="G20" s="1"/>
      <c r="H20" s="1"/>
      <c r="I20" s="6">
        <v>18750</v>
      </c>
      <c r="J20" s="1"/>
      <c r="K20" s="1"/>
      <c r="L20" s="6">
        <v>18750</v>
      </c>
      <c r="M20" s="1"/>
      <c r="N20" s="6">
        <f t="shared" ref="N20:N42" si="1">SUM(B20:M20)</f>
        <v>75000</v>
      </c>
    </row>
    <row r="21" spans="1:14" x14ac:dyDescent="0.25">
      <c r="A21" s="1" t="s">
        <v>20</v>
      </c>
      <c r="B21" s="6">
        <v>5800</v>
      </c>
      <c r="C21" s="6">
        <v>4000</v>
      </c>
      <c r="D21" s="6">
        <v>4000</v>
      </c>
      <c r="E21" s="6">
        <v>4000</v>
      </c>
      <c r="F21" s="6">
        <v>5800</v>
      </c>
      <c r="G21" s="6">
        <v>4000</v>
      </c>
      <c r="H21" s="6">
        <v>4000</v>
      </c>
      <c r="I21" s="6">
        <v>5800</v>
      </c>
      <c r="J21" s="6">
        <v>4000</v>
      </c>
      <c r="K21" s="6">
        <v>4000</v>
      </c>
      <c r="L21" s="6">
        <v>5800</v>
      </c>
      <c r="M21" s="6">
        <v>4000</v>
      </c>
      <c r="N21" s="6">
        <f t="shared" si="1"/>
        <v>55200</v>
      </c>
    </row>
    <row r="22" spans="1:14" x14ac:dyDescent="0.25">
      <c r="A22" s="1" t="s">
        <v>21</v>
      </c>
      <c r="B22" s="1"/>
      <c r="C22" s="6">
        <v>98000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6">
        <f t="shared" si="1"/>
        <v>98000</v>
      </c>
    </row>
    <row r="23" spans="1:14" x14ac:dyDescent="0.25">
      <c r="A23" s="1" t="s">
        <v>22</v>
      </c>
      <c r="B23" s="6">
        <v>5000</v>
      </c>
      <c r="C23" s="6">
        <v>4100</v>
      </c>
      <c r="D23" s="6">
        <v>4100</v>
      </c>
      <c r="E23" s="6">
        <v>4100</v>
      </c>
      <c r="F23" s="6">
        <v>5000</v>
      </c>
      <c r="G23" s="6">
        <v>5000</v>
      </c>
      <c r="H23" s="6">
        <v>5000</v>
      </c>
      <c r="I23" s="6">
        <v>5000</v>
      </c>
      <c r="J23" s="6">
        <v>5000</v>
      </c>
      <c r="K23" s="6">
        <v>5000</v>
      </c>
      <c r="L23" s="6">
        <v>5000</v>
      </c>
      <c r="M23" s="6">
        <v>5000</v>
      </c>
      <c r="N23" s="6">
        <f t="shared" si="1"/>
        <v>57300</v>
      </c>
    </row>
    <row r="24" spans="1:14" x14ac:dyDescent="0.25">
      <c r="A24" s="1" t="s">
        <v>23</v>
      </c>
      <c r="B24" s="6">
        <v>28000</v>
      </c>
      <c r="C24" s="1"/>
      <c r="D24" s="1"/>
      <c r="E24" s="1"/>
      <c r="F24" s="6">
        <v>52000</v>
      </c>
      <c r="G24" s="1"/>
      <c r="H24" s="1"/>
      <c r="I24" s="1"/>
      <c r="J24" s="1"/>
      <c r="K24" s="1"/>
      <c r="L24" s="1"/>
      <c r="M24" s="1"/>
      <c r="N24" s="6">
        <f t="shared" si="1"/>
        <v>80000</v>
      </c>
    </row>
    <row r="25" spans="1:14" x14ac:dyDescent="0.25">
      <c r="A25" s="1" t="s">
        <v>24</v>
      </c>
      <c r="B25" s="1"/>
      <c r="C25" s="1"/>
      <c r="D25" s="1"/>
      <c r="E25" s="1"/>
      <c r="F25" s="6">
        <v>2560</v>
      </c>
      <c r="G25" s="1"/>
      <c r="H25" s="1"/>
      <c r="I25" s="1"/>
      <c r="J25" s="1"/>
      <c r="K25" s="6">
        <v>2560</v>
      </c>
      <c r="L25" s="1"/>
      <c r="M25" s="1"/>
      <c r="N25" s="6">
        <f t="shared" si="1"/>
        <v>5120</v>
      </c>
    </row>
    <row r="26" spans="1:14" x14ac:dyDescent="0.25">
      <c r="A26" s="1" t="s">
        <v>25</v>
      </c>
      <c r="B26" s="1"/>
      <c r="C26" s="1"/>
      <c r="D26" s="1"/>
      <c r="E26" s="1"/>
      <c r="F26" s="1"/>
      <c r="G26" s="1"/>
      <c r="H26" s="1"/>
      <c r="I26" s="6">
        <v>7150</v>
      </c>
      <c r="J26" s="1"/>
      <c r="K26" s="1"/>
      <c r="L26" s="1"/>
      <c r="M26" s="1"/>
      <c r="N26" s="6">
        <f t="shared" si="1"/>
        <v>7150</v>
      </c>
    </row>
    <row r="27" spans="1:14" x14ac:dyDescent="0.25">
      <c r="A27" s="1" t="s">
        <v>26</v>
      </c>
      <c r="B27" s="6">
        <v>26666</v>
      </c>
      <c r="C27" s="6">
        <v>26666</v>
      </c>
      <c r="D27" s="6">
        <v>26666</v>
      </c>
      <c r="E27" s="6">
        <v>26666</v>
      </c>
      <c r="F27" s="6">
        <v>26666</v>
      </c>
      <c r="G27" s="6">
        <v>26666</v>
      </c>
      <c r="H27" s="6">
        <v>26666</v>
      </c>
      <c r="I27" s="6">
        <v>26666</v>
      </c>
      <c r="J27" s="6">
        <v>26666</v>
      </c>
      <c r="K27" s="6">
        <v>26666</v>
      </c>
      <c r="L27" s="6">
        <v>26666</v>
      </c>
      <c r="M27" s="6">
        <v>26666</v>
      </c>
      <c r="N27" s="6">
        <f t="shared" si="1"/>
        <v>319992</v>
      </c>
    </row>
    <row r="28" spans="1:14" x14ac:dyDescent="0.25">
      <c r="A28" s="1" t="s">
        <v>27</v>
      </c>
      <c r="B28" s="6">
        <v>40000</v>
      </c>
      <c r="C28" s="6">
        <v>40000</v>
      </c>
      <c r="D28" s="6">
        <v>40000</v>
      </c>
      <c r="E28" s="6">
        <v>40000</v>
      </c>
      <c r="F28" s="6">
        <v>40000</v>
      </c>
      <c r="G28" s="6">
        <v>40000</v>
      </c>
      <c r="H28" s="6">
        <v>40000</v>
      </c>
      <c r="I28" s="6">
        <v>40000</v>
      </c>
      <c r="J28" s="6">
        <v>40000</v>
      </c>
      <c r="K28" s="6">
        <v>40000</v>
      </c>
      <c r="L28" s="6">
        <v>40000</v>
      </c>
      <c r="M28" s="6">
        <v>40000</v>
      </c>
      <c r="N28" s="6">
        <f t="shared" si="1"/>
        <v>480000</v>
      </c>
    </row>
    <row r="29" spans="1:14" x14ac:dyDescent="0.25">
      <c r="A29" s="1" t="s">
        <v>28</v>
      </c>
      <c r="B29" s="6">
        <v>5500</v>
      </c>
      <c r="C29" s="6">
        <v>5500</v>
      </c>
      <c r="D29" s="6">
        <v>5500</v>
      </c>
      <c r="E29" s="6">
        <v>5500</v>
      </c>
      <c r="F29" s="6">
        <v>5500</v>
      </c>
      <c r="G29" s="6">
        <v>5500</v>
      </c>
      <c r="H29" s="6">
        <v>5500</v>
      </c>
      <c r="I29" s="6">
        <v>5500</v>
      </c>
      <c r="J29" s="6">
        <v>5500</v>
      </c>
      <c r="K29" s="6">
        <v>5500</v>
      </c>
      <c r="L29" s="6">
        <v>5500</v>
      </c>
      <c r="M29" s="6">
        <v>5500</v>
      </c>
      <c r="N29" s="6">
        <f t="shared" si="1"/>
        <v>66000</v>
      </c>
    </row>
    <row r="30" spans="1:14" x14ac:dyDescent="0.25">
      <c r="A30" s="1" t="s">
        <v>29</v>
      </c>
      <c r="B30" s="1"/>
      <c r="C30" s="1"/>
      <c r="D30" s="6">
        <v>30000</v>
      </c>
      <c r="E30" s="1"/>
      <c r="F30" s="1"/>
      <c r="G30" s="6">
        <v>30000</v>
      </c>
      <c r="H30" s="1"/>
      <c r="I30" s="1"/>
      <c r="J30" s="6">
        <v>30000</v>
      </c>
      <c r="K30" s="1"/>
      <c r="L30" s="1"/>
      <c r="M30" s="6">
        <v>30000</v>
      </c>
      <c r="N30" s="6">
        <f t="shared" si="1"/>
        <v>120000</v>
      </c>
    </row>
    <row r="31" spans="1:14" x14ac:dyDescent="0.25">
      <c r="A31" s="1" t="s">
        <v>30</v>
      </c>
      <c r="B31" s="6">
        <v>6250</v>
      </c>
      <c r="C31" s="6">
        <v>6250</v>
      </c>
      <c r="D31" s="6">
        <v>6250</v>
      </c>
      <c r="E31" s="6">
        <v>6250</v>
      </c>
      <c r="F31" s="6">
        <v>6250</v>
      </c>
      <c r="G31" s="6">
        <v>6250</v>
      </c>
      <c r="H31" s="6">
        <v>6250</v>
      </c>
      <c r="I31" s="6">
        <v>6250</v>
      </c>
      <c r="J31" s="6">
        <v>6250</v>
      </c>
      <c r="K31" s="6">
        <v>6250</v>
      </c>
      <c r="L31" s="6">
        <v>6250</v>
      </c>
      <c r="M31" s="6">
        <v>6250</v>
      </c>
      <c r="N31" s="6">
        <f t="shared" si="1"/>
        <v>75000</v>
      </c>
    </row>
    <row r="32" spans="1:14" x14ac:dyDescent="0.25">
      <c r="A32" s="1" t="s">
        <v>31</v>
      </c>
      <c r="B32" s="1"/>
      <c r="C32" s="1"/>
      <c r="D32" s="6">
        <v>25000</v>
      </c>
      <c r="E32" s="1"/>
      <c r="F32" s="1"/>
      <c r="G32" s="1"/>
      <c r="H32" s="6">
        <v>25000</v>
      </c>
      <c r="I32" s="1"/>
      <c r="J32" s="1"/>
      <c r="K32" s="1"/>
      <c r="L32" s="6">
        <v>25000</v>
      </c>
      <c r="M32" s="1"/>
      <c r="N32" s="6">
        <f t="shared" si="1"/>
        <v>75000</v>
      </c>
    </row>
    <row r="33" spans="1:14" x14ac:dyDescent="0.25">
      <c r="A33" s="1" t="s">
        <v>32</v>
      </c>
      <c r="B33" s="1"/>
      <c r="C33" s="1"/>
      <c r="D33" s="6">
        <v>779000</v>
      </c>
      <c r="E33" s="1"/>
      <c r="F33" s="1"/>
      <c r="G33" s="1"/>
      <c r="H33" s="1"/>
      <c r="I33" s="1"/>
      <c r="J33" s="1"/>
      <c r="K33" s="1"/>
      <c r="L33" s="1"/>
      <c r="M33" s="1"/>
      <c r="N33" s="6">
        <f t="shared" si="1"/>
        <v>779000</v>
      </c>
    </row>
    <row r="34" spans="1:14" x14ac:dyDescent="0.25">
      <c r="A34" s="1" t="s">
        <v>33</v>
      </c>
      <c r="B34" s="6">
        <v>50000</v>
      </c>
      <c r="C34" s="6">
        <v>50000</v>
      </c>
      <c r="D34" s="6">
        <v>50000</v>
      </c>
      <c r="E34" s="1"/>
      <c r="F34" s="1"/>
      <c r="G34" s="1"/>
      <c r="H34" s="1"/>
      <c r="I34" s="1"/>
      <c r="J34" s="1"/>
      <c r="K34" s="1"/>
      <c r="L34" s="1"/>
      <c r="M34" s="1"/>
      <c r="N34" s="6">
        <f t="shared" si="1"/>
        <v>150000</v>
      </c>
    </row>
    <row r="35" spans="1:14" x14ac:dyDescent="0.25">
      <c r="A35" s="1" t="s">
        <v>34</v>
      </c>
      <c r="B35" s="6">
        <v>1100</v>
      </c>
      <c r="C35" s="6">
        <v>1100</v>
      </c>
      <c r="D35" s="6">
        <v>1100</v>
      </c>
      <c r="E35" s="6">
        <v>1100</v>
      </c>
      <c r="F35" s="6">
        <v>1100</v>
      </c>
      <c r="G35" s="6">
        <v>1100</v>
      </c>
      <c r="H35" s="6">
        <v>1100</v>
      </c>
      <c r="I35" s="6">
        <v>1100</v>
      </c>
      <c r="J35" s="6">
        <v>1100</v>
      </c>
      <c r="K35" s="6">
        <v>1100</v>
      </c>
      <c r="L35" s="6">
        <v>1100</v>
      </c>
      <c r="M35" s="6">
        <v>1100</v>
      </c>
      <c r="N35" s="6">
        <f t="shared" si="1"/>
        <v>13200</v>
      </c>
    </row>
    <row r="36" spans="1:14" x14ac:dyDescent="0.25">
      <c r="A36" s="1" t="s">
        <v>35</v>
      </c>
      <c r="B36" s="1"/>
      <c r="C36" s="1"/>
      <c r="D36" s="1"/>
      <c r="E36" s="1"/>
      <c r="F36" s="1"/>
      <c r="G36" s="1"/>
      <c r="H36" s="1"/>
      <c r="I36" s="1"/>
      <c r="J36" s="6">
        <v>37500</v>
      </c>
      <c r="K36" s="6">
        <v>37500</v>
      </c>
      <c r="L36" s="6">
        <v>37500</v>
      </c>
      <c r="M36" s="6">
        <v>37500</v>
      </c>
      <c r="N36" s="6">
        <f t="shared" si="1"/>
        <v>150000</v>
      </c>
    </row>
    <row r="37" spans="1:14" x14ac:dyDescent="0.25">
      <c r="A37" s="1" t="s">
        <v>36</v>
      </c>
      <c r="B37" s="1"/>
      <c r="C37" s="1"/>
      <c r="D37" s="1"/>
      <c r="E37" s="1"/>
      <c r="F37" s="1"/>
      <c r="G37" s="1"/>
      <c r="H37" s="1"/>
      <c r="I37" s="6">
        <v>109200</v>
      </c>
      <c r="J37" s="6">
        <v>109200</v>
      </c>
      <c r="K37" s="6">
        <v>109200</v>
      </c>
      <c r="L37" s="6">
        <v>109200</v>
      </c>
      <c r="M37" s="6">
        <v>109200</v>
      </c>
      <c r="N37" s="6">
        <f t="shared" si="1"/>
        <v>546000</v>
      </c>
    </row>
    <row r="38" spans="1:14" x14ac:dyDescent="0.25">
      <c r="A38" s="1" t="s">
        <v>37</v>
      </c>
      <c r="B38" s="1"/>
      <c r="C38" s="1"/>
      <c r="D38" s="1"/>
      <c r="E38" s="1"/>
      <c r="F38" s="1"/>
      <c r="G38" s="1"/>
      <c r="H38" s="1"/>
      <c r="I38" s="1"/>
      <c r="J38" s="6"/>
      <c r="K38" s="6">
        <v>18000</v>
      </c>
      <c r="L38" s="1"/>
      <c r="M38" s="1"/>
      <c r="N38" s="6">
        <f t="shared" si="1"/>
        <v>18000</v>
      </c>
    </row>
    <row r="39" spans="1:14" x14ac:dyDescent="0.25">
      <c r="A39" s="1" t="s">
        <v>38</v>
      </c>
      <c r="B39" s="6">
        <v>6000</v>
      </c>
      <c r="C39" s="6">
        <v>6000</v>
      </c>
      <c r="D39" s="6">
        <v>6000</v>
      </c>
      <c r="E39" s="6">
        <v>6000</v>
      </c>
      <c r="F39" s="6">
        <v>6000</v>
      </c>
      <c r="G39" s="6">
        <v>6000</v>
      </c>
      <c r="H39" s="6">
        <v>6000</v>
      </c>
      <c r="I39" s="6">
        <v>6000</v>
      </c>
      <c r="J39" s="6">
        <v>6000</v>
      </c>
      <c r="K39" s="6">
        <v>6000</v>
      </c>
      <c r="L39" s="6">
        <v>6000</v>
      </c>
      <c r="M39" s="6">
        <v>6000</v>
      </c>
      <c r="N39" s="6">
        <f t="shared" si="1"/>
        <v>72000</v>
      </c>
    </row>
    <row r="40" spans="1:14" x14ac:dyDescent="0.25">
      <c r="A40" s="1" t="s">
        <v>39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6">
        <v>10000</v>
      </c>
      <c r="M40" s="1"/>
      <c r="N40" s="6">
        <f t="shared" si="1"/>
        <v>10000</v>
      </c>
    </row>
    <row r="41" spans="1:14" x14ac:dyDescent="0.25">
      <c r="A41" s="1" t="s">
        <v>40</v>
      </c>
      <c r="B41" s="1"/>
      <c r="C41" s="1"/>
      <c r="D41" s="1"/>
      <c r="E41" s="6">
        <v>3818</v>
      </c>
      <c r="F41" s="1"/>
      <c r="G41" s="1"/>
      <c r="H41" s="1"/>
      <c r="I41" s="1"/>
      <c r="J41" s="1"/>
      <c r="K41" s="1"/>
      <c r="L41" s="1"/>
      <c r="M41" s="1"/>
      <c r="N41" s="6">
        <f t="shared" si="1"/>
        <v>3818</v>
      </c>
    </row>
    <row r="42" spans="1:14" x14ac:dyDescent="0.25">
      <c r="A42" s="5" t="s">
        <v>41</v>
      </c>
      <c r="B42" s="8">
        <f>SUM(B19:B41)</f>
        <v>174316</v>
      </c>
      <c r="C42" s="8">
        <f t="shared" ref="C42:M42" si="2">SUM(C19:C41)</f>
        <v>260366</v>
      </c>
      <c r="D42" s="8">
        <f t="shared" si="2"/>
        <v>977616</v>
      </c>
      <c r="E42" s="8">
        <f t="shared" si="2"/>
        <v>127434</v>
      </c>
      <c r="F42" s="8">
        <f t="shared" si="2"/>
        <v>169626</v>
      </c>
      <c r="G42" s="8">
        <f t="shared" si="2"/>
        <v>124516</v>
      </c>
      <c r="H42" s="8">
        <f t="shared" si="2"/>
        <v>119516</v>
      </c>
      <c r="I42" s="8">
        <f t="shared" si="2"/>
        <v>231416</v>
      </c>
      <c r="J42" s="8">
        <f t="shared" si="2"/>
        <v>271216</v>
      </c>
      <c r="K42" s="8">
        <f t="shared" si="2"/>
        <v>261776</v>
      </c>
      <c r="L42" s="8">
        <f t="shared" si="2"/>
        <v>296766</v>
      </c>
      <c r="M42" s="8">
        <f t="shared" si="2"/>
        <v>271216</v>
      </c>
      <c r="N42" s="6">
        <f t="shared" si="1"/>
        <v>3285780</v>
      </c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 t="s">
        <v>42</v>
      </c>
      <c r="B46" s="6">
        <v>318000</v>
      </c>
      <c r="C46" s="6">
        <v>519277</v>
      </c>
      <c r="D46" s="6">
        <v>590997</v>
      </c>
      <c r="E46" s="6">
        <v>-65828</v>
      </c>
      <c r="F46" s="6">
        <v>91373</v>
      </c>
      <c r="G46" s="6">
        <v>230530</v>
      </c>
      <c r="H46" s="6">
        <v>458217</v>
      </c>
      <c r="I46" s="6">
        <v>727364</v>
      </c>
      <c r="J46" s="6">
        <v>953993</v>
      </c>
      <c r="K46" s="6">
        <v>1085961</v>
      </c>
      <c r="L46" s="6">
        <v>1337462</v>
      </c>
      <c r="M46" s="6">
        <v>1526408</v>
      </c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 t="s">
        <v>43</v>
      </c>
      <c r="B49" s="6">
        <v>201277</v>
      </c>
      <c r="C49" s="6">
        <v>71720</v>
      </c>
      <c r="D49" s="6">
        <v>-656825</v>
      </c>
      <c r="E49" s="6">
        <v>157201</v>
      </c>
      <c r="F49" s="6">
        <v>139157</v>
      </c>
      <c r="G49" s="6">
        <v>227687</v>
      </c>
      <c r="H49" s="6">
        <v>269148</v>
      </c>
      <c r="I49" s="6">
        <v>226628</v>
      </c>
      <c r="J49" s="6">
        <v>131969</v>
      </c>
      <c r="K49" s="6">
        <v>251501</v>
      </c>
      <c r="L49" s="6">
        <v>188945</v>
      </c>
      <c r="M49" s="6">
        <v>122477</v>
      </c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 t="s">
        <v>44</v>
      </c>
      <c r="B52" s="6">
        <v>519277</v>
      </c>
      <c r="C52" s="6">
        <v>590997</v>
      </c>
      <c r="D52" s="6">
        <v>-65828</v>
      </c>
      <c r="E52" s="6">
        <v>91373</v>
      </c>
      <c r="F52" s="6">
        <v>230530</v>
      </c>
      <c r="G52" s="6">
        <v>458217</v>
      </c>
      <c r="H52" s="6">
        <v>727364</v>
      </c>
      <c r="I52" s="6">
        <v>953993</v>
      </c>
      <c r="J52" s="6">
        <v>1085961</v>
      </c>
      <c r="K52" s="6">
        <v>1337462</v>
      </c>
      <c r="L52" s="6">
        <v>1526408</v>
      </c>
      <c r="M52" s="6">
        <v>1648884</v>
      </c>
      <c r="N52" s="1"/>
    </row>
    <row r="55" spans="1:14" x14ac:dyDescent="0.25">
      <c r="F55" t="s">
        <v>67</v>
      </c>
    </row>
    <row r="56" spans="1:14" x14ac:dyDescent="0.25">
      <c r="F56" t="s">
        <v>68</v>
      </c>
    </row>
    <row r="57" spans="1:14" x14ac:dyDescent="0.25">
      <c r="F57" t="s">
        <v>69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K11" sqref="K11"/>
    </sheetView>
  </sheetViews>
  <sheetFormatPr defaultRowHeight="15" x14ac:dyDescent="0.25"/>
  <cols>
    <col min="1" max="9" width="15.140625" customWidth="1"/>
  </cols>
  <sheetData>
    <row r="1" spans="1:11" ht="21" x14ac:dyDescent="0.35">
      <c r="A1" s="10"/>
      <c r="B1" s="10"/>
      <c r="C1" s="22" t="s">
        <v>46</v>
      </c>
      <c r="D1" s="22"/>
      <c r="E1" s="22"/>
      <c r="F1" s="22"/>
      <c r="G1" s="22"/>
      <c r="H1" s="10"/>
      <c r="I1" s="10"/>
    </row>
    <row r="2" spans="1:11" ht="21" x14ac:dyDescent="0.35">
      <c r="A2" s="10"/>
      <c r="B2" s="10"/>
      <c r="C2" s="10" t="s">
        <v>47</v>
      </c>
      <c r="D2" s="10" t="s">
        <v>48</v>
      </c>
      <c r="E2" s="10" t="s">
        <v>49</v>
      </c>
      <c r="F2" s="10"/>
      <c r="G2" s="10"/>
      <c r="H2" s="10" t="s">
        <v>50</v>
      </c>
      <c r="I2" s="10" t="s">
        <v>51</v>
      </c>
    </row>
    <row r="3" spans="1:11" ht="21" x14ac:dyDescent="0.35">
      <c r="A3" s="10"/>
      <c r="B3" s="10"/>
      <c r="C3" s="10"/>
      <c r="D3" s="10"/>
      <c r="E3" s="11">
        <v>-0.52</v>
      </c>
      <c r="F3" s="11">
        <v>-0.05</v>
      </c>
      <c r="G3" s="10" t="s">
        <v>52</v>
      </c>
      <c r="H3" s="10" t="s">
        <v>53</v>
      </c>
      <c r="I3" s="10" t="s">
        <v>48</v>
      </c>
    </row>
    <row r="4" spans="1:11" ht="18.75" x14ac:dyDescent="0.3">
      <c r="A4" s="12" t="s">
        <v>54</v>
      </c>
      <c r="B4" s="13">
        <v>382414</v>
      </c>
      <c r="C4" s="14">
        <f>B4*60/100</f>
        <v>229448.4</v>
      </c>
      <c r="D4" s="15">
        <f>B4*40/100</f>
        <v>152965.6</v>
      </c>
      <c r="E4" s="13">
        <f>D15*52/100</f>
        <v>70907.199999999997</v>
      </c>
      <c r="F4" s="13">
        <f>E4*5/100</f>
        <v>3545.36</v>
      </c>
      <c r="G4" s="16">
        <f>E4-F4</f>
        <v>67361.84</v>
      </c>
      <c r="H4" s="17">
        <f>D14*47/100</f>
        <v>70515.039999999994</v>
      </c>
      <c r="I4" s="18">
        <f>G4+H4</f>
        <v>137876.88</v>
      </c>
    </row>
    <row r="5" spans="1:11" ht="18.75" x14ac:dyDescent="0.3">
      <c r="A5" s="12" t="s">
        <v>55</v>
      </c>
      <c r="B5" s="13">
        <v>298218</v>
      </c>
      <c r="C5" s="14">
        <f t="shared" ref="C5:C15" si="0">B5*60/100</f>
        <v>178930.8</v>
      </c>
      <c r="D5" s="15">
        <f t="shared" ref="D5:D15" si="1">B5*40/100</f>
        <v>119287.2</v>
      </c>
      <c r="E5" s="13">
        <f>D4*52/100</f>
        <v>79542.112000000008</v>
      </c>
      <c r="F5" s="13">
        <f t="shared" ref="F5:F15" si="2">E5*5/100</f>
        <v>3977.1056000000008</v>
      </c>
      <c r="G5" s="16">
        <f t="shared" ref="G5:G15" si="3">E5-F5</f>
        <v>75565.006400000013</v>
      </c>
      <c r="H5" s="17">
        <f>D15*47/100</f>
        <v>64089.2</v>
      </c>
      <c r="I5" s="18">
        <f t="shared" ref="I5:I15" si="4">G5+H5</f>
        <v>139654.20640000002</v>
      </c>
    </row>
    <row r="6" spans="1:11" ht="18.75" x14ac:dyDescent="0.3">
      <c r="A6" s="12" t="s">
        <v>56</v>
      </c>
      <c r="B6" s="13">
        <v>291005</v>
      </c>
      <c r="C6" s="14">
        <f t="shared" si="0"/>
        <v>174603</v>
      </c>
      <c r="D6" s="15">
        <f t="shared" si="1"/>
        <v>116402</v>
      </c>
      <c r="E6" s="13">
        <f t="shared" ref="E6:E15" si="5">D5*52/100</f>
        <v>62029.343999999997</v>
      </c>
      <c r="F6" s="13">
        <f t="shared" si="2"/>
        <v>3101.4671999999996</v>
      </c>
      <c r="G6" s="16">
        <f t="shared" si="3"/>
        <v>58927.876799999998</v>
      </c>
      <c r="H6" s="17">
        <f>D4*47/100</f>
        <v>71893.831999999995</v>
      </c>
      <c r="I6" s="18">
        <f t="shared" si="4"/>
        <v>130821.70879999999</v>
      </c>
      <c r="K6" t="s">
        <v>67</v>
      </c>
    </row>
    <row r="7" spans="1:11" ht="18.75" x14ac:dyDescent="0.3">
      <c r="A7" s="12" t="s">
        <v>57</v>
      </c>
      <c r="B7" s="13">
        <v>285111</v>
      </c>
      <c r="C7" s="14">
        <f t="shared" si="0"/>
        <v>171066.6</v>
      </c>
      <c r="D7" s="15">
        <f t="shared" si="1"/>
        <v>114044.4</v>
      </c>
      <c r="E7" s="13">
        <f t="shared" si="5"/>
        <v>60529.04</v>
      </c>
      <c r="F7" s="13">
        <f t="shared" si="2"/>
        <v>3026.4520000000002</v>
      </c>
      <c r="G7" s="16">
        <f t="shared" si="3"/>
        <v>57502.588000000003</v>
      </c>
      <c r="H7" s="19">
        <f t="shared" ref="H7:H15" si="6">D5*47/100</f>
        <v>56064.983999999997</v>
      </c>
      <c r="I7" s="18">
        <f t="shared" si="4"/>
        <v>113567.572</v>
      </c>
      <c r="K7" t="s">
        <v>68</v>
      </c>
    </row>
    <row r="8" spans="1:11" ht="18.75" x14ac:dyDescent="0.3">
      <c r="A8" s="12" t="s">
        <v>58</v>
      </c>
      <c r="B8" s="13">
        <v>325600</v>
      </c>
      <c r="C8" s="14">
        <f t="shared" si="0"/>
        <v>195360</v>
      </c>
      <c r="D8" s="15">
        <f t="shared" si="1"/>
        <v>130240</v>
      </c>
      <c r="E8" s="13">
        <f t="shared" si="5"/>
        <v>59303.087999999996</v>
      </c>
      <c r="F8" s="13">
        <f t="shared" si="2"/>
        <v>2965.1543999999999</v>
      </c>
      <c r="G8" s="16">
        <f t="shared" si="3"/>
        <v>56337.933599999997</v>
      </c>
      <c r="H8" s="19">
        <f t="shared" si="6"/>
        <v>54708.94</v>
      </c>
      <c r="I8" s="18">
        <f t="shared" si="4"/>
        <v>111046.87359999999</v>
      </c>
      <c r="K8" t="s">
        <v>69</v>
      </c>
    </row>
    <row r="9" spans="1:11" ht="18.75" x14ac:dyDescent="0.3">
      <c r="A9" s="12" t="s">
        <v>59</v>
      </c>
      <c r="B9" s="13">
        <v>380450</v>
      </c>
      <c r="C9" s="14">
        <f t="shared" si="0"/>
        <v>228270</v>
      </c>
      <c r="D9" s="15">
        <f t="shared" si="1"/>
        <v>152180</v>
      </c>
      <c r="E9" s="13">
        <f t="shared" si="5"/>
        <v>67724.800000000003</v>
      </c>
      <c r="F9" s="13">
        <f t="shared" si="2"/>
        <v>3386.24</v>
      </c>
      <c r="G9" s="16">
        <f t="shared" si="3"/>
        <v>64338.560000000005</v>
      </c>
      <c r="H9" s="19">
        <f t="shared" si="6"/>
        <v>53600.867999999995</v>
      </c>
      <c r="I9" s="18">
        <f t="shared" si="4"/>
        <v>117939.428</v>
      </c>
    </row>
    <row r="10" spans="1:11" ht="18.75" x14ac:dyDescent="0.3">
      <c r="A10" s="12" t="s">
        <v>60</v>
      </c>
      <c r="B10" s="13">
        <v>400600</v>
      </c>
      <c r="C10" s="14">
        <f t="shared" si="0"/>
        <v>240360</v>
      </c>
      <c r="D10" s="15">
        <f t="shared" si="1"/>
        <v>160240</v>
      </c>
      <c r="E10" s="13">
        <f t="shared" si="5"/>
        <v>79133.600000000006</v>
      </c>
      <c r="F10" s="13">
        <f t="shared" si="2"/>
        <v>3956.68</v>
      </c>
      <c r="G10" s="16">
        <f t="shared" si="3"/>
        <v>75176.920000000013</v>
      </c>
      <c r="H10" s="19">
        <f t="shared" si="6"/>
        <v>61212.800000000003</v>
      </c>
      <c r="I10" s="18">
        <f t="shared" si="4"/>
        <v>136389.72000000003</v>
      </c>
    </row>
    <row r="11" spans="1:11" ht="18.75" x14ac:dyDescent="0.3">
      <c r="A11" s="12" t="s">
        <v>61</v>
      </c>
      <c r="B11" s="13">
        <v>480750</v>
      </c>
      <c r="C11" s="14">
        <f t="shared" si="0"/>
        <v>288450</v>
      </c>
      <c r="D11" s="15">
        <f t="shared" si="1"/>
        <v>192300</v>
      </c>
      <c r="E11" s="13">
        <f t="shared" si="5"/>
        <v>83324.800000000003</v>
      </c>
      <c r="F11" s="13">
        <f t="shared" si="2"/>
        <v>4166.24</v>
      </c>
      <c r="G11" s="16">
        <f t="shared" si="3"/>
        <v>79158.559999999998</v>
      </c>
      <c r="H11" s="19">
        <f t="shared" si="6"/>
        <v>71524.600000000006</v>
      </c>
      <c r="I11" s="18">
        <f t="shared" si="4"/>
        <v>150683.16</v>
      </c>
    </row>
    <row r="12" spans="1:11" ht="18.75" x14ac:dyDescent="0.3">
      <c r="A12" s="12" t="s">
        <v>62</v>
      </c>
      <c r="B12" s="13">
        <v>520180</v>
      </c>
      <c r="C12" s="14">
        <f>B12*40/100</f>
        <v>208072</v>
      </c>
      <c r="D12" s="15">
        <f>B12*60/100</f>
        <v>312108</v>
      </c>
      <c r="E12" s="13">
        <f t="shared" si="5"/>
        <v>99996</v>
      </c>
      <c r="F12" s="13">
        <f t="shared" si="2"/>
        <v>4999.8</v>
      </c>
      <c r="G12" s="16">
        <f t="shared" si="3"/>
        <v>94996.2</v>
      </c>
      <c r="H12" s="19">
        <f t="shared" si="6"/>
        <v>75312.800000000003</v>
      </c>
      <c r="I12" s="18">
        <f t="shared" si="4"/>
        <v>170309</v>
      </c>
    </row>
    <row r="13" spans="1:11" ht="18.75" x14ac:dyDescent="0.3">
      <c r="A13" s="12" t="s">
        <v>63</v>
      </c>
      <c r="B13" s="13">
        <v>400800</v>
      </c>
      <c r="C13" s="14">
        <f t="shared" si="0"/>
        <v>240480</v>
      </c>
      <c r="D13" s="15">
        <f t="shared" si="1"/>
        <v>160320</v>
      </c>
      <c r="E13" s="13">
        <f t="shared" si="5"/>
        <v>162296.16</v>
      </c>
      <c r="F13" s="13">
        <f t="shared" si="2"/>
        <v>8114.8080000000009</v>
      </c>
      <c r="G13" s="16">
        <f t="shared" si="3"/>
        <v>154181.35200000001</v>
      </c>
      <c r="H13" s="19">
        <f t="shared" si="6"/>
        <v>90381</v>
      </c>
      <c r="I13" s="18">
        <f t="shared" si="4"/>
        <v>244562.35200000001</v>
      </c>
    </row>
    <row r="14" spans="1:11" ht="18.75" x14ac:dyDescent="0.3">
      <c r="A14" s="12" t="s">
        <v>64</v>
      </c>
      <c r="B14" s="13">
        <v>375080</v>
      </c>
      <c r="C14" s="14">
        <f t="shared" si="0"/>
        <v>225048</v>
      </c>
      <c r="D14" s="15">
        <f t="shared" si="1"/>
        <v>150032</v>
      </c>
      <c r="E14" s="13">
        <f t="shared" si="5"/>
        <v>83366.399999999994</v>
      </c>
      <c r="F14" s="13">
        <f t="shared" si="2"/>
        <v>4168.32</v>
      </c>
      <c r="G14" s="16">
        <f t="shared" si="3"/>
        <v>79198.079999999987</v>
      </c>
      <c r="H14" s="19">
        <f t="shared" si="6"/>
        <v>146690.76</v>
      </c>
      <c r="I14" s="18">
        <f t="shared" si="4"/>
        <v>225888.84</v>
      </c>
    </row>
    <row r="15" spans="1:11" ht="18.75" x14ac:dyDescent="0.3">
      <c r="A15" s="12" t="s">
        <v>65</v>
      </c>
      <c r="B15" s="13">
        <v>340900</v>
      </c>
      <c r="C15" s="14">
        <f t="shared" si="0"/>
        <v>204540</v>
      </c>
      <c r="D15" s="15">
        <f t="shared" si="1"/>
        <v>136360</v>
      </c>
      <c r="E15" s="13">
        <f t="shared" si="5"/>
        <v>78016.639999999999</v>
      </c>
      <c r="F15" s="13">
        <f t="shared" si="2"/>
        <v>3900.8320000000003</v>
      </c>
      <c r="G15" s="16">
        <f t="shared" si="3"/>
        <v>74115.808000000005</v>
      </c>
      <c r="H15" s="19">
        <f t="shared" si="6"/>
        <v>75350.399999999994</v>
      </c>
      <c r="I15" s="18">
        <f t="shared" si="4"/>
        <v>149466.20799999998</v>
      </c>
    </row>
  </sheetData>
  <mergeCells count="1"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Balance sheet</vt:lpstr>
      <vt:lpstr>Predicted credit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Roxie Perfie</dc:creator>
  <cp:lastModifiedBy>Roxie Perfie</cp:lastModifiedBy>
  <dcterms:created xsi:type="dcterms:W3CDTF">2019-12-10T12:03:51Z</dcterms:created>
  <dcterms:modified xsi:type="dcterms:W3CDTF">2019-12-19T15:12:04Z</dcterms:modified>
</cp:coreProperties>
</file>