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1145_student_uwtsd_ac_uk/Documents/Powertrain/"/>
    </mc:Choice>
  </mc:AlternateContent>
  <xr:revisionPtr revIDLastSave="0" documentId="8_{11C84213-36D0-49E4-AF17-EA63AA0C72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1" l="1"/>
  <c r="N2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7" i="1"/>
  <c r="K8" i="1"/>
  <c r="K9" i="1"/>
  <c r="K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K3" i="1"/>
  <c r="G17" i="1"/>
  <c r="G19" i="1"/>
  <c r="G23" i="1"/>
  <c r="G24" i="1"/>
  <c r="G31" i="1"/>
  <c r="G33" i="1"/>
  <c r="G34" i="1"/>
  <c r="G35" i="1"/>
  <c r="G47" i="1"/>
  <c r="G48" i="1"/>
  <c r="G49" i="1"/>
  <c r="G56" i="1"/>
  <c r="G59" i="1"/>
  <c r="G63" i="1"/>
  <c r="G67" i="1"/>
  <c r="G72" i="1"/>
  <c r="G73" i="1"/>
  <c r="G74" i="1"/>
  <c r="G81" i="1"/>
  <c r="G83" i="1"/>
  <c r="G87" i="1"/>
  <c r="G88" i="1"/>
  <c r="G95" i="1"/>
  <c r="E6" i="1"/>
  <c r="F6" i="1" s="1"/>
  <c r="E13" i="1"/>
  <c r="G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G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G28" i="1" s="1"/>
  <c r="E29" i="1"/>
  <c r="G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G36" i="1" s="1"/>
  <c r="E37" i="1"/>
  <c r="G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G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G52" i="1" s="1"/>
  <c r="E53" i="1"/>
  <c r="G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G60" i="1" s="1"/>
  <c r="E61" i="1"/>
  <c r="G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G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G76" i="1" s="1"/>
  <c r="E77" i="1"/>
  <c r="G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G84" i="1" s="1"/>
  <c r="E85" i="1"/>
  <c r="G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G92" i="1" s="1"/>
  <c r="E93" i="1"/>
  <c r="F93" i="1" s="1"/>
  <c r="E94" i="1"/>
  <c r="F94" i="1" s="1"/>
  <c r="E95" i="1"/>
  <c r="F95" i="1" s="1"/>
  <c r="E96" i="1"/>
  <c r="F96" i="1" s="1"/>
  <c r="E7" i="1"/>
  <c r="G7" i="1" s="1"/>
  <c r="E8" i="1"/>
  <c r="F8" i="1" s="1"/>
  <c r="E9" i="1"/>
  <c r="F9" i="1" s="1"/>
  <c r="E10" i="1"/>
  <c r="G10" i="1" s="1"/>
  <c r="E11" i="1"/>
  <c r="G11" i="1" s="1"/>
  <c r="E12" i="1"/>
  <c r="G12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G58" i="1" l="1"/>
  <c r="G96" i="1"/>
  <c r="G82" i="1"/>
  <c r="G71" i="1"/>
  <c r="G57" i="1"/>
  <c r="G43" i="1"/>
  <c r="G32" i="1"/>
  <c r="G18" i="1"/>
  <c r="G91" i="1"/>
  <c r="G80" i="1"/>
  <c r="G66" i="1"/>
  <c r="G55" i="1"/>
  <c r="G41" i="1"/>
  <c r="G27" i="1"/>
  <c r="G16" i="1"/>
  <c r="G42" i="1"/>
  <c r="G90" i="1"/>
  <c r="G79" i="1"/>
  <c r="G65" i="1"/>
  <c r="G51" i="1"/>
  <c r="G40" i="1"/>
  <c r="G26" i="1"/>
  <c r="G15" i="1"/>
  <c r="G89" i="1"/>
  <c r="G75" i="1"/>
  <c r="G64" i="1"/>
  <c r="G50" i="1"/>
  <c r="G39" i="1"/>
  <c r="G25" i="1"/>
  <c r="F12" i="1"/>
  <c r="F85" i="1"/>
  <c r="F61" i="1"/>
  <c r="F29" i="1"/>
  <c r="F84" i="1"/>
  <c r="F60" i="1"/>
  <c r="F36" i="1"/>
  <c r="G6" i="1"/>
  <c r="G9" i="1"/>
  <c r="F11" i="1"/>
  <c r="G8" i="1"/>
  <c r="G94" i="1"/>
  <c r="G86" i="1"/>
  <c r="G78" i="1"/>
  <c r="G70" i="1"/>
  <c r="G62" i="1"/>
  <c r="G54" i="1"/>
  <c r="G46" i="1"/>
  <c r="G38" i="1"/>
  <c r="G30" i="1"/>
  <c r="G22" i="1"/>
  <c r="G14" i="1"/>
  <c r="F77" i="1"/>
  <c r="F53" i="1"/>
  <c r="F37" i="1"/>
  <c r="F13" i="1"/>
  <c r="F92" i="1"/>
  <c r="F68" i="1"/>
  <c r="F44" i="1"/>
  <c r="F28" i="1"/>
  <c r="F10" i="1"/>
  <c r="G93" i="1"/>
  <c r="G69" i="1"/>
  <c r="G45" i="1"/>
  <c r="G21" i="1"/>
  <c r="F7" i="1"/>
  <c r="F76" i="1"/>
  <c r="F52" i="1"/>
  <c r="F20" i="1"/>
</calcChain>
</file>

<file path=xl/sharedStrings.xml><?xml version="1.0" encoding="utf-8"?>
<sst xmlns="http://schemas.openxmlformats.org/spreadsheetml/2006/main" count="35" uniqueCount="31">
  <si>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</si>
  <si>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</si>
  <si>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</si>
  <si>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</si>
  <si>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</si>
  <si>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</si>
  <si>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</si>
  <si>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</si>
  <si>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</si>
  <si>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</si>
  <si>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</si>
  <si>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</si>
  <si>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</si>
  <si>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calibration arm length</t>
  </si>
  <si>
    <t>Torque</t>
  </si>
  <si>
    <t>Nm</t>
  </si>
  <si>
    <t>Power</t>
  </si>
  <si>
    <t>kW</t>
  </si>
  <si>
    <t>W</t>
  </si>
  <si>
    <t>m</t>
  </si>
  <si>
    <t>CF</t>
  </si>
  <si>
    <t>Corrected Power</t>
  </si>
  <si>
    <t>Corrected Torque</t>
  </si>
  <si>
    <t>Engine displacement</t>
  </si>
  <si>
    <t>m^3</t>
  </si>
  <si>
    <t>BMEP</t>
  </si>
  <si>
    <t>bar</t>
  </si>
  <si>
    <t>BSFC</t>
  </si>
  <si>
    <t>g/kwh</t>
  </si>
  <si>
    <t>efficiency</t>
  </si>
  <si>
    <t>efficiency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</si>
</sst>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BSFC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0.35895959858711779</c:v>
                </c:pt>
                <c:pt idx="1">
                  <c:v>0.34993265911474575</c:v>
                </c:pt>
                <c:pt idx="2">
                  <c:v>0.33696478490150755</c:v>
                </c:pt>
                <c:pt idx="3">
                  <c:v>0.31678945041543993</c:v>
                </c:pt>
                <c:pt idx="4">
                  <c:v>0.30556476269395144</c:v>
                </c:pt>
                <c:pt idx="5">
                  <c:v>0.3063625384791927</c:v>
                </c:pt>
                <c:pt idx="6">
                  <c:v>0.28944071092184981</c:v>
                </c:pt>
                <c:pt idx="7">
                  <c:v>0.27503727054084515</c:v>
                </c:pt>
                <c:pt idx="8">
                  <c:v>0.27219253705107654</c:v>
                </c:pt>
                <c:pt idx="9">
                  <c:v>0.26309525153654939</c:v>
                </c:pt>
                <c:pt idx="10">
                  <c:v>0.26345090899849488</c:v>
                </c:pt>
                <c:pt idx="11">
                  <c:v>0.26621073616768159</c:v>
                </c:pt>
                <c:pt idx="12">
                  <c:v>0.26383291150542815</c:v>
                </c:pt>
                <c:pt idx="13">
                  <c:v>0.26277345444030614</c:v>
                </c:pt>
                <c:pt idx="14">
                  <c:v>0.25865499382107443</c:v>
                </c:pt>
                <c:pt idx="15">
                  <c:v>0.25835267795570294</c:v>
                </c:pt>
                <c:pt idx="16">
                  <c:v>0.26479939015748016</c:v>
                </c:pt>
                <c:pt idx="17">
                  <c:v>0.26828986624004125</c:v>
                </c:pt>
                <c:pt idx="18">
                  <c:v>0.26824033044053563</c:v>
                </c:pt>
                <c:pt idx="19">
                  <c:v>0.2665485424217568</c:v>
                </c:pt>
                <c:pt idx="20">
                  <c:v>0.26798517088032059</c:v>
                </c:pt>
                <c:pt idx="21">
                  <c:v>0.26474745048549697</c:v>
                </c:pt>
                <c:pt idx="22">
                  <c:v>0.26257667186736677</c:v>
                </c:pt>
                <c:pt idx="23">
                  <c:v>0.26112467078449214</c:v>
                </c:pt>
                <c:pt idx="24">
                  <c:v>0.26083623343624274</c:v>
                </c:pt>
                <c:pt idx="25">
                  <c:v>0.25939758471594337</c:v>
                </c:pt>
                <c:pt idx="26">
                  <c:v>0.25947367318969788</c:v>
                </c:pt>
                <c:pt idx="27">
                  <c:v>0.26220241482028339</c:v>
                </c:pt>
                <c:pt idx="28">
                  <c:v>0.26361049069809889</c:v>
                </c:pt>
                <c:pt idx="29">
                  <c:v>0.26179203407371082</c:v>
                </c:pt>
                <c:pt idx="30">
                  <c:v>0.26330412363899319</c:v>
                </c:pt>
                <c:pt idx="31">
                  <c:v>0.26340815421048741</c:v>
                </c:pt>
                <c:pt idx="32">
                  <c:v>0.26716677373331188</c:v>
                </c:pt>
                <c:pt idx="33">
                  <c:v>0.26809650247766503</c:v>
                </c:pt>
                <c:pt idx="34">
                  <c:v>0.2700514667929732</c:v>
                </c:pt>
                <c:pt idx="35">
                  <c:v>0.27298489662855818</c:v>
                </c:pt>
                <c:pt idx="36">
                  <c:v>0.27111054866150552</c:v>
                </c:pt>
                <c:pt idx="37">
                  <c:v>0.27152476073035126</c:v>
                </c:pt>
                <c:pt idx="38">
                  <c:v>0.27578315689023691</c:v>
                </c:pt>
                <c:pt idx="39">
                  <c:v>0.27937317925354577</c:v>
                </c:pt>
                <c:pt idx="40">
                  <c:v>0.28421796622671064</c:v>
                </c:pt>
                <c:pt idx="41">
                  <c:v>0.29086305441295046</c:v>
                </c:pt>
                <c:pt idx="42">
                  <c:v>0.29172469025865405</c:v>
                </c:pt>
                <c:pt idx="43">
                  <c:v>0.29596194200689691</c:v>
                </c:pt>
                <c:pt idx="44">
                  <c:v>0.29452108506765379</c:v>
                </c:pt>
                <c:pt idx="45">
                  <c:v>0.29617646812106957</c:v>
                </c:pt>
                <c:pt idx="46">
                  <c:v>0.29297029459097285</c:v>
                </c:pt>
                <c:pt idx="47">
                  <c:v>0.29112541587564478</c:v>
                </c:pt>
                <c:pt idx="48">
                  <c:v>0.29220113162360767</c:v>
                </c:pt>
                <c:pt idx="49">
                  <c:v>0.28896701700084498</c:v>
                </c:pt>
                <c:pt idx="50">
                  <c:v>0.29206955579744609</c:v>
                </c:pt>
                <c:pt idx="51">
                  <c:v>0.29029396289699388</c:v>
                </c:pt>
                <c:pt idx="52">
                  <c:v>0.29779160234861773</c:v>
                </c:pt>
                <c:pt idx="53">
                  <c:v>0.29682809048776326</c:v>
                </c:pt>
                <c:pt idx="54">
                  <c:v>0.30103083634689803</c:v>
                </c:pt>
                <c:pt idx="55">
                  <c:v>0.29786261348154491</c:v>
                </c:pt>
                <c:pt idx="56">
                  <c:v>0.2992240875061582</c:v>
                </c:pt>
                <c:pt idx="57">
                  <c:v>0.30226673319600611</c:v>
                </c:pt>
                <c:pt idx="58">
                  <c:v>0.30200291495218146</c:v>
                </c:pt>
                <c:pt idx="59">
                  <c:v>0.30814576537039301</c:v>
                </c:pt>
                <c:pt idx="60">
                  <c:v>0.30913293428338451</c:v>
                </c:pt>
                <c:pt idx="61">
                  <c:v>0.3113475626831318</c:v>
                </c:pt>
                <c:pt idx="62">
                  <c:v>0.31293764029668752</c:v>
                </c:pt>
                <c:pt idx="63">
                  <c:v>0.31608952477912139</c:v>
                </c:pt>
                <c:pt idx="64">
                  <c:v>0.31584085017893537</c:v>
                </c:pt>
                <c:pt idx="65">
                  <c:v>0.31695892333234404</c:v>
                </c:pt>
                <c:pt idx="66">
                  <c:v>0.32038822598889177</c:v>
                </c:pt>
                <c:pt idx="67">
                  <c:v>0.32179532179153064</c:v>
                </c:pt>
                <c:pt idx="68">
                  <c:v>0.32182225534885495</c:v>
                </c:pt>
                <c:pt idx="69">
                  <c:v>0.31860769568541425</c:v>
                </c:pt>
                <c:pt idx="70">
                  <c:v>0.32160928394672544</c:v>
                </c:pt>
                <c:pt idx="71">
                  <c:v>0.32141377797193432</c:v>
                </c:pt>
                <c:pt idx="72">
                  <c:v>0.32273493367019146</c:v>
                </c:pt>
                <c:pt idx="73">
                  <c:v>0.32368580089992316</c:v>
                </c:pt>
                <c:pt idx="74">
                  <c:v>0.32356193902566771</c:v>
                </c:pt>
                <c:pt idx="75">
                  <c:v>0.32823579649062623</c:v>
                </c:pt>
                <c:pt idx="76">
                  <c:v>0.32929917066872055</c:v>
                </c:pt>
                <c:pt idx="77">
                  <c:v>0.33276495343476203</c:v>
                </c:pt>
                <c:pt idx="78">
                  <c:v>0.33653394888063043</c:v>
                </c:pt>
                <c:pt idx="79">
                  <c:v>0.33812888567974986</c:v>
                </c:pt>
                <c:pt idx="80">
                  <c:v>0.33907453173539892</c:v>
                </c:pt>
                <c:pt idx="81">
                  <c:v>0.34296760487831252</c:v>
                </c:pt>
                <c:pt idx="82">
                  <c:v>0.34548061278379322</c:v>
                </c:pt>
                <c:pt idx="83">
                  <c:v>0.34963248946372416</c:v>
                </c:pt>
                <c:pt idx="84">
                  <c:v>0.35310342790315863</c:v>
                </c:pt>
                <c:pt idx="85">
                  <c:v>0.3534809773334498</c:v>
                </c:pt>
                <c:pt idx="86">
                  <c:v>0.35631885124677959</c:v>
                </c:pt>
                <c:pt idx="87">
                  <c:v>0.35592266291792446</c:v>
                </c:pt>
                <c:pt idx="88">
                  <c:v>0.3650083425622988</c:v>
                </c:pt>
                <c:pt idx="89">
                  <c:v>0.36993461109691123</c:v>
                </c:pt>
                <c:pt idx="90">
                  <c:v>0.37306987725362606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10-4349-BE9C-2BB8E2041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157663"/>
        <c:axId val="945159103"/>
      </c:scatterChart>
      <c:valAx>
        <c:axId val="945157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5159103"/>
        <c:crosses val="autoZero"/>
        <c:crossBetween val="midCat"/>
      </c:valAx>
      <c:valAx>
        <c:axId val="945159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</a:t>
                </a:r>
                <a:r>
                  <a:rPr lang="en-GB" baseline="0"/>
                  <a:t> (g/kwh)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51576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83.432467650000007</c:v>
                </c:pt>
                <c:pt idx="1">
                  <c:v>83.824851096000003</c:v>
                </c:pt>
                <c:pt idx="2">
                  <c:v>84.585960774</c:v>
                </c:pt>
                <c:pt idx="3">
                  <c:v>85.010159094000002</c:v>
                </c:pt>
                <c:pt idx="4">
                  <c:v>86.317016226000007</c:v>
                </c:pt>
                <c:pt idx="5">
                  <c:v>87.70300266000001</c:v>
                </c:pt>
                <c:pt idx="6">
                  <c:v>89.316587807999994</c:v>
                </c:pt>
                <c:pt idx="7">
                  <c:v>91.200191501999996</c:v>
                </c:pt>
                <c:pt idx="8">
                  <c:v>93.215949288000004</c:v>
                </c:pt>
                <c:pt idx="9">
                  <c:v>94.451834778000006</c:v>
                </c:pt>
                <c:pt idx="10">
                  <c:v>95.432385510000003</c:v>
                </c:pt>
                <c:pt idx="11">
                  <c:v>96.087445607999996</c:v>
                </c:pt>
                <c:pt idx="12">
                  <c:v>96.644613786000008</c:v>
                </c:pt>
                <c:pt idx="13">
                  <c:v>96.890159351999998</c:v>
                </c:pt>
                <c:pt idx="14">
                  <c:v>96.795530495999998</c:v>
                </c:pt>
                <c:pt idx="15">
                  <c:v>96.962762526000006</c:v>
                </c:pt>
                <c:pt idx="16">
                  <c:v>97.552561343999997</c:v>
                </c:pt>
                <c:pt idx="17">
                  <c:v>97.838079444000002</c:v>
                </c:pt>
                <c:pt idx="18">
                  <c:v>98.035494815999996</c:v>
                </c:pt>
                <c:pt idx="19">
                  <c:v>98.665266167999988</c:v>
                </c:pt>
                <c:pt idx="20">
                  <c:v>99.651527262000002</c:v>
                </c:pt>
                <c:pt idx="21">
                  <c:v>100.21277427</c:v>
                </c:pt>
                <c:pt idx="22">
                  <c:v>100.98856773600001</c:v>
                </c:pt>
                <c:pt idx="23">
                  <c:v>101.802702204</c:v>
                </c:pt>
                <c:pt idx="24">
                  <c:v>102.082509942</c:v>
                </c:pt>
                <c:pt idx="25">
                  <c:v>102.809357448</c:v>
                </c:pt>
                <c:pt idx="26">
                  <c:v>103.32492155999999</c:v>
                </c:pt>
                <c:pt idx="27">
                  <c:v>103.457075652</c:v>
                </c:pt>
                <c:pt idx="28">
                  <c:v>103.34939453999999</c:v>
                </c:pt>
                <c:pt idx="29">
                  <c:v>103.236818832</c:v>
                </c:pt>
                <c:pt idx="30">
                  <c:v>103.143821508</c:v>
                </c:pt>
                <c:pt idx="31">
                  <c:v>102.98148407400001</c:v>
                </c:pt>
                <c:pt idx="32">
                  <c:v>102.917854326</c:v>
                </c:pt>
                <c:pt idx="33">
                  <c:v>102.66170380199999</c:v>
                </c:pt>
                <c:pt idx="34">
                  <c:v>101.898146826</c:v>
                </c:pt>
                <c:pt idx="35">
                  <c:v>101.095433082</c:v>
                </c:pt>
                <c:pt idx="36">
                  <c:v>100.901280774</c:v>
                </c:pt>
                <c:pt idx="37">
                  <c:v>100.656550974</c:v>
                </c:pt>
                <c:pt idx="38">
                  <c:v>99.946834554000006</c:v>
                </c:pt>
                <c:pt idx="39">
                  <c:v>99.390482141999996</c:v>
                </c:pt>
                <c:pt idx="40">
                  <c:v>99.286064093999997</c:v>
                </c:pt>
                <c:pt idx="41">
                  <c:v>98.808025217999997</c:v>
                </c:pt>
                <c:pt idx="42">
                  <c:v>98.808840984</c:v>
                </c:pt>
                <c:pt idx="43">
                  <c:v>98.586136866000004</c:v>
                </c:pt>
                <c:pt idx="44">
                  <c:v>98.378116536000007</c:v>
                </c:pt>
                <c:pt idx="45">
                  <c:v>98.577163440000007</c:v>
                </c:pt>
                <c:pt idx="46">
                  <c:v>99.22406587799999</c:v>
                </c:pt>
                <c:pt idx="47">
                  <c:v>99.671105646000001</c:v>
                </c:pt>
                <c:pt idx="48">
                  <c:v>100.284561678</c:v>
                </c:pt>
                <c:pt idx="49">
                  <c:v>100.72670685</c:v>
                </c:pt>
                <c:pt idx="50">
                  <c:v>100.688365848</c:v>
                </c:pt>
                <c:pt idx="51">
                  <c:v>101.32221602999999</c:v>
                </c:pt>
                <c:pt idx="52">
                  <c:v>101.208824556</c:v>
                </c:pt>
                <c:pt idx="53">
                  <c:v>101.12806372199999</c:v>
                </c:pt>
                <c:pt idx="54">
                  <c:v>101.00406728999999</c:v>
                </c:pt>
                <c:pt idx="55">
                  <c:v>100.964910522</c:v>
                </c:pt>
                <c:pt idx="56">
                  <c:v>100.75444289399999</c:v>
                </c:pt>
                <c:pt idx="57">
                  <c:v>100.07164675199999</c:v>
                </c:pt>
                <c:pt idx="58">
                  <c:v>99.651527262000002</c:v>
                </c:pt>
                <c:pt idx="59">
                  <c:v>98.857786943999997</c:v>
                </c:pt>
                <c:pt idx="60">
                  <c:v>97.895183064000008</c:v>
                </c:pt>
                <c:pt idx="61">
                  <c:v>96.859160243999995</c:v>
                </c:pt>
                <c:pt idx="62">
                  <c:v>95.805190571999987</c:v>
                </c:pt>
                <c:pt idx="63">
                  <c:v>95.036738999999997</c:v>
                </c:pt>
                <c:pt idx="64">
                  <c:v>94.572568145999995</c:v>
                </c:pt>
                <c:pt idx="65">
                  <c:v>93.840826044000011</c:v>
                </c:pt>
                <c:pt idx="66">
                  <c:v>93.316288506000006</c:v>
                </c:pt>
                <c:pt idx="67">
                  <c:v>93.010376256000001</c:v>
                </c:pt>
                <c:pt idx="68">
                  <c:v>92.89209018599999</c:v>
                </c:pt>
                <c:pt idx="69">
                  <c:v>92.98508751</c:v>
                </c:pt>
                <c:pt idx="70">
                  <c:v>92.431182395999997</c:v>
                </c:pt>
                <c:pt idx="71">
                  <c:v>92.241924683999997</c:v>
                </c:pt>
                <c:pt idx="72">
                  <c:v>91.524866369999998</c:v>
                </c:pt>
                <c:pt idx="73">
                  <c:v>90.599787726000002</c:v>
                </c:pt>
                <c:pt idx="74">
                  <c:v>89.712234318</c:v>
                </c:pt>
                <c:pt idx="75">
                  <c:v>88.636238964</c:v>
                </c:pt>
                <c:pt idx="76">
                  <c:v>87.348960215999995</c:v>
                </c:pt>
                <c:pt idx="77">
                  <c:v>85.85121384</c:v>
                </c:pt>
                <c:pt idx="78">
                  <c:v>84.53946211200001</c:v>
                </c:pt>
                <c:pt idx="79">
                  <c:v>83.48141360999999</c:v>
                </c:pt>
                <c:pt idx="80">
                  <c:v>82.478837196000001</c:v>
                </c:pt>
                <c:pt idx="81">
                  <c:v>81.017718713400001</c:v>
                </c:pt>
                <c:pt idx="82">
                  <c:v>79.603669929000006</c:v>
                </c:pt>
                <c:pt idx="83">
                  <c:v>78.190029027600005</c:v>
                </c:pt>
                <c:pt idx="84">
                  <c:v>77.337308827799987</c:v>
                </c:pt>
                <c:pt idx="85">
                  <c:v>75.945856761599998</c:v>
                </c:pt>
                <c:pt idx="86">
                  <c:v>74.878019067600007</c:v>
                </c:pt>
                <c:pt idx="87">
                  <c:v>73.903341850800004</c:v>
                </c:pt>
                <c:pt idx="88">
                  <c:v>73.123143248399998</c:v>
                </c:pt>
                <c:pt idx="89">
                  <c:v>72.542481009599996</c:v>
                </c:pt>
                <c:pt idx="90">
                  <c:v>72.315534908399997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3D-4973-B022-EB33B25B0C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924096"/>
        <c:axId val="1677927456"/>
      </c:scatterChart>
      <c:valAx>
        <c:axId val="1677924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927456"/>
        <c:crosses val="autoZero"/>
        <c:crossBetween val="midCat"/>
      </c:valAx>
      <c:valAx>
        <c:axId val="167792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924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vs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8.7370275813369354</c:v>
                </c:pt>
                <c:pt idx="1">
                  <c:v>9.2170237737008183</c:v>
                </c:pt>
                <c:pt idx="2">
                  <c:v>9.7436032086958697</c:v>
                </c:pt>
                <c:pt idx="3">
                  <c:v>10.237579499458048</c:v>
                </c:pt>
                <c:pt idx="4">
                  <c:v>10.846916162215702</c:v>
                </c:pt>
                <c:pt idx="5">
                  <c:v>11.480296202267587</c:v>
                </c:pt>
                <c:pt idx="6">
                  <c:v>12.159174564390552</c:v>
                </c:pt>
                <c:pt idx="7">
                  <c:v>12.893123323289947</c:v>
                </c:pt>
                <c:pt idx="8">
                  <c:v>13.666171935760378</c:v>
                </c:pt>
                <c:pt idx="9">
                  <c:v>14.341910862404351</c:v>
                </c:pt>
                <c:pt idx="10">
                  <c:v>14.990484061638252</c:v>
                </c:pt>
                <c:pt idx="11">
                  <c:v>15.59649334992225</c:v>
                </c:pt>
                <c:pt idx="12">
                  <c:v>16.192960462886425</c:v>
                </c:pt>
                <c:pt idx="13">
                  <c:v>16.741417705396319</c:v>
                </c:pt>
                <c:pt idx="14">
                  <c:v>17.231887225371754</c:v>
                </c:pt>
                <c:pt idx="15">
                  <c:v>17.769354308034774</c:v>
                </c:pt>
                <c:pt idx="16">
                  <c:v>18.388224603430682</c:v>
                </c:pt>
                <c:pt idx="17">
                  <c:v>18.95432248339397</c:v>
                </c:pt>
                <c:pt idx="18">
                  <c:v>19.505880719315769</c:v>
                </c:pt>
                <c:pt idx="19">
                  <c:v>20.147794898261569</c:v>
                </c:pt>
                <c:pt idx="20">
                  <c:v>20.870967064353476</c:v>
                </c:pt>
                <c:pt idx="21">
                  <c:v>21.51322722190309</c:v>
                </c:pt>
                <c:pt idx="22">
                  <c:v>22.208545974718099</c:v>
                </c:pt>
                <c:pt idx="23">
                  <c:v>22.920621197443438</c:v>
                </c:pt>
                <c:pt idx="24">
                  <c:v>23.518121974878241</c:v>
                </c:pt>
                <c:pt idx="25">
                  <c:v>24.223884155919293</c:v>
                </c:pt>
                <c:pt idx="26">
                  <c:v>24.88636911209888</c:v>
                </c:pt>
                <c:pt idx="27">
                  <c:v>25.459899125032852</c:v>
                </c:pt>
                <c:pt idx="28">
                  <c:v>25.974535891185361</c:v>
                </c:pt>
                <c:pt idx="29">
                  <c:v>26.486789249178312</c:v>
                </c:pt>
                <c:pt idx="30">
                  <c:v>27.00298932605914</c:v>
                </c:pt>
                <c:pt idx="31">
                  <c:v>27.499699274925479</c:v>
                </c:pt>
                <c:pt idx="32">
                  <c:v>28.021584506394795</c:v>
                </c:pt>
                <c:pt idx="33">
                  <c:v>28.48937747812808</c:v>
                </c:pt>
                <c:pt idx="34">
                  <c:v>28.811022253467815</c:v>
                </c:pt>
                <c:pt idx="35">
                  <c:v>29.113394739173227</c:v>
                </c:pt>
                <c:pt idx="36">
                  <c:v>29.585800758957276</c:v>
                </c:pt>
                <c:pt idx="37">
                  <c:v>30.041078702182464</c:v>
                </c:pt>
                <c:pt idx="38">
                  <c:v>30.352583314492087</c:v>
                </c:pt>
                <c:pt idx="39">
                  <c:v>30.704033505848713</c:v>
                </c:pt>
                <c:pt idx="40">
                  <c:v>31.191636956155573</c:v>
                </c:pt>
                <c:pt idx="41">
                  <c:v>31.558814224292689</c:v>
                </c:pt>
                <c:pt idx="42">
                  <c:v>32.076436657655833</c:v>
                </c:pt>
                <c:pt idx="43">
                  <c:v>32.520335749022472</c:v>
                </c:pt>
                <c:pt idx="44">
                  <c:v>32.966823272906467</c:v>
                </c:pt>
                <c:pt idx="45">
                  <c:v>33.549673351439303</c:v>
                </c:pt>
                <c:pt idx="46">
                  <c:v>34.289375606379792</c:v>
                </c:pt>
                <c:pt idx="47">
                  <c:v>34.965738148778776</c:v>
                </c:pt>
                <c:pt idx="48">
                  <c:v>35.706034120088766</c:v>
                </c:pt>
                <c:pt idx="49">
                  <c:v>36.390862459929053</c:v>
                </c:pt>
                <c:pt idx="50">
                  <c:v>36.904213552504459</c:v>
                </c:pt>
                <c:pt idx="51">
                  <c:v>37.667053660492172</c:v>
                </c:pt>
                <c:pt idx="52">
                  <c:v>38.154827964430545</c:v>
                </c:pt>
                <c:pt idx="53">
                  <c:v>38.653887150730135</c:v>
                </c:pt>
                <c:pt idx="54">
                  <c:v>39.135348412984214</c:v>
                </c:pt>
                <c:pt idx="55">
                  <c:v>39.64882764578325</c:v>
                </c:pt>
                <c:pt idx="56">
                  <c:v>40.093726230894212</c:v>
                </c:pt>
                <c:pt idx="57">
                  <c:v>40.345991617818569</c:v>
                </c:pt>
                <c:pt idx="58">
                  <c:v>40.698385775489285</c:v>
                </c:pt>
                <c:pt idx="59">
                  <c:v>40.89183479976635</c:v>
                </c:pt>
                <c:pt idx="60">
                  <c:v>41.00623839142537</c:v>
                </c:pt>
                <c:pt idx="61">
                  <c:v>41.079423544482637</c:v>
                </c:pt>
                <c:pt idx="62">
                  <c:v>41.13405399315792</c:v>
                </c:pt>
                <c:pt idx="63">
                  <c:v>41.301729747121726</c:v>
                </c:pt>
                <c:pt idx="64">
                  <c:v>41.595187944603119</c:v>
                </c:pt>
                <c:pt idx="65">
                  <c:v>41.764700375105654</c:v>
                </c:pt>
                <c:pt idx="66">
                  <c:v>42.019853188402521</c:v>
                </c:pt>
                <c:pt idx="67">
                  <c:v>42.36910363925346</c:v>
                </c:pt>
                <c:pt idx="68">
                  <c:v>42.801602522057593</c:v>
                </c:pt>
                <c:pt idx="69">
                  <c:v>43.331321392531635</c:v>
                </c:pt>
                <c:pt idx="70">
                  <c:v>43.557168536683768</c:v>
                </c:pt>
                <c:pt idx="71">
                  <c:v>43.950960529269338</c:v>
                </c:pt>
                <c:pt idx="72">
                  <c:v>44.088523330679521</c:v>
                </c:pt>
                <c:pt idx="73">
                  <c:v>44.117282268203432</c:v>
                </c:pt>
                <c:pt idx="74">
                  <c:v>44.15482308238694</c:v>
                </c:pt>
                <c:pt idx="75">
                  <c:v>44.089334885429196</c:v>
                </c:pt>
                <c:pt idx="76">
                  <c:v>43.906376274126828</c:v>
                </c:pt>
                <c:pt idx="77">
                  <c:v>43.603042736744172</c:v>
                </c:pt>
                <c:pt idx="78">
                  <c:v>43.379463674550337</c:v>
                </c:pt>
                <c:pt idx="79">
                  <c:v>43.273658291897043</c:v>
                </c:pt>
                <c:pt idx="80">
                  <c:v>43.185818168597031</c:v>
                </c:pt>
                <c:pt idx="81">
                  <c:v>42.844986103304663</c:v>
                </c:pt>
                <c:pt idx="82">
                  <c:v>42.513991790114638</c:v>
                </c:pt>
                <c:pt idx="83">
                  <c:v>42.168409566732215</c:v>
                </c:pt>
                <c:pt idx="84">
                  <c:v>42.113469018715719</c:v>
                </c:pt>
                <c:pt idx="85">
                  <c:v>41.753415492744416</c:v>
                </c:pt>
                <c:pt idx="86">
                  <c:v>41.558401449202726</c:v>
                </c:pt>
                <c:pt idx="87">
                  <c:v>41.404398257100496</c:v>
                </c:pt>
                <c:pt idx="88">
                  <c:v>41.350163334582156</c:v>
                </c:pt>
                <c:pt idx="89">
                  <c:v>41.401638116683458</c:v>
                </c:pt>
                <c:pt idx="90">
                  <c:v>41.650758088251699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93B-4E15-B341-48F862986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927936"/>
        <c:axId val="1677928416"/>
      </c:scatterChart>
      <c:valAx>
        <c:axId val="167792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928416"/>
        <c:crosses val="autoZero"/>
        <c:crossBetween val="midCat"/>
      </c:valAx>
      <c:valAx>
        <c:axId val="167792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92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889586</xdr:colOff>
      <xdr:row>6</xdr:row>
      <xdr:rowOff>162464</xdr:rowOff>
    </xdr:from>
    <xdr:to>
      <xdr:col>22</xdr:col>
      <xdr:colOff>283894</xdr:colOff>
      <xdr:row>29</xdr:row>
      <xdr:rowOff>72098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91AC7B4-AC57-93FA-E24D-9D4436FB78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520416</xdr:colOff>
      <xdr:row>5</xdr:row>
      <xdr:rowOff>139153</xdr:rowOff>
    </xdr:from>
    <xdr:to>
      <xdr:col>35</xdr:col>
      <xdr:colOff>223532</xdr:colOff>
      <xdr:row>33</xdr:row>
      <xdr:rowOff>64907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2DCC280-26F0-8C5D-5C96-F7F4AB2F85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3476</xdr:colOff>
      <xdr:row>30</xdr:row>
      <xdr:rowOff>161838</xdr:rowOff>
    </xdr:from>
    <xdr:to>
      <xdr:col>24</xdr:col>
      <xdr:colOff>254993</xdr:colOff>
      <xdr:row>57</xdr:row>
      <xdr:rowOff>77823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1932EC2-1E9E-DF98-AF15-656328B282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6"/>
  <sheetViews>
    <sheetView tabSelected="1" zoomScale="59" workbookViewId="0">
      <selection activeCell="L8" sqref="L8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7" width="9.109375" style="1"/>
    <col min="8" max="8" width="14.88671875" style="1" bestFit="1" customWidth="1"/>
    <col min="9" max="9" width="15.33203125" style="1" customWidth="1"/>
    <col min="10" max="10" width="22.21875" bestFit="1" customWidth="1"/>
    <col min="12" max="12" width="18.5546875" bestFit="1" customWidth="1"/>
  </cols>
  <sheetData>
    <row r="1" spans="1:15" x14ac:dyDescent="0.3">
      <c r="A1"/>
      <c r="B1"/>
      <c r="G1" s="2" t="s">
        <v>0</v>
      </c>
      <c r="H1" s="2" t="s">
        <v>1</v>
      </c>
      <c r="I1" s="2" t="s">
        <v>2</v>
      </c>
      <c r="J1" s="1" t="s">
        <v>13</v>
      </c>
      <c r="K1" s="2" t="s">
        <v>20</v>
      </c>
      <c r="L1" s="2" t="s">
        <v>23</v>
      </c>
      <c r="N1" s="2" t="s">
        <v>29</v>
      </c>
      <c r="O1" s="2" t="s">
        <v>30</v>
      </c>
    </row>
    <row r="2" spans="1:15" x14ac:dyDescent="0.3">
      <c r="C2" s="1"/>
      <c r="G2" s="2" t="s">
        <v>3</v>
      </c>
      <c r="H2" s="2" t="s">
        <v>4</v>
      </c>
      <c r="I2" s="2" t="s">
        <v>5</v>
      </c>
      <c r="J2" s="2" t="s">
        <v>19</v>
      </c>
      <c r="L2" s="2" t="s">
        <v>24</v>
      </c>
      <c r="N2">
        <f xml:space="preserve"> (H6 * 1000) / (((C6 * 0.74) / 60) * 44000000)</f>
        <v>0.22793145005795112</v>
      </c>
      <c r="O2">
        <f>N2*100</f>
        <v>22.793145005795111</v>
      </c>
    </row>
    <row r="3" spans="1:15" x14ac:dyDescent="0.3">
      <c r="C3" s="1"/>
      <c r="G3" s="3">
        <v>1018.9</v>
      </c>
      <c r="H3" s="3">
        <v>46</v>
      </c>
      <c r="I3" s="3">
        <v>27</v>
      </c>
      <c r="J3" s="1">
        <v>0.81576599999999999</v>
      </c>
      <c r="K3">
        <f xml:space="preserve"> (101.325 / (G3/10)) * ((I3 + 273.15) / 298)^0.5 * (1 - (0.003 * (H3/100)))</f>
        <v>0.99665844650584046</v>
      </c>
      <c r="L3" s="3">
        <v>1.6000000000000001E-3</v>
      </c>
    </row>
    <row r="4" spans="1:15" x14ac:dyDescent="0.3">
      <c r="A4" s="2" t="s">
        <v>6</v>
      </c>
      <c r="B4" s="2" t="s">
        <v>7</v>
      </c>
      <c r="C4" s="2" t="s">
        <v>8</v>
      </c>
      <c r="D4" s="2" t="s">
        <v>9</v>
      </c>
      <c r="E4" s="2" t="s">
        <v>14</v>
      </c>
      <c r="F4" s="2" t="s">
        <v>16</v>
      </c>
      <c r="G4" s="2" t="s">
        <v>16</v>
      </c>
      <c r="H4" s="1" t="s">
        <v>21</v>
      </c>
      <c r="I4" s="1" t="s">
        <v>22</v>
      </c>
      <c r="J4" s="2" t="s">
        <v>25</v>
      </c>
      <c r="K4" s="2" t="s">
        <v>27</v>
      </c>
    </row>
    <row r="5" spans="1:15" x14ac:dyDescent="0.3">
      <c r="A5" s="2" t="s">
        <v>10</v>
      </c>
      <c r="B5" s="2" t="s">
        <v>11</v>
      </c>
      <c r="C5" s="2" t="s">
        <v>12</v>
      </c>
      <c r="D5" s="2" t="s">
        <v>9</v>
      </c>
      <c r="E5" s="2" t="s">
        <v>15</v>
      </c>
      <c r="F5" s="2" t="s">
        <v>18</v>
      </c>
      <c r="G5" s="2" t="s">
        <v>17</v>
      </c>
      <c r="H5" s="1" t="s">
        <v>17</v>
      </c>
      <c r="I5" s="1" t="s">
        <v>15</v>
      </c>
      <c r="J5" s="2" t="s">
        <v>26</v>
      </c>
      <c r="K5" s="2" t="s">
        <v>28</v>
      </c>
    </row>
    <row r="6" spans="1:15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A6*$J$3</f>
        <v>83.432467650000007</v>
      </c>
      <c r="F6">
        <f xml:space="preserve"> (2 * PI() * B6 * E6) / 60</f>
        <v>8737.0275813369353</v>
      </c>
      <c r="G6" s="1">
        <f xml:space="preserve"> ((2 * PI() * B6 * E6) / 60) / 1000</f>
        <v>8.7370275813369354</v>
      </c>
      <c r="H6" s="1">
        <f>G6*$K$3</f>
        <v>8.7078323362939507</v>
      </c>
      <c r="I6" s="1">
        <f>E6*$K$3</f>
        <v>83.153673596197791</v>
      </c>
      <c r="J6">
        <f xml:space="preserve"> ((120 * (H6 * 1000)) / ($L$3 * B6)) / 100000</f>
        <v>6.5308742522204621</v>
      </c>
      <c r="K6">
        <f xml:space="preserve"> ((C6 * 0.74) / 60 * 3600) / H6</f>
        <v>0.35895959858711779</v>
      </c>
    </row>
    <row r="7" spans="1:15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f>A7*$J$3</f>
        <v>83.824851096000003</v>
      </c>
      <c r="F7">
        <f t="shared" ref="F7:F70" si="1" xml:space="preserve"> (2 * PI() * B7 * E7) / 60</f>
        <v>9217.0237737008174</v>
      </c>
      <c r="G7" s="1">
        <f t="shared" ref="G7:G70" si="2" xml:space="preserve"> ((2 * PI() * B7 * E7) / 60) / 1000</f>
        <v>9.2170237737008183</v>
      </c>
      <c r="H7" s="1">
        <f t="shared" ref="H7:H70" si="3">G7*$K$3</f>
        <v>9.186224595704056</v>
      </c>
      <c r="I7" s="1">
        <f t="shared" ref="I7:I70" si="4">E7*$K$3</f>
        <v>83.544745871922757</v>
      </c>
      <c r="J7">
        <f t="shared" ref="J7:J70" si="5" xml:space="preserve"> ((120 * (H7 * 1000)) / ($L$3 * B7)) / 100000</f>
        <v>6.5615889969314685</v>
      </c>
      <c r="K7">
        <f t="shared" ref="K7:K70" si="6" xml:space="preserve"> ((C7 * 0.74) / 60 * 3600) / H7</f>
        <v>0.34993265911474575</v>
      </c>
    </row>
    <row r="8" spans="1:15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f>A8*$J$3</f>
        <v>84.585960774</v>
      </c>
      <c r="F8">
        <f t="shared" si="1"/>
        <v>9743.6032086958694</v>
      </c>
      <c r="G8" s="1">
        <f t="shared" si="2"/>
        <v>9.7436032086958697</v>
      </c>
      <c r="H8" s="1">
        <f t="shared" si="3"/>
        <v>9.7110444373481482</v>
      </c>
      <c r="I8" s="1">
        <f t="shared" si="4"/>
        <v>84.303312261218792</v>
      </c>
      <c r="J8">
        <f t="shared" si="5"/>
        <v>6.6211666618282825</v>
      </c>
      <c r="K8">
        <f t="shared" si="6"/>
        <v>0.33696478490150755</v>
      </c>
    </row>
    <row r="9" spans="1:15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f>A9*$J$3</f>
        <v>85.010159094000002</v>
      </c>
      <c r="F9">
        <f t="shared" si="1"/>
        <v>10237.579499458048</v>
      </c>
      <c r="G9" s="1">
        <f t="shared" si="2"/>
        <v>10.237579499458048</v>
      </c>
      <c r="H9" s="1">
        <f t="shared" si="3"/>
        <v>10.203370079909899</v>
      </c>
      <c r="I9" s="1">
        <f t="shared" si="4"/>
        <v>84.726093099840384</v>
      </c>
      <c r="J9">
        <f t="shared" si="5"/>
        <v>6.6543717912455858</v>
      </c>
      <c r="K9">
        <f t="shared" si="6"/>
        <v>0.31678945041543993</v>
      </c>
    </row>
    <row r="10" spans="1:15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f>A10*$J$3</f>
        <v>86.317016226000007</v>
      </c>
      <c r="F10">
        <f t="shared" si="1"/>
        <v>10846.916162215703</v>
      </c>
      <c r="G10" s="1">
        <f t="shared" si="2"/>
        <v>10.846916162215702</v>
      </c>
      <c r="H10" s="1">
        <f t="shared" si="3"/>
        <v>10.810670611612995</v>
      </c>
      <c r="I10" s="1">
        <f t="shared" si="4"/>
        <v>86.028583298824586</v>
      </c>
      <c r="J10">
        <f t="shared" si="5"/>
        <v>6.7566691322581214</v>
      </c>
      <c r="K10">
        <f t="shared" si="6"/>
        <v>0.30556476269395144</v>
      </c>
    </row>
    <row r="11" spans="1:15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f>A11*$J$3</f>
        <v>87.70300266000001</v>
      </c>
      <c r="F11">
        <f t="shared" si="1"/>
        <v>11480.296202267587</v>
      </c>
      <c r="G11" s="1">
        <f t="shared" si="2"/>
        <v>11.480296202267587</v>
      </c>
      <c r="H11" s="1">
        <f t="shared" si="3"/>
        <v>11.441934178378913</v>
      </c>
      <c r="I11" s="1">
        <f t="shared" si="4"/>
        <v>87.409938385013206</v>
      </c>
      <c r="J11">
        <f t="shared" si="5"/>
        <v>6.8651605070273485</v>
      </c>
      <c r="K11">
        <f t="shared" si="6"/>
        <v>0.3063625384791927</v>
      </c>
    </row>
    <row r="12" spans="1:15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f>A12*$J$3</f>
        <v>89.316587807999994</v>
      </c>
      <c r="F12">
        <f t="shared" si="1"/>
        <v>12159.174564390552</v>
      </c>
      <c r="G12" s="1">
        <f t="shared" si="2"/>
        <v>12.159174564390552</v>
      </c>
      <c r="H12" s="1">
        <f t="shared" si="3"/>
        <v>12.118544032138818</v>
      </c>
      <c r="I12" s="1">
        <f t="shared" si="4"/>
        <v>89.018131651923767</v>
      </c>
      <c r="J12">
        <f t="shared" si="5"/>
        <v>6.9914677108493164</v>
      </c>
      <c r="K12">
        <f t="shared" si="6"/>
        <v>0.28944071092184981</v>
      </c>
    </row>
    <row r="13" spans="1:15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f>A13*$J$3</f>
        <v>91.200191501999996</v>
      </c>
      <c r="F13">
        <f t="shared" si="1"/>
        <v>12893.123323289947</v>
      </c>
      <c r="G13" s="1">
        <f t="shared" si="2"/>
        <v>12.893123323289947</v>
      </c>
      <c r="H13" s="1">
        <f t="shared" si="3"/>
        <v>12.850040261998377</v>
      </c>
      <c r="I13" s="1">
        <f t="shared" si="4"/>
        <v>90.89544118341847</v>
      </c>
      <c r="J13">
        <f t="shared" si="5"/>
        <v>7.1389112566657644</v>
      </c>
      <c r="K13">
        <f t="shared" si="6"/>
        <v>0.27503727054084515</v>
      </c>
    </row>
    <row r="14" spans="1:15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f>A14*$J$3</f>
        <v>93.215949288000004</v>
      </c>
      <c r="F14">
        <f t="shared" si="1"/>
        <v>13666.171935760378</v>
      </c>
      <c r="G14" s="1">
        <f t="shared" si="2"/>
        <v>13.666171935760378</v>
      </c>
      <c r="H14" s="1">
        <f t="shared" si="3"/>
        <v>13.620505691176653</v>
      </c>
      <c r="I14" s="1">
        <f t="shared" si="4"/>
        <v>92.904463206945294</v>
      </c>
      <c r="J14">
        <f t="shared" si="5"/>
        <v>7.2966994774160643</v>
      </c>
      <c r="K14">
        <f t="shared" si="6"/>
        <v>0.27219253705107654</v>
      </c>
    </row>
    <row r="15" spans="1:15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f>A15*$J$3</f>
        <v>94.451834778000006</v>
      </c>
      <c r="F15">
        <f t="shared" si="1"/>
        <v>14341.910862404351</v>
      </c>
      <c r="G15" s="1">
        <f t="shared" si="2"/>
        <v>14.341910862404351</v>
      </c>
      <c r="H15" s="1">
        <f t="shared" si="3"/>
        <v>14.293986600049159</v>
      </c>
      <c r="I15" s="1">
        <f t="shared" si="4"/>
        <v>94.136218919467794</v>
      </c>
      <c r="J15">
        <f t="shared" si="5"/>
        <v>7.3934413448530121</v>
      </c>
      <c r="K15">
        <f t="shared" si="6"/>
        <v>0.26309525153654939</v>
      </c>
    </row>
    <row r="16" spans="1:15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f>A16*$J$3</f>
        <v>95.432385510000003</v>
      </c>
      <c r="F16">
        <f t="shared" si="1"/>
        <v>14990.484061638252</v>
      </c>
      <c r="G16" s="1">
        <f t="shared" si="2"/>
        <v>14.990484061638252</v>
      </c>
      <c r="H16" s="1">
        <f t="shared" si="3"/>
        <v>14.940392557242943</v>
      </c>
      <c r="I16" s="1">
        <f t="shared" si="4"/>
        <v>95.113493088743084</v>
      </c>
      <c r="J16">
        <f t="shared" si="5"/>
        <v>7.4701962786214713</v>
      </c>
      <c r="K16">
        <f t="shared" si="6"/>
        <v>0.26345090899849488</v>
      </c>
    </row>
    <row r="17" spans="1:11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f>A17*$J$3</f>
        <v>96.087445607999996</v>
      </c>
      <c r="F17">
        <f t="shared" si="1"/>
        <v>15596.49334992225</v>
      </c>
      <c r="G17" s="1">
        <f t="shared" si="2"/>
        <v>15.59649334992225</v>
      </c>
      <c r="H17" s="1">
        <f t="shared" si="3"/>
        <v>15.544376833072182</v>
      </c>
      <c r="I17" s="1">
        <f t="shared" si="4"/>
        <v>95.766364268383725</v>
      </c>
      <c r="J17">
        <f t="shared" si="5"/>
        <v>7.5214726611639584</v>
      </c>
      <c r="K17">
        <f t="shared" si="6"/>
        <v>0.26621073616768159</v>
      </c>
    </row>
    <row r="18" spans="1:11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f>A18*$J$3</f>
        <v>96.644613786000008</v>
      </c>
      <c r="F18">
        <f t="shared" si="1"/>
        <v>16192.960462886425</v>
      </c>
      <c r="G18" s="1">
        <f t="shared" si="2"/>
        <v>16.192960462886425</v>
      </c>
      <c r="H18" s="1">
        <f t="shared" si="3"/>
        <v>16.138850819270878</v>
      </c>
      <c r="I18" s="1">
        <f t="shared" si="4"/>
        <v>96.321670639111701</v>
      </c>
      <c r="J18">
        <f t="shared" si="5"/>
        <v>7.5650863215332231</v>
      </c>
      <c r="K18">
        <f t="shared" si="6"/>
        <v>0.26383291150542815</v>
      </c>
    </row>
    <row r="19" spans="1:11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f>A19*$J$3</f>
        <v>96.890159351999998</v>
      </c>
      <c r="F19">
        <f t="shared" si="1"/>
        <v>16741.417705396318</v>
      </c>
      <c r="G19" s="1">
        <f t="shared" si="2"/>
        <v>16.741417705396319</v>
      </c>
      <c r="H19" s="1">
        <f t="shared" si="3"/>
        <v>16.685475362565668</v>
      </c>
      <c r="I19" s="1">
        <f t="shared" si="4"/>
        <v>96.566395701467641</v>
      </c>
      <c r="J19">
        <f t="shared" si="5"/>
        <v>7.5843069829843941</v>
      </c>
      <c r="K19">
        <f t="shared" si="6"/>
        <v>0.26277345444030614</v>
      </c>
    </row>
    <row r="20" spans="1:11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f>A20*$J$3</f>
        <v>96.795530495999998</v>
      </c>
      <c r="F20">
        <f t="shared" si="1"/>
        <v>17231.887225371753</v>
      </c>
      <c r="G20" s="1">
        <f t="shared" si="2"/>
        <v>17.231887225371754</v>
      </c>
      <c r="H20" s="1">
        <f t="shared" si="3"/>
        <v>17.17430595240285</v>
      </c>
      <c r="I20" s="1">
        <f t="shared" si="4"/>
        <v>96.472083052852057</v>
      </c>
      <c r="J20">
        <f t="shared" si="5"/>
        <v>7.5768996848836103</v>
      </c>
      <c r="K20">
        <f t="shared" si="6"/>
        <v>0.25865499382107443</v>
      </c>
    </row>
    <row r="21" spans="1:11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f>A21*$J$3</f>
        <v>96.962762526000006</v>
      </c>
      <c r="F21">
        <f t="shared" si="1"/>
        <v>17769.354308034774</v>
      </c>
      <c r="G21" s="1">
        <f t="shared" si="2"/>
        <v>17.769354308034774</v>
      </c>
      <c r="H21" s="1">
        <f t="shared" si="3"/>
        <v>17.709977060057803</v>
      </c>
      <c r="I21" s="1">
        <f t="shared" si="4"/>
        <v>96.638756268077884</v>
      </c>
      <c r="J21">
        <f t="shared" si="5"/>
        <v>7.5899901685962003</v>
      </c>
      <c r="K21">
        <f t="shared" si="6"/>
        <v>0.25835267795570294</v>
      </c>
    </row>
    <row r="22" spans="1:11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f>A22*$J$3</f>
        <v>97.552561343999997</v>
      </c>
      <c r="F22">
        <f t="shared" si="1"/>
        <v>18388.224603430681</v>
      </c>
      <c r="G22" s="1">
        <f t="shared" si="2"/>
        <v>18.388224603430682</v>
      </c>
      <c r="H22" s="1">
        <f t="shared" si="3"/>
        <v>18.3267793672557</v>
      </c>
      <c r="I22" s="1">
        <f t="shared" si="4"/>
        <v>97.226584241776735</v>
      </c>
      <c r="J22">
        <f t="shared" si="5"/>
        <v>7.6361580696898734</v>
      </c>
      <c r="K22">
        <f t="shared" si="6"/>
        <v>0.26479939015748016</v>
      </c>
    </row>
    <row r="23" spans="1:11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f>A23*$J$3</f>
        <v>97.838079444000002</v>
      </c>
      <c r="F23">
        <f t="shared" si="1"/>
        <v>18954.322483393971</v>
      </c>
      <c r="G23" s="1">
        <f t="shared" si="2"/>
        <v>18.95432248339397</v>
      </c>
      <c r="H23" s="1">
        <f t="shared" si="3"/>
        <v>18.890985600870156</v>
      </c>
      <c r="I23" s="1">
        <f t="shared" si="4"/>
        <v>97.511148267772043</v>
      </c>
      <c r="J23">
        <f t="shared" si="5"/>
        <v>7.6585076760284414</v>
      </c>
      <c r="K23">
        <f t="shared" si="6"/>
        <v>0.26828986624004125</v>
      </c>
    </row>
    <row r="24" spans="1:11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f>A24*$J$3</f>
        <v>98.035494815999996</v>
      </c>
      <c r="F24">
        <f t="shared" si="1"/>
        <v>19505.88071931577</v>
      </c>
      <c r="G24" s="1">
        <f t="shared" si="2"/>
        <v>19.505880719315769</v>
      </c>
      <c r="H24" s="1">
        <f t="shared" si="3"/>
        <v>19.440700775441481</v>
      </c>
      <c r="I24" s="1">
        <f t="shared" si="4"/>
        <v>97.707903965745928</v>
      </c>
      <c r="J24">
        <f t="shared" si="5"/>
        <v>7.6739608324111117</v>
      </c>
      <c r="K24">
        <f t="shared" si="6"/>
        <v>0.26824033044053563</v>
      </c>
    </row>
    <row r="25" spans="1:11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f>A25*$J$3</f>
        <v>98.665266167999988</v>
      </c>
      <c r="F25">
        <f t="shared" si="1"/>
        <v>20147.794898261571</v>
      </c>
      <c r="G25" s="1">
        <f t="shared" si="2"/>
        <v>20.147794898261569</v>
      </c>
      <c r="H25" s="1">
        <f t="shared" si="3"/>
        <v>20.080469963819674</v>
      </c>
      <c r="I25" s="1">
        <f t="shared" si="4"/>
        <v>98.335570903084133</v>
      </c>
      <c r="J25">
        <f t="shared" si="5"/>
        <v>7.7232576783921818</v>
      </c>
      <c r="K25">
        <f t="shared" si="6"/>
        <v>0.2665485424217568</v>
      </c>
    </row>
    <row r="26" spans="1:11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f>A26*$J$3</f>
        <v>99.651527262000002</v>
      </c>
      <c r="F26">
        <f t="shared" si="1"/>
        <v>20870.967064353477</v>
      </c>
      <c r="G26" s="1">
        <f t="shared" si="2"/>
        <v>20.870967064353476</v>
      </c>
      <c r="H26" s="1">
        <f t="shared" si="3"/>
        <v>20.801225611433097</v>
      </c>
      <c r="I26" s="1">
        <f t="shared" si="4"/>
        <v>99.318536352879335</v>
      </c>
      <c r="J26">
        <f t="shared" si="5"/>
        <v>7.8004596042874104</v>
      </c>
      <c r="K26">
        <f t="shared" si="6"/>
        <v>0.26798517088032059</v>
      </c>
    </row>
    <row r="27" spans="1:11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f>A27*$J$3</f>
        <v>100.21277427</v>
      </c>
      <c r="F27">
        <f t="shared" si="1"/>
        <v>21513.227221903089</v>
      </c>
      <c r="G27" s="1">
        <f t="shared" si="2"/>
        <v>21.51322722190309</v>
      </c>
      <c r="H27" s="1">
        <f t="shared" si="3"/>
        <v>21.441339622309091</v>
      </c>
      <c r="I27" s="1">
        <f t="shared" si="4"/>
        <v>99.877907923978654</v>
      </c>
      <c r="J27">
        <f t="shared" si="5"/>
        <v>7.8443925447472278</v>
      </c>
      <c r="K27">
        <f t="shared" si="6"/>
        <v>0.26474745048549697</v>
      </c>
    </row>
    <row r="28" spans="1:11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f>A28*$J$3</f>
        <v>100.98856773600001</v>
      </c>
      <c r="F28">
        <f t="shared" si="1"/>
        <v>22208.545974718098</v>
      </c>
      <c r="G28" s="1">
        <f t="shared" si="2"/>
        <v>22.208545974718099</v>
      </c>
      <c r="H28" s="1">
        <f t="shared" si="3"/>
        <v>22.134334930316076</v>
      </c>
      <c r="I28" s="1">
        <f t="shared" si="4"/>
        <v>100.65110903461161</v>
      </c>
      <c r="J28">
        <f t="shared" si="5"/>
        <v>7.9051196179700263</v>
      </c>
      <c r="K28">
        <f t="shared" si="6"/>
        <v>0.26257667186736677</v>
      </c>
    </row>
    <row r="29" spans="1:11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f>A29*$J$3</f>
        <v>101.802702204</v>
      </c>
      <c r="F29">
        <f t="shared" si="1"/>
        <v>22920.621197443437</v>
      </c>
      <c r="G29" s="1">
        <f t="shared" si="2"/>
        <v>22.920621197443438</v>
      </c>
      <c r="H29" s="1">
        <f t="shared" si="3"/>
        <v>22.844030715592815</v>
      </c>
      <c r="I29" s="1">
        <f t="shared" si="4"/>
        <v>101.46252302873533</v>
      </c>
      <c r="J29">
        <f t="shared" si="5"/>
        <v>7.9688479240440069</v>
      </c>
      <c r="K29">
        <f t="shared" si="6"/>
        <v>0.26112467078449214</v>
      </c>
    </row>
    <row r="30" spans="1:11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f>A30*$J$3</f>
        <v>102.082509942</v>
      </c>
      <c r="F30">
        <f t="shared" si="1"/>
        <v>23518.121974878242</v>
      </c>
      <c r="G30" s="1">
        <f t="shared" si="2"/>
        <v>23.518121974878241</v>
      </c>
      <c r="H30" s="1">
        <f t="shared" si="3"/>
        <v>23.439534912217017</v>
      </c>
      <c r="I30" s="1">
        <f t="shared" si="4"/>
        <v>101.74139577421073</v>
      </c>
      <c r="J30">
        <f t="shared" si="5"/>
        <v>7.9907505382558002</v>
      </c>
      <c r="K30">
        <f t="shared" si="6"/>
        <v>0.26083623343624274</v>
      </c>
    </row>
    <row r="31" spans="1:11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f>A31*$J$3</f>
        <v>102.809357448</v>
      </c>
      <c r="F31">
        <f t="shared" si="1"/>
        <v>24223.884155919295</v>
      </c>
      <c r="G31" s="1">
        <f t="shared" si="2"/>
        <v>24.223884155919293</v>
      </c>
      <c r="H31" s="1">
        <f t="shared" si="3"/>
        <v>24.142938751175965</v>
      </c>
      <c r="I31" s="1">
        <f t="shared" si="4"/>
        <v>102.46581448038734</v>
      </c>
      <c r="J31">
        <f t="shared" si="5"/>
        <v>8.0476462503919883</v>
      </c>
      <c r="K31">
        <f t="shared" si="6"/>
        <v>0.25939758471594337</v>
      </c>
    </row>
    <row r="32" spans="1:11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f>A32*$J$3</f>
        <v>103.32492155999999</v>
      </c>
      <c r="F32">
        <f t="shared" si="1"/>
        <v>24886.369112098881</v>
      </c>
      <c r="G32" s="1">
        <f t="shared" si="2"/>
        <v>24.88636911209888</v>
      </c>
      <c r="H32" s="1">
        <f t="shared" si="3"/>
        <v>24.803209978435401</v>
      </c>
      <c r="I32" s="1">
        <f t="shared" si="4"/>
        <v>102.97965580732742</v>
      </c>
      <c r="J32">
        <f t="shared" si="5"/>
        <v>8.0880032538376287</v>
      </c>
      <c r="K32">
        <f t="shared" si="6"/>
        <v>0.25947367318969788</v>
      </c>
    </row>
    <row r="33" spans="1:11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f>A33*$J$3</f>
        <v>103.457075652</v>
      </c>
      <c r="F33">
        <f t="shared" si="1"/>
        <v>25459.899125032851</v>
      </c>
      <c r="G33" s="1">
        <f t="shared" si="2"/>
        <v>25.459899125032852</v>
      </c>
      <c r="H33" s="1">
        <f t="shared" si="3"/>
        <v>25.374823510150648</v>
      </c>
      <c r="I33" s="1">
        <f t="shared" si="4"/>
        <v>103.11136829935953</v>
      </c>
      <c r="J33">
        <f t="shared" si="5"/>
        <v>8.0983479287714832</v>
      </c>
      <c r="K33">
        <f t="shared" si="6"/>
        <v>0.26220241482028339</v>
      </c>
    </row>
    <row r="34" spans="1:11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f>A34*$J$3</f>
        <v>103.34939453999999</v>
      </c>
      <c r="F34">
        <f t="shared" si="1"/>
        <v>25974.535891185362</v>
      </c>
      <c r="G34" s="1">
        <f t="shared" si="2"/>
        <v>25.974535891185361</v>
      </c>
      <c r="H34" s="1">
        <f t="shared" si="3"/>
        <v>25.887740590019</v>
      </c>
      <c r="I34" s="1">
        <f t="shared" si="4"/>
        <v>103.00404700955558</v>
      </c>
      <c r="J34">
        <f t="shared" si="5"/>
        <v>8.0899189343809379</v>
      </c>
      <c r="K34">
        <f t="shared" si="6"/>
        <v>0.26361049069809889</v>
      </c>
    </row>
    <row r="35" spans="1:11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f>A35*$J$3</f>
        <v>103.236818832</v>
      </c>
      <c r="F35">
        <f t="shared" si="1"/>
        <v>26486.789249178313</v>
      </c>
      <c r="G35" s="1">
        <f t="shared" si="2"/>
        <v>26.486789249178312</v>
      </c>
      <c r="H35" s="1">
        <f t="shared" si="3"/>
        <v>26.398282226013652</v>
      </c>
      <c r="I35" s="1">
        <f t="shared" si="4"/>
        <v>102.89184747930601</v>
      </c>
      <c r="J35">
        <f t="shared" si="5"/>
        <v>8.0811068038817293</v>
      </c>
      <c r="K35">
        <f t="shared" si="6"/>
        <v>0.26179203407371082</v>
      </c>
    </row>
    <row r="36" spans="1:11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f>A36*$J$3</f>
        <v>103.143821508</v>
      </c>
      <c r="F36">
        <f t="shared" si="1"/>
        <v>27002.989326059142</v>
      </c>
      <c r="G36" s="1">
        <f t="shared" si="2"/>
        <v>27.00298932605914</v>
      </c>
      <c r="H36" s="1">
        <f t="shared" si="3"/>
        <v>26.912757392723893</v>
      </c>
      <c r="I36" s="1">
        <f t="shared" si="4"/>
        <v>102.79916091083898</v>
      </c>
      <c r="J36">
        <f t="shared" si="5"/>
        <v>8.0738272178171684</v>
      </c>
      <c r="K36">
        <f t="shared" si="6"/>
        <v>0.26330412363899319</v>
      </c>
    </row>
    <row r="37" spans="1:11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f>A37*$J$3</f>
        <v>102.98148407400001</v>
      </c>
      <c r="F37">
        <f t="shared" si="1"/>
        <v>27499.699274925479</v>
      </c>
      <c r="G37" s="1">
        <f t="shared" si="2"/>
        <v>27.499699274925479</v>
      </c>
      <c r="H37" s="1">
        <f t="shared" si="3"/>
        <v>27.407807558725015</v>
      </c>
      <c r="I37" s="1">
        <f t="shared" si="4"/>
        <v>102.6373659360588</v>
      </c>
      <c r="J37">
        <f t="shared" si="5"/>
        <v>8.0611198702132381</v>
      </c>
      <c r="K37">
        <f t="shared" si="6"/>
        <v>0.26340815421048741</v>
      </c>
    </row>
    <row r="38" spans="1:11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f>A38*$J$3</f>
        <v>102.917854326</v>
      </c>
      <c r="F38">
        <f t="shared" si="1"/>
        <v>28021.584506394796</v>
      </c>
      <c r="G38" s="1">
        <f t="shared" si="2"/>
        <v>28.021584506394795</v>
      </c>
      <c r="H38" s="1">
        <f t="shared" si="3"/>
        <v>27.927948882775564</v>
      </c>
      <c r="I38" s="1">
        <f t="shared" si="4"/>
        <v>102.57394881026555</v>
      </c>
      <c r="J38">
        <f t="shared" si="5"/>
        <v>8.0561391008006424</v>
      </c>
      <c r="K38">
        <f t="shared" si="6"/>
        <v>0.26716677373331188</v>
      </c>
    </row>
    <row r="39" spans="1:11" x14ac:dyDescent="0.3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E39">
        <f>A39*$J$3</f>
        <v>102.66170380199999</v>
      </c>
      <c r="F39">
        <f t="shared" si="1"/>
        <v>28489.377478128081</v>
      </c>
      <c r="G39" s="1">
        <f t="shared" si="2"/>
        <v>28.48937747812808</v>
      </c>
      <c r="H39" s="1">
        <f t="shared" si="3"/>
        <v>28.394178699269613</v>
      </c>
      <c r="I39" s="1">
        <f t="shared" si="4"/>
        <v>102.31865422694405</v>
      </c>
      <c r="J39">
        <f t="shared" si="5"/>
        <v>8.0360883111140406</v>
      </c>
      <c r="K39">
        <f t="shared" si="6"/>
        <v>0.26809650247766503</v>
      </c>
    </row>
    <row r="40" spans="1:11" x14ac:dyDescent="0.3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E40">
        <f>A40*$J$3</f>
        <v>101.898146826</v>
      </c>
      <c r="F40">
        <f t="shared" si="1"/>
        <v>28811.022253467814</v>
      </c>
      <c r="G40" s="1">
        <f t="shared" si="2"/>
        <v>28.811022253467815</v>
      </c>
      <c r="H40" s="1">
        <f t="shared" si="3"/>
        <v>28.714748681386432</v>
      </c>
      <c r="I40" s="1">
        <f t="shared" si="4"/>
        <v>101.5576487174252</v>
      </c>
      <c r="J40">
        <f t="shared" si="5"/>
        <v>7.9763190781628968</v>
      </c>
      <c r="K40">
        <f t="shared" si="6"/>
        <v>0.2700514667929732</v>
      </c>
    </row>
    <row r="41" spans="1:11" x14ac:dyDescent="0.3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E41">
        <f>A41*$J$3</f>
        <v>101.095433082</v>
      </c>
      <c r="F41">
        <f t="shared" si="1"/>
        <v>29113.394739173225</v>
      </c>
      <c r="G41" s="1">
        <f t="shared" si="2"/>
        <v>29.113394739173227</v>
      </c>
      <c r="H41" s="1">
        <f t="shared" si="3"/>
        <v>29.016110773255697</v>
      </c>
      <c r="I41" s="1">
        <f t="shared" si="4"/>
        <v>100.75761728434126</v>
      </c>
      <c r="J41">
        <f t="shared" si="5"/>
        <v>7.9134847563424611</v>
      </c>
      <c r="K41">
        <f t="shared" si="6"/>
        <v>0.27298489662855818</v>
      </c>
    </row>
    <row r="42" spans="1:11" x14ac:dyDescent="0.3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E42">
        <f>A42*$J$3</f>
        <v>100.901280774</v>
      </c>
      <c r="F42">
        <f t="shared" si="1"/>
        <v>29585.800758957277</v>
      </c>
      <c r="G42" s="1">
        <f t="shared" si="2"/>
        <v>29.585800758957276</v>
      </c>
      <c r="H42" s="1">
        <f t="shared" si="3"/>
        <v>29.486938223053674</v>
      </c>
      <c r="I42" s="1">
        <f t="shared" si="4"/>
        <v>100.56411374666446</v>
      </c>
      <c r="J42">
        <f t="shared" si="5"/>
        <v>7.8982870240322329</v>
      </c>
      <c r="K42">
        <f t="shared" si="6"/>
        <v>0.27111054866150552</v>
      </c>
    </row>
    <row r="43" spans="1:11" x14ac:dyDescent="0.3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E43">
        <f>A43*$J$3</f>
        <v>100.656550974</v>
      </c>
      <c r="F43">
        <f t="shared" si="1"/>
        <v>30041.078702182465</v>
      </c>
      <c r="G43" s="1">
        <f t="shared" si="2"/>
        <v>30.041078702182464</v>
      </c>
      <c r="H43" s="1">
        <f t="shared" si="3"/>
        <v>29.940694830676865</v>
      </c>
      <c r="I43" s="1">
        <f t="shared" si="4"/>
        <v>100.32020172438278</v>
      </c>
      <c r="J43">
        <f t="shared" si="5"/>
        <v>7.8791302185991734</v>
      </c>
      <c r="K43">
        <f t="shared" si="6"/>
        <v>0.27152476073035126</v>
      </c>
    </row>
    <row r="44" spans="1:11" x14ac:dyDescent="0.3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E44">
        <f>A44*$J$3</f>
        <v>99.946834554000006</v>
      </c>
      <c r="F44">
        <f t="shared" si="1"/>
        <v>30352.583314492087</v>
      </c>
      <c r="G44" s="1">
        <f t="shared" si="2"/>
        <v>30.352583314492087</v>
      </c>
      <c r="H44" s="1">
        <f t="shared" si="3"/>
        <v>30.251158533660778</v>
      </c>
      <c r="I44" s="1">
        <f t="shared" si="4"/>
        <v>99.612856859765898</v>
      </c>
      <c r="J44">
        <f t="shared" si="5"/>
        <v>7.823575482843304</v>
      </c>
      <c r="K44">
        <f t="shared" si="6"/>
        <v>0.27578315689023691</v>
      </c>
    </row>
    <row r="45" spans="1:11" x14ac:dyDescent="0.3">
      <c r="A45" s="1">
        <v>121.837</v>
      </c>
      <c r="B45" s="1">
        <f t="shared" si="7"/>
        <v>2950</v>
      </c>
      <c r="C45" s="1">
        <v>0.19255</v>
      </c>
      <c r="D45" s="1">
        <v>1.23943</v>
      </c>
      <c r="E45">
        <f>A45*$J$3</f>
        <v>99.390482141999996</v>
      </c>
      <c r="F45">
        <f t="shared" si="1"/>
        <v>30704.033505848714</v>
      </c>
      <c r="G45" s="1">
        <f t="shared" si="2"/>
        <v>30.704033505848713</v>
      </c>
      <c r="H45" s="1">
        <f t="shared" si="3"/>
        <v>30.601434335402452</v>
      </c>
      <c r="I45" s="1">
        <f t="shared" si="4"/>
        <v>99.058363529112199</v>
      </c>
      <c r="J45">
        <f t="shared" si="5"/>
        <v>7.780025678492148</v>
      </c>
      <c r="K45">
        <f t="shared" si="6"/>
        <v>0.27937317925354577</v>
      </c>
    </row>
    <row r="46" spans="1:11" x14ac:dyDescent="0.3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E46">
        <f>A46*$J$3</f>
        <v>99.286064093999997</v>
      </c>
      <c r="F46">
        <f t="shared" si="1"/>
        <v>31191.636956155573</v>
      </c>
      <c r="G46" s="1">
        <f t="shared" si="2"/>
        <v>31.191636956155573</v>
      </c>
      <c r="H46" s="1">
        <f t="shared" si="3"/>
        <v>31.087408432696176</v>
      </c>
      <c r="I46" s="1">
        <f t="shared" si="4"/>
        <v>98.954294399605345</v>
      </c>
      <c r="J46">
        <f t="shared" si="5"/>
        <v>7.771852108174043</v>
      </c>
      <c r="K46">
        <f t="shared" si="6"/>
        <v>0.28421796622671064</v>
      </c>
    </row>
    <row r="47" spans="1:11" x14ac:dyDescent="0.3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E47">
        <f>A47*$J$3</f>
        <v>98.808025217999997</v>
      </c>
      <c r="F47">
        <f t="shared" si="1"/>
        <v>31558.814224292688</v>
      </c>
      <c r="G47" s="1">
        <f t="shared" si="2"/>
        <v>31.558814224292689</v>
      </c>
      <c r="H47" s="1">
        <f t="shared" si="3"/>
        <v>31.453358758349971</v>
      </c>
      <c r="I47" s="1">
        <f t="shared" si="4"/>
        <v>98.477852916081787</v>
      </c>
      <c r="J47">
        <f t="shared" si="5"/>
        <v>7.734432481561468</v>
      </c>
      <c r="K47">
        <f t="shared" si="6"/>
        <v>0.29086305441295046</v>
      </c>
    </row>
    <row r="48" spans="1:11" x14ac:dyDescent="0.3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E48">
        <f>A48*$J$3</f>
        <v>98.808840984</v>
      </c>
      <c r="F48">
        <f t="shared" si="1"/>
        <v>32076.436657655835</v>
      </c>
      <c r="G48" s="1">
        <f t="shared" si="2"/>
        <v>32.076436657655833</v>
      </c>
      <c r="H48" s="1">
        <f t="shared" si="3"/>
        <v>31.969251528662255</v>
      </c>
      <c r="I48" s="1">
        <f t="shared" si="4"/>
        <v>98.478665956156064</v>
      </c>
      <c r="J48">
        <f t="shared" si="5"/>
        <v>7.7344963375795777</v>
      </c>
      <c r="K48">
        <f t="shared" si="6"/>
        <v>0.29172469025865405</v>
      </c>
    </row>
    <row r="49" spans="1:11" x14ac:dyDescent="0.3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E49">
        <f>A49*$J$3</f>
        <v>98.586136866000004</v>
      </c>
      <c r="F49">
        <f t="shared" si="1"/>
        <v>32520.33574902247</v>
      </c>
      <c r="G49" s="1">
        <f t="shared" si="2"/>
        <v>32.520335749022472</v>
      </c>
      <c r="H49" s="1">
        <f t="shared" si="3"/>
        <v>32.411667307469081</v>
      </c>
      <c r="I49" s="1">
        <f t="shared" si="4"/>
        <v>98.256706015879729</v>
      </c>
      <c r="J49">
        <f t="shared" si="5"/>
        <v>7.7170636446354957</v>
      </c>
      <c r="K49">
        <f t="shared" si="6"/>
        <v>0.29596194200689691</v>
      </c>
    </row>
    <row r="50" spans="1:11" x14ac:dyDescent="0.3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E50">
        <f>A50*$J$3</f>
        <v>98.378116536000007</v>
      </c>
      <c r="F50">
        <f t="shared" si="1"/>
        <v>32966.823272906469</v>
      </c>
      <c r="G50" s="1">
        <f t="shared" si="2"/>
        <v>32.966823272906467</v>
      </c>
      <c r="H50" s="1">
        <f t="shared" si="3"/>
        <v>32.856662869407543</v>
      </c>
      <c r="I50" s="1">
        <f t="shared" si="4"/>
        <v>98.049380796940298</v>
      </c>
      <c r="J50">
        <f t="shared" si="5"/>
        <v>7.7007803600173919</v>
      </c>
      <c r="K50">
        <f t="shared" si="6"/>
        <v>0.29452108506765379</v>
      </c>
    </row>
    <row r="51" spans="1:11" x14ac:dyDescent="0.3">
      <c r="A51" s="1">
        <v>120.84</v>
      </c>
      <c r="B51" s="1">
        <f t="shared" si="7"/>
        <v>3250</v>
      </c>
      <c r="C51" s="1">
        <v>0.22305</v>
      </c>
      <c r="D51" s="1">
        <v>1.17378</v>
      </c>
      <c r="E51">
        <f>A51*$J$3</f>
        <v>98.577163440000007</v>
      </c>
      <c r="F51">
        <f t="shared" si="1"/>
        <v>33549.673351439305</v>
      </c>
      <c r="G51" s="1">
        <f t="shared" si="2"/>
        <v>33.549673351439303</v>
      </c>
      <c r="H51" s="1">
        <f t="shared" si="3"/>
        <v>33.437565323223886</v>
      </c>
      <c r="I51" s="1">
        <f t="shared" si="4"/>
        <v>98.247762575062737</v>
      </c>
      <c r="J51">
        <f t="shared" si="5"/>
        <v>7.7163612284362806</v>
      </c>
      <c r="K51">
        <f t="shared" si="6"/>
        <v>0.29617646812106957</v>
      </c>
    </row>
    <row r="52" spans="1:11" x14ac:dyDescent="0.3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E52">
        <f>A52*$J$3</f>
        <v>99.22406587799999</v>
      </c>
      <c r="F52">
        <f t="shared" si="1"/>
        <v>34289.375606379792</v>
      </c>
      <c r="G52" s="1">
        <f t="shared" si="2"/>
        <v>34.289375606379792</v>
      </c>
      <c r="H52" s="1">
        <f t="shared" si="3"/>
        <v>34.174795823509747</v>
      </c>
      <c r="I52" s="1">
        <f t="shared" si="4"/>
        <v>98.892503353960649</v>
      </c>
      <c r="J52">
        <f t="shared" si="5"/>
        <v>7.7669990507976703</v>
      </c>
      <c r="K52">
        <f t="shared" si="6"/>
        <v>0.29297029459097285</v>
      </c>
    </row>
    <row r="53" spans="1:11" x14ac:dyDescent="0.3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E53">
        <f>A53*$J$3</f>
        <v>99.671105646000001</v>
      </c>
      <c r="F53">
        <f t="shared" si="1"/>
        <v>34965.738148778779</v>
      </c>
      <c r="G53" s="1">
        <f t="shared" si="2"/>
        <v>34.965738148778776</v>
      </c>
      <c r="H53" s="1">
        <f t="shared" si="3"/>
        <v>34.848898264291854</v>
      </c>
      <c r="I53" s="1">
        <f t="shared" si="4"/>
        <v>99.338049314661859</v>
      </c>
      <c r="J53">
        <f t="shared" si="5"/>
        <v>7.8019921487220563</v>
      </c>
      <c r="K53">
        <f t="shared" si="6"/>
        <v>0.29112541587564478</v>
      </c>
    </row>
    <row r="54" spans="1:11" x14ac:dyDescent="0.3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E54">
        <f>A54*$J$3</f>
        <v>100.284561678</v>
      </c>
      <c r="F54">
        <f t="shared" si="1"/>
        <v>35706.034120088763</v>
      </c>
      <c r="G54" s="1">
        <f t="shared" si="2"/>
        <v>35.706034120088766</v>
      </c>
      <c r="H54" s="1">
        <f t="shared" si="3"/>
        <v>35.586720497012202</v>
      </c>
      <c r="I54" s="1">
        <f t="shared" si="4"/>
        <v>99.94945545051462</v>
      </c>
      <c r="J54">
        <f t="shared" si="5"/>
        <v>7.8500118743409262</v>
      </c>
      <c r="K54">
        <f t="shared" si="6"/>
        <v>0.29220113162360767</v>
      </c>
    </row>
    <row r="55" spans="1:11" x14ac:dyDescent="0.3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E55">
        <f>A55*$J$3</f>
        <v>100.72670685</v>
      </c>
      <c r="F55">
        <f t="shared" si="1"/>
        <v>36390.862459929056</v>
      </c>
      <c r="G55" s="1">
        <f t="shared" si="2"/>
        <v>36.390862459929053</v>
      </c>
      <c r="H55" s="1">
        <f t="shared" si="3"/>
        <v>36.269260446320601</v>
      </c>
      <c r="I55" s="1">
        <f t="shared" si="4"/>
        <v>100.3901231707702</v>
      </c>
      <c r="J55">
        <f t="shared" si="5"/>
        <v>7.8846218361566507</v>
      </c>
      <c r="K55">
        <f t="shared" si="6"/>
        <v>0.28896701700084498</v>
      </c>
    </row>
    <row r="56" spans="1:11" x14ac:dyDescent="0.3">
      <c r="A56" s="1">
        <v>123.428</v>
      </c>
      <c r="B56" s="1">
        <f t="shared" si="7"/>
        <v>3500</v>
      </c>
      <c r="C56" s="1">
        <v>0.24195</v>
      </c>
      <c r="D56" s="1">
        <v>1.11975</v>
      </c>
      <c r="E56">
        <f>A56*$J$3</f>
        <v>100.688365848</v>
      </c>
      <c r="F56">
        <f t="shared" si="1"/>
        <v>36904.213552504458</v>
      </c>
      <c r="G56" s="1">
        <f t="shared" si="2"/>
        <v>36.904213552504459</v>
      </c>
      <c r="H56" s="1">
        <f t="shared" si="3"/>
        <v>36.780896148758877</v>
      </c>
      <c r="I56" s="1">
        <f t="shared" si="4"/>
        <v>100.35191028727941</v>
      </c>
      <c r="J56">
        <f t="shared" si="5"/>
        <v>7.881620603305473</v>
      </c>
      <c r="K56">
        <f t="shared" si="6"/>
        <v>0.29206955579744609</v>
      </c>
    </row>
    <row r="57" spans="1:11" x14ac:dyDescent="0.3">
      <c r="A57" s="1">
        <v>124.205</v>
      </c>
      <c r="B57" s="1">
        <f t="shared" si="7"/>
        <v>3550</v>
      </c>
      <c r="C57" s="1">
        <v>0.24545</v>
      </c>
      <c r="D57" s="1">
        <v>1.10622</v>
      </c>
      <c r="E57">
        <f>A57*$J$3</f>
        <v>101.32221602999999</v>
      </c>
      <c r="F57">
        <f t="shared" si="1"/>
        <v>37667.053660492173</v>
      </c>
      <c r="G57" s="1">
        <f t="shared" si="2"/>
        <v>37.667053660492172</v>
      </c>
      <c r="H57" s="1">
        <f t="shared" si="3"/>
        <v>37.541187185718258</v>
      </c>
      <c r="I57" s="1">
        <f t="shared" si="4"/>
        <v>100.98364242498896</v>
      </c>
      <c r="J57">
        <f t="shared" si="5"/>
        <v>7.9312367293770958</v>
      </c>
      <c r="K57">
        <f t="shared" si="6"/>
        <v>0.29029396289699388</v>
      </c>
    </row>
    <row r="58" spans="1:11" x14ac:dyDescent="0.3">
      <c r="A58" s="1">
        <v>124.066</v>
      </c>
      <c r="B58" s="1">
        <f t="shared" si="7"/>
        <v>3600</v>
      </c>
      <c r="C58" s="1">
        <v>0.25505</v>
      </c>
      <c r="D58" s="1">
        <v>1.09697</v>
      </c>
      <c r="E58">
        <f>A58*$J$3</f>
        <v>101.208824556</v>
      </c>
      <c r="F58">
        <f t="shared" si="1"/>
        <v>38154.827964430544</v>
      </c>
      <c r="G58" s="1">
        <f t="shared" si="2"/>
        <v>38.154827964430545</v>
      </c>
      <c r="H58" s="1">
        <f t="shared" si="3"/>
        <v>38.027331565726946</v>
      </c>
      <c r="I58" s="1">
        <f t="shared" si="4"/>
        <v>100.87062985466511</v>
      </c>
      <c r="J58">
        <f t="shared" si="5"/>
        <v>7.9223607428597811</v>
      </c>
      <c r="K58">
        <f t="shared" si="6"/>
        <v>0.29779160234861773</v>
      </c>
    </row>
    <row r="59" spans="1:11" x14ac:dyDescent="0.3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E59">
        <f>A59*$J$3</f>
        <v>101.12806372199999</v>
      </c>
      <c r="F59">
        <f t="shared" si="1"/>
        <v>38653.887150730137</v>
      </c>
      <c r="G59" s="1">
        <f t="shared" si="2"/>
        <v>38.653887150730135</v>
      </c>
      <c r="H59" s="1">
        <f t="shared" si="3"/>
        <v>38.524723119058763</v>
      </c>
      <c r="I59" s="1">
        <f t="shared" si="4"/>
        <v>100.79013888731215</v>
      </c>
      <c r="J59">
        <f t="shared" si="5"/>
        <v>7.9160389970668694</v>
      </c>
      <c r="K59">
        <f t="shared" si="6"/>
        <v>0.29682809048776326</v>
      </c>
    </row>
    <row r="60" spans="1:11" x14ac:dyDescent="0.3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E60">
        <f>A60*$J$3</f>
        <v>101.00406728999999</v>
      </c>
      <c r="F60">
        <f t="shared" si="1"/>
        <v>39135.348412984211</v>
      </c>
      <c r="G60" s="1">
        <f t="shared" si="2"/>
        <v>39.135348412984214</v>
      </c>
      <c r="H60" s="1">
        <f t="shared" si="3"/>
        <v>39.004575552749657</v>
      </c>
      <c r="I60" s="1">
        <f t="shared" si="4"/>
        <v>100.66655679602277</v>
      </c>
      <c r="J60">
        <f t="shared" si="5"/>
        <v>7.9063328823141195</v>
      </c>
      <c r="K60">
        <f t="shared" si="6"/>
        <v>0.30103083634689803</v>
      </c>
    </row>
    <row r="61" spans="1:11" x14ac:dyDescent="0.3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E61">
        <f>A61*$J$3</f>
        <v>100.964910522</v>
      </c>
      <c r="F61">
        <f t="shared" si="1"/>
        <v>39648.827645783247</v>
      </c>
      <c r="G61" s="1">
        <f t="shared" si="2"/>
        <v>39.64882764578325</v>
      </c>
      <c r="H61" s="1">
        <f t="shared" si="3"/>
        <v>39.516338967224151</v>
      </c>
      <c r="I61" s="1">
        <f t="shared" si="4"/>
        <v>100.6275308724577</v>
      </c>
      <c r="J61">
        <f t="shared" si="5"/>
        <v>7.9032677934448312</v>
      </c>
      <c r="K61">
        <f t="shared" si="6"/>
        <v>0.29786261348154491</v>
      </c>
    </row>
    <row r="62" spans="1:11" x14ac:dyDescent="0.3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E62">
        <f>A62*$J$3</f>
        <v>100.75444289399999</v>
      </c>
      <c r="F62">
        <f t="shared" si="1"/>
        <v>40093.726230894215</v>
      </c>
      <c r="G62" s="1">
        <f t="shared" si="2"/>
        <v>40.093726230894212</v>
      </c>
      <c r="H62" s="1">
        <f t="shared" si="3"/>
        <v>39.959750899913494</v>
      </c>
      <c r="I62" s="1">
        <f t="shared" si="4"/>
        <v>100.41776653329545</v>
      </c>
      <c r="J62">
        <f t="shared" si="5"/>
        <v>7.8867929407724002</v>
      </c>
      <c r="K62">
        <f t="shared" si="6"/>
        <v>0.2992240875061582</v>
      </c>
    </row>
    <row r="63" spans="1:11" x14ac:dyDescent="0.3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E63">
        <f>A63*$J$3</f>
        <v>100.07164675199999</v>
      </c>
      <c r="F63">
        <f t="shared" si="1"/>
        <v>40345.991617818567</v>
      </c>
      <c r="G63" s="1">
        <f t="shared" si="2"/>
        <v>40.345991617818569</v>
      </c>
      <c r="H63" s="1">
        <f t="shared" si="3"/>
        <v>40.211173328552718</v>
      </c>
      <c r="I63" s="1">
        <f t="shared" si="4"/>
        <v>99.737251991129554</v>
      </c>
      <c r="J63">
        <f t="shared" si="5"/>
        <v>7.8333454536141653</v>
      </c>
      <c r="K63">
        <f t="shared" si="6"/>
        <v>0.30226673319600611</v>
      </c>
    </row>
    <row r="64" spans="1:11" x14ac:dyDescent="0.3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E64">
        <f>A64*$J$3</f>
        <v>99.651527262000002</v>
      </c>
      <c r="F64">
        <f t="shared" si="1"/>
        <v>40698.385775489289</v>
      </c>
      <c r="G64" s="1">
        <f t="shared" si="2"/>
        <v>40.698385775489285</v>
      </c>
      <c r="H64" s="1">
        <f t="shared" si="3"/>
        <v>40.562389942294544</v>
      </c>
      <c r="I64" s="1">
        <f t="shared" si="4"/>
        <v>99.318536352879335</v>
      </c>
      <c r="J64">
        <f t="shared" si="5"/>
        <v>7.8004596042874121</v>
      </c>
      <c r="K64">
        <f t="shared" si="6"/>
        <v>0.30200291495218146</v>
      </c>
    </row>
    <row r="65" spans="1:11" x14ac:dyDescent="0.3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E65">
        <f>A65*$J$3</f>
        <v>98.857786943999997</v>
      </c>
      <c r="F65">
        <f t="shared" si="1"/>
        <v>40891.834799766351</v>
      </c>
      <c r="G65" s="1">
        <f t="shared" si="2"/>
        <v>40.89183479976635</v>
      </c>
      <c r="H65" s="1">
        <f t="shared" si="3"/>
        <v>40.755192546308599</v>
      </c>
      <c r="I65" s="1">
        <f t="shared" si="4"/>
        <v>98.527448360612397</v>
      </c>
      <c r="J65">
        <f t="shared" si="5"/>
        <v>7.7383276986661889</v>
      </c>
      <c r="K65">
        <f t="shared" si="6"/>
        <v>0.30814576537039301</v>
      </c>
    </row>
    <row r="66" spans="1:11" x14ac:dyDescent="0.3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E66">
        <f>A66*$J$3</f>
        <v>97.895183064000008</v>
      </c>
      <c r="F66">
        <f t="shared" si="1"/>
        <v>41006.238391425373</v>
      </c>
      <c r="G66" s="1">
        <f t="shared" si="2"/>
        <v>41.00623839142537</v>
      </c>
      <c r="H66" s="1">
        <f t="shared" si="3"/>
        <v>40.869213852246162</v>
      </c>
      <c r="I66" s="1">
        <f t="shared" si="4"/>
        <v>97.568061072971105</v>
      </c>
      <c r="J66">
        <f t="shared" si="5"/>
        <v>7.6629775972961545</v>
      </c>
      <c r="K66">
        <f t="shared" si="6"/>
        <v>0.30913293428338451</v>
      </c>
    </row>
    <row r="67" spans="1:11" x14ac:dyDescent="0.3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E67">
        <f>A67*$J$3</f>
        <v>96.859160243999995</v>
      </c>
      <c r="F67">
        <f t="shared" si="1"/>
        <v>41079.423544482634</v>
      </c>
      <c r="G67" s="1">
        <f t="shared" si="2"/>
        <v>41.079423544482637</v>
      </c>
      <c r="H67" s="1">
        <f t="shared" si="3"/>
        <v>40.942154453199514</v>
      </c>
      <c r="I67" s="1">
        <f t="shared" si="4"/>
        <v>96.535500178645293</v>
      </c>
      <c r="J67">
        <f t="shared" si="5"/>
        <v>7.5818804542962068</v>
      </c>
      <c r="K67">
        <f t="shared" si="6"/>
        <v>0.3113475626831318</v>
      </c>
    </row>
    <row r="68" spans="1:11" x14ac:dyDescent="0.3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E68">
        <f>A68*$J$3</f>
        <v>95.805190571999987</v>
      </c>
      <c r="F68">
        <f t="shared" si="1"/>
        <v>41134.053993157919</v>
      </c>
      <c r="G68" s="1">
        <f t="shared" si="2"/>
        <v>41.13405399315792</v>
      </c>
      <c r="H68" s="1">
        <f t="shared" si="3"/>
        <v>40.996602351308134</v>
      </c>
      <c r="I68" s="1">
        <f t="shared" si="4"/>
        <v>95.485052402685497</v>
      </c>
      <c r="J68">
        <f t="shared" si="5"/>
        <v>7.499378478897829</v>
      </c>
      <c r="K68">
        <f t="shared" si="6"/>
        <v>0.31293764029668752</v>
      </c>
    </row>
    <row r="69" spans="1:11" x14ac:dyDescent="0.3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E69">
        <f>A69*$J$3</f>
        <v>95.036738999999997</v>
      </c>
      <c r="F69">
        <f t="shared" si="1"/>
        <v>41301.729747121724</v>
      </c>
      <c r="G69" s="1">
        <f t="shared" si="2"/>
        <v>41.301729747121726</v>
      </c>
      <c r="H69" s="1">
        <f t="shared" si="3"/>
        <v>41.163717807770396</v>
      </c>
      <c r="I69" s="1">
        <f t="shared" si="4"/>
        <v>94.719168652721024</v>
      </c>
      <c r="J69">
        <f t="shared" si="5"/>
        <v>7.4392261098380228</v>
      </c>
      <c r="K69">
        <f t="shared" si="6"/>
        <v>0.31608952477912139</v>
      </c>
    </row>
    <row r="70" spans="1:11" x14ac:dyDescent="0.3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E70">
        <f>A70*$J$3</f>
        <v>94.572568145999995</v>
      </c>
      <c r="F70">
        <f t="shared" si="1"/>
        <v>41595.187944603116</v>
      </c>
      <c r="G70" s="1">
        <f t="shared" si="2"/>
        <v>41.595187944603119</v>
      </c>
      <c r="H70" s="1">
        <f t="shared" si="3"/>
        <v>41.456195398986608</v>
      </c>
      <c r="I70" s="1">
        <f t="shared" si="4"/>
        <v>94.256548850460092</v>
      </c>
      <c r="J70">
        <f t="shared" si="5"/>
        <v>7.4028920355333225</v>
      </c>
      <c r="K70">
        <f t="shared" si="6"/>
        <v>0.31584085017893537</v>
      </c>
    </row>
    <row r="71" spans="1:11" x14ac:dyDescent="0.3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E71">
        <f>A71*$J$3</f>
        <v>93.840826044000011</v>
      </c>
      <c r="F71">
        <f t="shared" ref="F71:F96" si="9" xml:space="preserve"> (2 * PI() * B71 * E71) / 60</f>
        <v>41764.700375105655</v>
      </c>
      <c r="G71" s="1">
        <f t="shared" ref="G71:G96" si="10" xml:space="preserve"> ((2 * PI() * B71 * E71) / 60) / 1000</f>
        <v>41.764700375105654</v>
      </c>
      <c r="H71" s="1">
        <f t="shared" ref="H71:H96" si="11">G71*$K$3</f>
        <v>41.625141394634696</v>
      </c>
      <c r="I71" s="1">
        <f t="shared" ref="I71:I96" si="12">E71*$K$3</f>
        <v>93.527251903837865</v>
      </c>
      <c r="J71">
        <f t="shared" ref="J71:J96" si="13" xml:space="preserve"> ((120 * (H71 * 1000)) / ($L$3 * B71)) / 100000</f>
        <v>7.3456131872884747</v>
      </c>
      <c r="K71">
        <f t="shared" ref="K71:K96" si="14" xml:space="preserve"> ((C71 * 0.74) / 60 * 3600) / H71</f>
        <v>0.31695892333234404</v>
      </c>
    </row>
    <row r="72" spans="1:11" x14ac:dyDescent="0.3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E72">
        <f>A72*$J$3</f>
        <v>93.316288506000006</v>
      </c>
      <c r="F72">
        <f t="shared" si="9"/>
        <v>42019.853188402521</v>
      </c>
      <c r="G72" s="1">
        <f t="shared" si="10"/>
        <v>42.019853188402521</v>
      </c>
      <c r="H72" s="1">
        <f t="shared" si="11"/>
        <v>41.879441601156742</v>
      </c>
      <c r="I72" s="1">
        <f t="shared" si="12"/>
        <v>93.004467136080777</v>
      </c>
      <c r="J72">
        <f t="shared" si="13"/>
        <v>7.3045537676436183</v>
      </c>
      <c r="K72">
        <f t="shared" si="14"/>
        <v>0.32038822598889177</v>
      </c>
    </row>
    <row r="73" spans="1:11" x14ac:dyDescent="0.3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E73">
        <f>A73*$J$3</f>
        <v>93.010376256000001</v>
      </c>
      <c r="F73">
        <f t="shared" si="9"/>
        <v>42369.103639253459</v>
      </c>
      <c r="G73" s="1">
        <f t="shared" si="10"/>
        <v>42.36910363925346</v>
      </c>
      <c r="H73" s="1">
        <f t="shared" si="11"/>
        <v>42.227525012943303</v>
      </c>
      <c r="I73" s="1">
        <f t="shared" si="12"/>
        <v>92.699577108228667</v>
      </c>
      <c r="J73">
        <f t="shared" si="13"/>
        <v>7.2806077608522939</v>
      </c>
      <c r="K73">
        <f t="shared" si="14"/>
        <v>0.32179532179153064</v>
      </c>
    </row>
    <row r="74" spans="1:11" x14ac:dyDescent="0.3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E74">
        <f>A74*$J$3</f>
        <v>92.89209018599999</v>
      </c>
      <c r="F74">
        <f t="shared" si="9"/>
        <v>42801.60252205759</v>
      </c>
      <c r="G74" s="1">
        <f t="shared" si="10"/>
        <v>42.801602522057593</v>
      </c>
      <c r="H74" s="1">
        <f t="shared" si="11"/>
        <v>42.658578677594384</v>
      </c>
      <c r="I74" s="1">
        <f t="shared" si="12"/>
        <v>92.581686297459171</v>
      </c>
      <c r="J74">
        <f t="shared" si="13"/>
        <v>7.2713486382263151</v>
      </c>
      <c r="K74">
        <f t="shared" si="14"/>
        <v>0.32182225534885495</v>
      </c>
    </row>
    <row r="75" spans="1:11" x14ac:dyDescent="0.3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E75">
        <f>A75*$J$3</f>
        <v>92.98508751</v>
      </c>
      <c r="F75">
        <f t="shared" si="9"/>
        <v>43331.321392531638</v>
      </c>
      <c r="G75" s="1">
        <f t="shared" si="10"/>
        <v>43.331321392531635</v>
      </c>
      <c r="H75" s="1">
        <f t="shared" si="11"/>
        <v>43.186527464125874</v>
      </c>
      <c r="I75" s="1">
        <f t="shared" si="12"/>
        <v>92.67437286592623</v>
      </c>
      <c r="J75">
        <f t="shared" si="13"/>
        <v>7.2786282242908769</v>
      </c>
      <c r="K75">
        <f t="shared" si="14"/>
        <v>0.31860769568541425</v>
      </c>
    </row>
    <row r="76" spans="1:11" x14ac:dyDescent="0.3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E76">
        <f>A76*$J$3</f>
        <v>92.431182395999997</v>
      </c>
      <c r="F76">
        <f t="shared" si="9"/>
        <v>43557.16853668377</v>
      </c>
      <c r="G76" s="1">
        <f t="shared" si="10"/>
        <v>43.557168536683768</v>
      </c>
      <c r="H76" s="1">
        <f t="shared" si="11"/>
        <v>43.411619927964317</v>
      </c>
      <c r="I76" s="1">
        <f t="shared" si="12"/>
        <v>92.122318655495349</v>
      </c>
      <c r="J76">
        <f t="shared" si="13"/>
        <v>7.2352699879940525</v>
      </c>
      <c r="K76">
        <f t="shared" si="14"/>
        <v>0.32160928394672544</v>
      </c>
    </row>
    <row r="77" spans="1:11" x14ac:dyDescent="0.3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E77">
        <f>A77*$J$3</f>
        <v>92.241924683999997</v>
      </c>
      <c r="F77">
        <f t="shared" si="9"/>
        <v>43950.960529269338</v>
      </c>
      <c r="G77" s="1">
        <f t="shared" si="10"/>
        <v>43.950960529269338</v>
      </c>
      <c r="H77" s="1">
        <f t="shared" si="11"/>
        <v>43.804096043541087</v>
      </c>
      <c r="I77" s="1">
        <f t="shared" si="12"/>
        <v>91.933693358264179</v>
      </c>
      <c r="J77">
        <f t="shared" si="13"/>
        <v>7.2204553917924876</v>
      </c>
      <c r="K77">
        <f t="shared" si="14"/>
        <v>0.32141377797193432</v>
      </c>
    </row>
    <row r="78" spans="1:11" x14ac:dyDescent="0.3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E78">
        <f>A78*$J$3</f>
        <v>91.524866369999998</v>
      </c>
      <c r="F78">
        <f t="shared" si="9"/>
        <v>44088.52333067952</v>
      </c>
      <c r="G78" s="1">
        <f t="shared" si="10"/>
        <v>44.088523330679521</v>
      </c>
      <c r="H78" s="1">
        <f t="shared" si="11"/>
        <v>43.941199171491554</v>
      </c>
      <c r="I78" s="1">
        <f t="shared" si="12"/>
        <v>91.219031132978841</v>
      </c>
      <c r="J78">
        <f t="shared" si="13"/>
        <v>7.1643259518736224</v>
      </c>
      <c r="K78">
        <f t="shared" si="14"/>
        <v>0.32273493367019146</v>
      </c>
    </row>
    <row r="79" spans="1:11" x14ac:dyDescent="0.3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E79">
        <f>A79*$J$3</f>
        <v>90.599787726000002</v>
      </c>
      <c r="F79">
        <f t="shared" si="9"/>
        <v>44117.282268203431</v>
      </c>
      <c r="G79" s="1">
        <f t="shared" si="10"/>
        <v>44.117282268203432</v>
      </c>
      <c r="H79" s="1">
        <f t="shared" si="11"/>
        <v>43.969862009487294</v>
      </c>
      <c r="I79" s="1">
        <f t="shared" si="12"/>
        <v>90.297043688754073</v>
      </c>
      <c r="J79">
        <f t="shared" si="13"/>
        <v>7.0919132273366596</v>
      </c>
      <c r="K79">
        <f t="shared" si="14"/>
        <v>0.32368580089992316</v>
      </c>
    </row>
    <row r="80" spans="1:11" x14ac:dyDescent="0.3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E80">
        <f>A80*$J$3</f>
        <v>89.712234318</v>
      </c>
      <c r="F80">
        <f t="shared" si="9"/>
        <v>44154.823082386938</v>
      </c>
      <c r="G80" s="1">
        <f t="shared" si="10"/>
        <v>44.15482308238694</v>
      </c>
      <c r="H80" s="1">
        <f t="shared" si="11"/>
        <v>44.007277379031997</v>
      </c>
      <c r="I80" s="1">
        <f t="shared" si="12"/>
        <v>89.412456087945827</v>
      </c>
      <c r="J80">
        <f t="shared" si="13"/>
        <v>7.0224378796327649</v>
      </c>
      <c r="K80">
        <f t="shared" si="14"/>
        <v>0.32356193902566771</v>
      </c>
    </row>
    <row r="81" spans="1:11" x14ac:dyDescent="0.3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E81">
        <f>A81*$J$3</f>
        <v>88.636238964</v>
      </c>
      <c r="F81">
        <f t="shared" si="9"/>
        <v>44089.334885429198</v>
      </c>
      <c r="G81" s="1">
        <f t="shared" si="10"/>
        <v>44.089334885429196</v>
      </c>
      <c r="H81" s="1">
        <f t="shared" si="11"/>
        <v>43.942008014387618</v>
      </c>
      <c r="I81" s="1">
        <f t="shared" si="12"/>
        <v>88.340056229980689</v>
      </c>
      <c r="J81">
        <f t="shared" si="13"/>
        <v>6.938211791745414</v>
      </c>
      <c r="K81">
        <f t="shared" si="14"/>
        <v>0.32823579649062623</v>
      </c>
    </row>
    <row r="82" spans="1:11" x14ac:dyDescent="0.3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E82">
        <f>A82*$J$3</f>
        <v>87.348960215999995</v>
      </c>
      <c r="F82">
        <f t="shared" si="9"/>
        <v>43906.376274126829</v>
      </c>
      <c r="G82" s="1">
        <f t="shared" si="10"/>
        <v>43.906376274126828</v>
      </c>
      <c r="H82" s="1">
        <f t="shared" si="11"/>
        <v>43.759660769072134</v>
      </c>
      <c r="I82" s="1">
        <f t="shared" si="12"/>
        <v>87.057078992779012</v>
      </c>
      <c r="J82">
        <f t="shared" si="13"/>
        <v>6.8374469951675207</v>
      </c>
      <c r="K82">
        <f t="shared" si="14"/>
        <v>0.32929917066872055</v>
      </c>
    </row>
    <row r="83" spans="1:11" x14ac:dyDescent="0.3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E83">
        <f>A83*$J$3</f>
        <v>85.85121384</v>
      </c>
      <c r="F83">
        <f t="shared" si="9"/>
        <v>43603.042736744173</v>
      </c>
      <c r="G83" s="1">
        <f t="shared" si="10"/>
        <v>43.603042736744172</v>
      </c>
      <c r="H83" s="1">
        <f t="shared" si="11"/>
        <v>43.457340836931216</v>
      </c>
      <c r="I83" s="1">
        <f t="shared" si="12"/>
        <v>85.564337416415114</v>
      </c>
      <c r="J83">
        <f t="shared" si="13"/>
        <v>6.7202073459171974</v>
      </c>
      <c r="K83">
        <f t="shared" si="14"/>
        <v>0.33276495343476203</v>
      </c>
    </row>
    <row r="84" spans="1:11" x14ac:dyDescent="0.3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E84">
        <f>A84*$J$3</f>
        <v>84.53946211200001</v>
      </c>
      <c r="F84">
        <f t="shared" si="9"/>
        <v>43379.463674550338</v>
      </c>
      <c r="G84" s="1">
        <f t="shared" si="10"/>
        <v>43.379463674550337</v>
      </c>
      <c r="H84" s="1">
        <f t="shared" si="11"/>
        <v>43.234508876133873</v>
      </c>
      <c r="I84" s="1">
        <f t="shared" si="12"/>
        <v>84.256968976985291</v>
      </c>
      <c r="J84">
        <f t="shared" si="13"/>
        <v>6.6175268687960003</v>
      </c>
      <c r="K84">
        <f t="shared" si="14"/>
        <v>0.33653394888063043</v>
      </c>
    </row>
    <row r="85" spans="1:11" x14ac:dyDescent="0.3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E85">
        <f>A85*$J$3</f>
        <v>83.48141360999999</v>
      </c>
      <c r="F85">
        <f t="shared" si="9"/>
        <v>43273.658291897045</v>
      </c>
      <c r="G85" s="1">
        <f t="shared" si="10"/>
        <v>43.273658291897043</v>
      </c>
      <c r="H85" s="1">
        <f t="shared" si="11"/>
        <v>43.129057047826691</v>
      </c>
      <c r="I85" s="1">
        <f t="shared" si="12"/>
        <v>83.202456000654109</v>
      </c>
      <c r="J85">
        <f t="shared" si="13"/>
        <v>6.5347056133070724</v>
      </c>
      <c r="K85">
        <f t="shared" si="14"/>
        <v>0.33812888567974986</v>
      </c>
    </row>
    <row r="86" spans="1:11" x14ac:dyDescent="0.3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E86">
        <f>A86*$J$3</f>
        <v>82.478837196000001</v>
      </c>
      <c r="F86">
        <f t="shared" si="9"/>
        <v>43185.818168597034</v>
      </c>
      <c r="G86" s="1">
        <f t="shared" si="10"/>
        <v>43.185818168597031</v>
      </c>
      <c r="H86" s="1">
        <f t="shared" si="11"/>
        <v>43.04151044699762</v>
      </c>
      <c r="I86" s="1">
        <f t="shared" si="12"/>
        <v>82.203229749373492</v>
      </c>
      <c r="J86">
        <f t="shared" si="13"/>
        <v>6.4562265670496437</v>
      </c>
      <c r="K86">
        <f t="shared" si="14"/>
        <v>0.33907453173539892</v>
      </c>
    </row>
    <row r="87" spans="1:11" x14ac:dyDescent="0.3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E87">
        <f>A87*$J$3</f>
        <v>81.017718713400001</v>
      </c>
      <c r="F87">
        <f t="shared" si="9"/>
        <v>42844.986103304662</v>
      </c>
      <c r="G87" s="1">
        <f t="shared" si="10"/>
        <v>42.844986103304663</v>
      </c>
      <c r="H87" s="1">
        <f t="shared" si="11"/>
        <v>42.701817290283948</v>
      </c>
      <c r="I87" s="1">
        <f t="shared" si="12"/>
        <v>80.746993672344402</v>
      </c>
      <c r="J87">
        <f t="shared" si="13"/>
        <v>6.3418540530124679</v>
      </c>
      <c r="K87">
        <f t="shared" si="14"/>
        <v>0.34296760487831252</v>
      </c>
    </row>
    <row r="88" spans="1:11" x14ac:dyDescent="0.3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E88">
        <f>A88*$J$3</f>
        <v>79.603669929000006</v>
      </c>
      <c r="F88">
        <f t="shared" si="9"/>
        <v>42513.99179011464</v>
      </c>
      <c r="G88" s="1">
        <f t="shared" si="10"/>
        <v>42.513991790114638</v>
      </c>
      <c r="H88" s="1">
        <f t="shared" si="11"/>
        <v>42.371929012297713</v>
      </c>
      <c r="I88" s="1">
        <f t="shared" si="12"/>
        <v>79.337670007600835</v>
      </c>
      <c r="J88">
        <f t="shared" si="13"/>
        <v>6.231166031220253</v>
      </c>
      <c r="K88">
        <f t="shared" si="14"/>
        <v>0.34548061278379322</v>
      </c>
    </row>
    <row r="89" spans="1:11" x14ac:dyDescent="0.3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E89">
        <f>A89*$J$3</f>
        <v>78.190029027600005</v>
      </c>
      <c r="F89">
        <f t="shared" si="9"/>
        <v>42168.409566732218</v>
      </c>
      <c r="G89" s="1">
        <f t="shared" si="10"/>
        <v>42.168409566732215</v>
      </c>
      <c r="H89" s="1">
        <f t="shared" si="11"/>
        <v>42.027501570401348</v>
      </c>
      <c r="I89" s="1">
        <f t="shared" si="12"/>
        <v>77.928752862894399</v>
      </c>
      <c r="J89">
        <f t="shared" si="13"/>
        <v>6.120509937437089</v>
      </c>
      <c r="K89">
        <f t="shared" si="14"/>
        <v>0.34963248946372416</v>
      </c>
    </row>
    <row r="90" spans="1:11" x14ac:dyDescent="0.3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E90">
        <f>A90*$J$3</f>
        <v>77.337308827799987</v>
      </c>
      <c r="F90">
        <f t="shared" si="9"/>
        <v>42113.469018715718</v>
      </c>
      <c r="G90" s="1">
        <f t="shared" si="10"/>
        <v>42.113469018715719</v>
      </c>
      <c r="H90" s="1">
        <f t="shared" si="11"/>
        <v>41.972744609165048</v>
      </c>
      <c r="I90" s="1">
        <f t="shared" si="12"/>
        <v>77.07888207325756</v>
      </c>
      <c r="J90">
        <f t="shared" si="13"/>
        <v>6.0537612417064981</v>
      </c>
      <c r="K90">
        <f t="shared" si="14"/>
        <v>0.35310342790315863</v>
      </c>
    </row>
    <row r="91" spans="1:11" x14ac:dyDescent="0.3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E91">
        <f>A91*$J$3</f>
        <v>75.945856761599998</v>
      </c>
      <c r="F91">
        <f t="shared" si="9"/>
        <v>41753.415492744418</v>
      </c>
      <c r="G91" s="1">
        <f t="shared" si="10"/>
        <v>41.753415492744416</v>
      </c>
      <c r="H91" s="1">
        <f t="shared" si="11"/>
        <v>41.61389422131154</v>
      </c>
      <c r="I91" s="1">
        <f t="shared" si="12"/>
        <v>75.692079618571327</v>
      </c>
      <c r="J91">
        <f t="shared" si="13"/>
        <v>5.9448420316159325</v>
      </c>
      <c r="K91">
        <f t="shared" si="14"/>
        <v>0.3534809773334498</v>
      </c>
    </row>
    <row r="92" spans="1:11" x14ac:dyDescent="0.3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E92">
        <f>A92*$J$3</f>
        <v>74.878019067600007</v>
      </c>
      <c r="F92">
        <f t="shared" si="9"/>
        <v>41558.401449202727</v>
      </c>
      <c r="G92" s="1">
        <f t="shared" si="10"/>
        <v>41.558401449202726</v>
      </c>
      <c r="H92" s="1">
        <f t="shared" si="11"/>
        <v>41.419531827628461</v>
      </c>
      <c r="I92" s="1">
        <f t="shared" si="12"/>
        <v>74.627810161348918</v>
      </c>
      <c r="J92">
        <f t="shared" si="13"/>
        <v>5.8612545039096871</v>
      </c>
      <c r="K92">
        <f t="shared" si="14"/>
        <v>0.35631885124677959</v>
      </c>
    </row>
    <row r="93" spans="1:11" x14ac:dyDescent="0.3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E93">
        <f>A93*$J$3</f>
        <v>73.903341850800004</v>
      </c>
      <c r="F93">
        <f t="shared" si="9"/>
        <v>41404.398257100496</v>
      </c>
      <c r="G93" s="1">
        <f t="shared" si="10"/>
        <v>41.404398257100496</v>
      </c>
      <c r="H93" s="1">
        <f t="shared" si="11"/>
        <v>41.266043245430907</v>
      </c>
      <c r="I93" s="1">
        <f t="shared" si="12"/>
        <v>73.656389880608401</v>
      </c>
      <c r="J93">
        <f t="shared" si="13"/>
        <v>5.7849593334716225</v>
      </c>
      <c r="K93">
        <f t="shared" si="14"/>
        <v>0.35592266291792446</v>
      </c>
    </row>
    <row r="94" spans="1:11" x14ac:dyDescent="0.3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E94">
        <f>A94*$J$3</f>
        <v>73.123143248399998</v>
      </c>
      <c r="F94">
        <f t="shared" si="9"/>
        <v>41350.163334582154</v>
      </c>
      <c r="G94" s="1">
        <f t="shared" si="10"/>
        <v>41.350163334582156</v>
      </c>
      <c r="H94" s="1">
        <f t="shared" si="11"/>
        <v>41.211989551807413</v>
      </c>
      <c r="I94" s="1">
        <f t="shared" si="12"/>
        <v>72.878798353574382</v>
      </c>
      <c r="J94">
        <f t="shared" si="13"/>
        <v>5.7238874377510287</v>
      </c>
      <c r="K94">
        <f t="shared" si="14"/>
        <v>0.3650083425622988</v>
      </c>
    </row>
    <row r="95" spans="1:11" x14ac:dyDescent="0.3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E95">
        <f>A95*$J$3</f>
        <v>72.542481009599996</v>
      </c>
      <c r="F95">
        <f t="shared" si="9"/>
        <v>41401.638116683454</v>
      </c>
      <c r="G95" s="1">
        <f t="shared" si="10"/>
        <v>41.401638116683458</v>
      </c>
      <c r="H95" s="1">
        <f t="shared" si="11"/>
        <v>41.263292328170728</v>
      </c>
      <c r="I95" s="1">
        <f t="shared" si="12"/>
        <v>72.300076428707371</v>
      </c>
      <c r="J95">
        <f t="shared" si="13"/>
        <v>5.6784347240601907</v>
      </c>
      <c r="K95">
        <f t="shared" si="14"/>
        <v>0.36993461109691123</v>
      </c>
    </row>
    <row r="96" spans="1:11" x14ac:dyDescent="0.3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E96">
        <f>A96*$J$3</f>
        <v>72.315534908399997</v>
      </c>
      <c r="F96">
        <f t="shared" si="9"/>
        <v>41650.7580882517</v>
      </c>
      <c r="G96" s="1">
        <f t="shared" si="10"/>
        <v>41.650758088251699</v>
      </c>
      <c r="H96" s="1">
        <f t="shared" si="11"/>
        <v>41.511579852027509</v>
      </c>
      <c r="I96" s="1">
        <f t="shared" si="12"/>
        <v>72.073888680044817</v>
      </c>
      <c r="J96">
        <f t="shared" si="13"/>
        <v>5.6606699798219324</v>
      </c>
      <c r="K96">
        <f t="shared" si="14"/>
        <v>0.37306987725362606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Marcus Tenniswood (2501145)</cp:lastModifiedBy>
  <cp:revision/>
  <dcterms:created xsi:type="dcterms:W3CDTF">2019-10-18T15:00:30Z</dcterms:created>
  <dcterms:modified xsi:type="dcterms:W3CDTF">2026-03-22T21:16:21Z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