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/>
  </bookViews>
  <sheets>
    <sheet name="Viva Voce Timetable 2012 V2" sheetId="1" r:id="rId1"/>
    <sheet name="Sheet3" sheetId="2" r:id="rId2"/>
  </sheets>
  <definedNames>
    <definedName name="_xlnm.Print_Area">'Viva Voce Timetable 2012 V2'!$A$1:$M$53</definedName>
  </definedNames>
  <calcPr calcId="125725" iterateDelta="1E-4"/>
</workbook>
</file>

<file path=xl/calcChain.xml><?xml version="1.0" encoding="utf-8"?>
<calcChain xmlns="http://schemas.openxmlformats.org/spreadsheetml/2006/main">
  <c r="M81" i="1"/>
  <c r="AD28" s="1"/>
  <c r="L81"/>
  <c r="AC28" s="1"/>
  <c r="F81"/>
  <c r="J81" s="1"/>
  <c r="AA28" s="1"/>
  <c r="E81"/>
  <c r="V28" s="1"/>
  <c r="M80"/>
  <c r="L80"/>
  <c r="B80" s="1"/>
  <c r="S27" s="1"/>
  <c r="J80"/>
  <c r="F80"/>
  <c r="E80"/>
  <c r="I80" s="1"/>
  <c r="Z27" s="1"/>
  <c r="M79"/>
  <c r="L79"/>
  <c r="J79"/>
  <c r="AA26" s="1"/>
  <c r="I79"/>
  <c r="Z26" s="1"/>
  <c r="F79"/>
  <c r="B79" s="1"/>
  <c r="S26" s="1"/>
  <c r="E79"/>
  <c r="M78"/>
  <c r="L78"/>
  <c r="I78"/>
  <c r="Z25" s="1"/>
  <c r="F78"/>
  <c r="J78" s="1"/>
  <c r="AA25" s="1"/>
  <c r="E78"/>
  <c r="B78" s="1"/>
  <c r="S25" s="1"/>
  <c r="M77"/>
  <c r="L77"/>
  <c r="AC24" s="1"/>
  <c r="F77"/>
  <c r="J77" s="1"/>
  <c r="AA24" s="1"/>
  <c r="E77"/>
  <c r="I77" s="1"/>
  <c r="Z24" s="1"/>
  <c r="M76"/>
  <c r="L76"/>
  <c r="J76"/>
  <c r="F76"/>
  <c r="E76"/>
  <c r="I76" s="1"/>
  <c r="Z23" s="1"/>
  <c r="M75"/>
  <c r="J75" s="1"/>
  <c r="AA22" s="1"/>
  <c r="L75"/>
  <c r="I75"/>
  <c r="Z22" s="1"/>
  <c r="F75"/>
  <c r="E75"/>
  <c r="B75"/>
  <c r="M74"/>
  <c r="L74"/>
  <c r="I74" s="1"/>
  <c r="Z21" s="1"/>
  <c r="F74"/>
  <c r="J74" s="1"/>
  <c r="AA21" s="1"/>
  <c r="E74"/>
  <c r="B74" s="1"/>
  <c r="S21" s="1"/>
  <c r="M73"/>
  <c r="AD20" s="1"/>
  <c r="L73"/>
  <c r="AC20" s="1"/>
  <c r="F73"/>
  <c r="E73"/>
  <c r="B73" s="1"/>
  <c r="S20" s="1"/>
  <c r="M72"/>
  <c r="L72"/>
  <c r="B72" s="1"/>
  <c r="S19" s="1"/>
  <c r="J72"/>
  <c r="AA19" s="1"/>
  <c r="F72"/>
  <c r="E72"/>
  <c r="M71"/>
  <c r="L71"/>
  <c r="J71"/>
  <c r="AA18" s="1"/>
  <c r="I71"/>
  <c r="Z18" s="1"/>
  <c r="F71"/>
  <c r="B71" s="1"/>
  <c r="S18" s="1"/>
  <c r="E71"/>
  <c r="M70"/>
  <c r="L70"/>
  <c r="I70"/>
  <c r="Z17" s="1"/>
  <c r="F70"/>
  <c r="J70" s="1"/>
  <c r="AA17" s="1"/>
  <c r="E70"/>
  <c r="V17" s="1"/>
  <c r="M69"/>
  <c r="L69"/>
  <c r="AC16" s="1"/>
  <c r="F69"/>
  <c r="W16" s="1"/>
  <c r="E69"/>
  <c r="I69" s="1"/>
  <c r="Z16" s="1"/>
  <c r="M68"/>
  <c r="L68"/>
  <c r="J68"/>
  <c r="F68"/>
  <c r="E68"/>
  <c r="I68" s="1"/>
  <c r="Z15" s="1"/>
  <c r="M67"/>
  <c r="L67"/>
  <c r="AC14" s="1"/>
  <c r="I67"/>
  <c r="Z14" s="1"/>
  <c r="F67"/>
  <c r="J67" s="1"/>
  <c r="AA14" s="1"/>
  <c r="E67"/>
  <c r="B67"/>
  <c r="M66"/>
  <c r="L66"/>
  <c r="F66"/>
  <c r="J66" s="1"/>
  <c r="AA13" s="1"/>
  <c r="E66"/>
  <c r="B66" s="1"/>
  <c r="S13" s="1"/>
  <c r="M65"/>
  <c r="AD12" s="1"/>
  <c r="L65"/>
  <c r="AC12" s="1"/>
  <c r="F65"/>
  <c r="E65"/>
  <c r="B65" s="1"/>
  <c r="S12" s="1"/>
  <c r="M64"/>
  <c r="L64"/>
  <c r="B64" s="1"/>
  <c r="S11" s="1"/>
  <c r="J64"/>
  <c r="AA11" s="1"/>
  <c r="F64"/>
  <c r="E64"/>
  <c r="M63"/>
  <c r="L63"/>
  <c r="J63"/>
  <c r="AA10" s="1"/>
  <c r="I63"/>
  <c r="Z10" s="1"/>
  <c r="F63"/>
  <c r="E63"/>
  <c r="V10" s="1"/>
  <c r="M62"/>
  <c r="L62"/>
  <c r="I62"/>
  <c r="Z9" s="1"/>
  <c r="F62"/>
  <c r="J62" s="1"/>
  <c r="AA9" s="1"/>
  <c r="E62"/>
  <c r="V9" s="1"/>
  <c r="M61"/>
  <c r="L61"/>
  <c r="AC8" s="1"/>
  <c r="F61"/>
  <c r="J61" s="1"/>
  <c r="AA8" s="1"/>
  <c r="E61"/>
  <c r="I61" s="1"/>
  <c r="Z8" s="1"/>
  <c r="M60"/>
  <c r="L60"/>
  <c r="J60"/>
  <c r="AA7" s="1"/>
  <c r="F60"/>
  <c r="E60"/>
  <c r="B60" s="1"/>
  <c r="S7" s="1"/>
  <c r="W28"/>
  <c r="AD27"/>
  <c r="AA27"/>
  <c r="W27"/>
  <c r="V27"/>
  <c r="U27"/>
  <c r="AD26"/>
  <c r="AC26"/>
  <c r="W26"/>
  <c r="V26"/>
  <c r="U26"/>
  <c r="AD25"/>
  <c r="AC25"/>
  <c r="W25"/>
  <c r="V25"/>
  <c r="U25"/>
  <c r="AD24"/>
  <c r="U24"/>
  <c r="AD23"/>
  <c r="AC23"/>
  <c r="AA23"/>
  <c r="W23"/>
  <c r="U23"/>
  <c r="AD22"/>
  <c r="AC22"/>
  <c r="W22"/>
  <c r="V22"/>
  <c r="U22"/>
  <c r="S22"/>
  <c r="AD21"/>
  <c r="AC21"/>
  <c r="W21"/>
  <c r="V21"/>
  <c r="U21"/>
  <c r="W20"/>
  <c r="U20"/>
  <c r="AD19"/>
  <c r="W19"/>
  <c r="V19"/>
  <c r="U19"/>
  <c r="AD18"/>
  <c r="AC18"/>
  <c r="W18"/>
  <c r="V18"/>
  <c r="U18"/>
  <c r="AD17"/>
  <c r="AC17"/>
  <c r="U17"/>
  <c r="AD16"/>
  <c r="U16"/>
  <c r="AD15"/>
  <c r="AC15"/>
  <c r="AA15"/>
  <c r="W15"/>
  <c r="U15"/>
  <c r="AD14"/>
  <c r="W14"/>
  <c r="V14"/>
  <c r="U14"/>
  <c r="S14"/>
  <c r="AD13"/>
  <c r="AC13"/>
  <c r="W13"/>
  <c r="V13"/>
  <c r="U13"/>
  <c r="W12"/>
  <c r="U12"/>
  <c r="AD11"/>
  <c r="W11"/>
  <c r="V11"/>
  <c r="U11"/>
  <c r="AD10"/>
  <c r="AC10"/>
  <c r="W10"/>
  <c r="U10"/>
  <c r="AD9"/>
  <c r="AC9"/>
  <c r="U9"/>
  <c r="AD8"/>
  <c r="U8"/>
  <c r="AD7"/>
  <c r="AC7"/>
  <c r="W7"/>
  <c r="U7"/>
  <c r="AD6"/>
  <c r="AC6"/>
  <c r="AA6"/>
  <c r="Z6"/>
  <c r="W6"/>
  <c r="V6"/>
  <c r="S6"/>
  <c r="B68" l="1"/>
  <c r="S15" s="1"/>
  <c r="B76"/>
  <c r="S23" s="1"/>
  <c r="AC11"/>
  <c r="AC19"/>
  <c r="AC27"/>
  <c r="B61"/>
  <c r="S8" s="1"/>
  <c r="I64"/>
  <c r="Z11" s="1"/>
  <c r="J65"/>
  <c r="AA12" s="1"/>
  <c r="B69"/>
  <c r="S16" s="1"/>
  <c r="I72"/>
  <c r="Z19" s="1"/>
  <c r="J73"/>
  <c r="AA20" s="1"/>
  <c r="B77"/>
  <c r="S24" s="1"/>
  <c r="B62"/>
  <c r="S9" s="1"/>
  <c r="I65"/>
  <c r="Z12" s="1"/>
  <c r="B70"/>
  <c r="S17" s="1"/>
  <c r="I73"/>
  <c r="Z20" s="1"/>
  <c r="I81"/>
  <c r="Z28" s="1"/>
  <c r="B63"/>
  <c r="S10" s="1"/>
  <c r="I66"/>
  <c r="Z13" s="1"/>
  <c r="W8"/>
  <c r="W17"/>
  <c r="W24"/>
  <c r="V7"/>
  <c r="V8"/>
  <c r="V12"/>
  <c r="V15"/>
  <c r="V16"/>
  <c r="V20"/>
  <c r="V23"/>
  <c r="V24"/>
  <c r="I60"/>
  <c r="Z7" s="1"/>
  <c r="J69"/>
  <c r="AA16" s="1"/>
  <c r="B81"/>
  <c r="S28" s="1"/>
  <c r="W9"/>
</calcChain>
</file>

<file path=xl/sharedStrings.xml><?xml version="1.0" encoding="utf-8"?>
<sst xmlns="http://schemas.openxmlformats.org/spreadsheetml/2006/main" count="441" uniqueCount="171">
  <si>
    <t>Viva Voce Timetable Summer 2012</t>
  </si>
  <si>
    <t>Date: Wednesday 9th May 2012  Room MH303</t>
  </si>
  <si>
    <t>Date: Wednesday 9th May 2012  Room MH305</t>
  </si>
  <si>
    <t>Time</t>
  </si>
  <si>
    <t>Student</t>
  </si>
  <si>
    <t>Stream</t>
  </si>
  <si>
    <t>1st Marker</t>
  </si>
  <si>
    <t>2nd Marker</t>
  </si>
  <si>
    <t>9.25am</t>
  </si>
  <si>
    <t>Ahmed</t>
  </si>
  <si>
    <t>Reza</t>
  </si>
  <si>
    <t>BIT</t>
  </si>
  <si>
    <t>NW</t>
  </si>
  <si>
    <t>SM</t>
  </si>
  <si>
    <t>Howells</t>
  </si>
  <si>
    <t>Ian David</t>
  </si>
  <si>
    <t>LC (Tech)</t>
  </si>
  <si>
    <t>BG</t>
  </si>
  <si>
    <t>10.00am</t>
  </si>
  <si>
    <t>Alabduh</t>
  </si>
  <si>
    <t>Abdulrhman Ahmad S</t>
  </si>
  <si>
    <t>BH</t>
  </si>
  <si>
    <t>Hussain</t>
  </si>
  <si>
    <t>Alomgir</t>
  </si>
  <si>
    <t>GD</t>
  </si>
  <si>
    <t>10.35am</t>
  </si>
  <si>
    <t>Corrella-David</t>
  </si>
  <si>
    <t>Guy Edward</t>
  </si>
  <si>
    <t/>
  </si>
  <si>
    <t>Kelham</t>
  </si>
  <si>
    <t>Bethan</t>
  </si>
  <si>
    <t>GT</t>
  </si>
  <si>
    <t>SH</t>
  </si>
  <si>
    <t>11.10am</t>
  </si>
  <si>
    <t>Dunn</t>
  </si>
  <si>
    <t>Stephen</t>
  </si>
  <si>
    <t>JW</t>
  </si>
  <si>
    <t>Rahman</t>
  </si>
  <si>
    <t>Taufiqur</t>
  </si>
  <si>
    <t>KP</t>
  </si>
  <si>
    <t>KR</t>
  </si>
  <si>
    <t>11.45am</t>
  </si>
  <si>
    <t>Marensi</t>
  </si>
  <si>
    <t>Aaron Carlo</t>
  </si>
  <si>
    <t>CNets</t>
  </si>
  <si>
    <t>Uddin</t>
  </si>
  <si>
    <t>Sahhid</t>
  </si>
  <si>
    <t>GJ</t>
  </si>
  <si>
    <t>12.20pm</t>
  </si>
  <si>
    <t>Fox</t>
  </si>
  <si>
    <t>Lisa</t>
  </si>
  <si>
    <t>Slee</t>
  </si>
  <si>
    <t>Sophie</t>
  </si>
  <si>
    <t>1.00pm</t>
  </si>
  <si>
    <t>Zhou</t>
  </si>
  <si>
    <t>Zhi</t>
  </si>
  <si>
    <t>CIS</t>
  </si>
  <si>
    <t>Bushnell</t>
  </si>
  <si>
    <t>Rhys Martin</t>
  </si>
  <si>
    <t>2.00pm</t>
  </si>
  <si>
    <t>David</t>
  </si>
  <si>
    <t>Williams</t>
  </si>
  <si>
    <t>CIS (PT)</t>
  </si>
  <si>
    <t>Hussien</t>
  </si>
  <si>
    <t>Aisha Abdalla</t>
  </si>
  <si>
    <t>2.35pm</t>
  </si>
  <si>
    <t>Liu</t>
  </si>
  <si>
    <t>Meggie</t>
  </si>
  <si>
    <t>Mason</t>
  </si>
  <si>
    <t>Rachel</t>
  </si>
  <si>
    <t>RP</t>
  </si>
  <si>
    <t>3.10pm</t>
  </si>
  <si>
    <t>Taylor</t>
  </si>
  <si>
    <t>Alnasr Allah</t>
  </si>
  <si>
    <t>Yasir Saleh I</t>
  </si>
  <si>
    <t>3.45pm</t>
  </si>
  <si>
    <t>Payne</t>
  </si>
  <si>
    <t>Stefan Edwin</t>
  </si>
  <si>
    <t>WD</t>
  </si>
  <si>
    <t>Crawford</t>
  </si>
  <si>
    <t>Steven</t>
  </si>
  <si>
    <t>4.20pm</t>
  </si>
  <si>
    <t>Saunders</t>
  </si>
  <si>
    <t>Rhys</t>
  </si>
  <si>
    <t>Thomas</t>
  </si>
  <si>
    <t>Kevin David</t>
  </si>
  <si>
    <t>Date: Thursday 10th May 2011  Room MH303</t>
  </si>
  <si>
    <t>Date: Thursday 10th May 2011  Room MH305</t>
  </si>
  <si>
    <t>Hartnett</t>
  </si>
  <si>
    <t>Daniel Don Colman</t>
  </si>
  <si>
    <t>Amos</t>
  </si>
  <si>
    <t>Ashley</t>
  </si>
  <si>
    <t>Miah</t>
  </si>
  <si>
    <t>Koyesh</t>
  </si>
  <si>
    <t>Dixon</t>
  </si>
  <si>
    <t>Lauren Alexandra</t>
  </si>
  <si>
    <t>Watkins</t>
  </si>
  <si>
    <t>Gareth Rhys</t>
  </si>
  <si>
    <t>Dickinson</t>
  </si>
  <si>
    <t>Nathan Anthony</t>
  </si>
  <si>
    <t>O'Neill</t>
  </si>
  <si>
    <t>Daniel Adam</t>
  </si>
  <si>
    <t>Evans</t>
  </si>
  <si>
    <t>Richard Luke</t>
  </si>
  <si>
    <t>Saballo</t>
  </si>
  <si>
    <t>Marc</t>
  </si>
  <si>
    <t>Meader</t>
  </si>
  <si>
    <t>Matthew Rhys</t>
  </si>
  <si>
    <t>AB</t>
  </si>
  <si>
    <t>Trott</t>
  </si>
  <si>
    <t>James</t>
  </si>
  <si>
    <t>Hawkins</t>
  </si>
  <si>
    <t>CGD</t>
  </si>
  <si>
    <t>MD</t>
  </si>
  <si>
    <t>Alali</t>
  </si>
  <si>
    <t>Saif</t>
  </si>
  <si>
    <t>SE</t>
  </si>
  <si>
    <t>Jenkins</t>
  </si>
  <si>
    <t>Kimberley Selina</t>
  </si>
  <si>
    <t>Beynon</t>
  </si>
  <si>
    <t>Thomas Ashley</t>
  </si>
  <si>
    <t>Leho</t>
  </si>
  <si>
    <t>Steven John</t>
  </si>
  <si>
    <t>Day</t>
  </si>
  <si>
    <t>Russell</t>
  </si>
  <si>
    <t>Grey</t>
  </si>
  <si>
    <t>Staeton</t>
  </si>
  <si>
    <t>Wheel</t>
  </si>
  <si>
    <t>Sam Benjamin</t>
  </si>
  <si>
    <t>Nathan Martin</t>
  </si>
  <si>
    <t>Daniel</t>
  </si>
  <si>
    <t>Barraby</t>
  </si>
  <si>
    <t>Morgan</t>
  </si>
  <si>
    <t>William Antony</t>
  </si>
  <si>
    <t>Skogen</t>
  </si>
  <si>
    <t>Christian</t>
  </si>
  <si>
    <t>Date: Friday 11th May 2011  Room MH303</t>
  </si>
  <si>
    <t>Date: Friday 11th May 2011  Room MH305</t>
  </si>
  <si>
    <t>Nesbitt</t>
  </si>
  <si>
    <t>Keith</t>
  </si>
  <si>
    <t>Nathan Philip</t>
  </si>
  <si>
    <t>TB</t>
  </si>
  <si>
    <t>Owens</t>
  </si>
  <si>
    <t>A'hern</t>
  </si>
  <si>
    <t>Bryan David</t>
  </si>
  <si>
    <t>Hancock</t>
  </si>
  <si>
    <t>Mark William</t>
  </si>
  <si>
    <t>Jones</t>
  </si>
  <si>
    <t>Sean Matthew</t>
  </si>
  <si>
    <t>Spratling</t>
  </si>
  <si>
    <t>Glen Michael</t>
  </si>
  <si>
    <t>Haden</t>
  </si>
  <si>
    <t>Thomas James</t>
  </si>
  <si>
    <t>Flook</t>
  </si>
  <si>
    <t>Daniel John</t>
  </si>
  <si>
    <t>Nathan Gareth</t>
  </si>
  <si>
    <t>Griffiths</t>
  </si>
  <si>
    <t>Ryan</t>
  </si>
  <si>
    <t>Owen</t>
  </si>
  <si>
    <t>Michael</t>
  </si>
  <si>
    <t>4.55pm</t>
  </si>
  <si>
    <t>No submission</t>
  </si>
  <si>
    <t>Total 1st &amp; 2nd Marking</t>
  </si>
  <si>
    <t>1st Marker Total</t>
  </si>
  <si>
    <t>2nd Marker Total</t>
  </si>
  <si>
    <t>KJ</t>
  </si>
  <si>
    <t>IW</t>
  </si>
  <si>
    <t>GH</t>
  </si>
  <si>
    <t>DR</t>
  </si>
  <si>
    <t>LC (CISCO)</t>
  </si>
  <si>
    <t>CC</t>
  </si>
</sst>
</file>

<file path=xl/styles.xml><?xml version="1.0" encoding="utf-8"?>
<styleSheet xmlns="http://schemas.openxmlformats.org/spreadsheetml/2006/main">
  <fonts count="8">
    <font>
      <sz val="10"/>
      <name val="Arial"/>
      <family val="2"/>
      <charset val="1"/>
    </font>
    <font>
      <b/>
      <sz val="14"/>
      <name val="Arial"/>
      <family val="2"/>
      <charset val="1"/>
    </font>
    <font>
      <b/>
      <sz val="10"/>
      <name val="Arial"/>
      <family val="2"/>
      <charset val="1"/>
    </font>
    <font>
      <sz val="11"/>
      <color rgb="FF000000"/>
      <name val="Calibri"/>
      <family val="2"/>
      <charset val="1"/>
    </font>
    <font>
      <sz val="11"/>
      <color rgb="FFFF0000"/>
      <name val="Calibri"/>
      <family val="2"/>
      <charset val="1"/>
    </font>
    <font>
      <sz val="10"/>
      <color rgb="FFFF0000"/>
      <name val="Arial"/>
      <family val="2"/>
      <charset val="1"/>
    </font>
    <font>
      <sz val="12"/>
      <name val="Calibri"/>
      <family val="2"/>
      <charset val="1"/>
    </font>
    <font>
      <sz val="12"/>
      <color rgb="FF00000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C000"/>
        <bgColor rgb="FFFF9900"/>
      </patternFill>
    </fill>
    <fill>
      <patternFill patternType="solid">
        <fgColor rgb="FFFFFFFF"/>
        <bgColor rgb="FFFFFFCC"/>
      </patternFill>
    </fill>
    <fill>
      <patternFill patternType="solid">
        <fgColor rgb="FF00B0F0"/>
        <bgColor rgb="FF33CCCC"/>
      </patternFill>
    </fill>
    <fill>
      <patternFill patternType="solid">
        <fgColor rgb="FF00FF00"/>
        <bgColor rgb="FF33CCCC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1" xfId="0" applyFont="1" applyBorder="1" applyAlignment="1">
      <alignment wrapText="1"/>
    </xf>
    <xf numFmtId="0" fontId="0" fillId="0" borderId="1" xfId="0" applyFont="1" applyBorder="1" applyAlignment="1">
      <alignment horizontal="left"/>
    </xf>
    <xf numFmtId="0" fontId="0" fillId="0" borderId="1" xfId="0" applyBorder="1"/>
    <xf numFmtId="0" fontId="2" fillId="0" borderId="0" xfId="0" applyFont="1"/>
    <xf numFmtId="0" fontId="0" fillId="0" borderId="0" xfId="0"/>
    <xf numFmtId="0" fontId="0" fillId="2" borderId="0" xfId="0" applyFill="1"/>
    <xf numFmtId="0" fontId="0" fillId="3" borderId="1" xfId="0" applyFont="1" applyFill="1" applyBorder="1" applyAlignment="1">
      <alignment horizontal="left"/>
    </xf>
    <xf numFmtId="0" fontId="0" fillId="4" borderId="0" xfId="0" applyFill="1"/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horizontal="left"/>
    </xf>
    <xf numFmtId="0" fontId="0" fillId="0" borderId="0" xfId="0" applyFont="1"/>
    <xf numFmtId="0" fontId="3" fillId="3" borderId="1" xfId="0" applyFont="1" applyFill="1" applyBorder="1" applyAlignment="1">
      <alignment wrapText="1"/>
    </xf>
    <xf numFmtId="0" fontId="0" fillId="0" borderId="1" xfId="0" applyFont="1" applyBorder="1" applyAlignment="1"/>
    <xf numFmtId="0" fontId="0" fillId="0" borderId="2" xfId="0" applyBorder="1"/>
    <xf numFmtId="0" fontId="0" fillId="0" borderId="1" xfId="0" applyBorder="1"/>
    <xf numFmtId="0" fontId="0" fillId="2" borderId="0" xfId="0" applyFont="1" applyFill="1"/>
    <xf numFmtId="0" fontId="0" fillId="3" borderId="2" xfId="0" applyFill="1" applyBorder="1"/>
    <xf numFmtId="0" fontId="0" fillId="3" borderId="1" xfId="0" applyFill="1" applyBorder="1"/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/>
    <xf numFmtId="0" fontId="0" fillId="3" borderId="0" xfId="0" applyFont="1" applyFill="1"/>
    <xf numFmtId="0" fontId="6" fillId="0" borderId="1" xfId="0" applyFont="1" applyBorder="1" applyAlignment="1"/>
    <xf numFmtId="0" fontId="7" fillId="0" borderId="1" xfId="0" applyFont="1" applyBorder="1"/>
    <xf numFmtId="0" fontId="6" fillId="0" borderId="1" xfId="0" applyFont="1" applyBorder="1" applyProtection="1">
      <protection locked="0"/>
    </xf>
    <xf numFmtId="0" fontId="6" fillId="0" borderId="1" xfId="0" applyFont="1" applyBorder="1"/>
    <xf numFmtId="0" fontId="0" fillId="5" borderId="0" xfId="0" applyFill="1"/>
    <xf numFmtId="0" fontId="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B0F0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0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D81"/>
  <sheetViews>
    <sheetView tabSelected="1" topLeftCell="A11" zoomScale="75" zoomScaleNormal="75" workbookViewId="0">
      <selection activeCell="E43" sqref="E43"/>
    </sheetView>
  </sheetViews>
  <sheetFormatPr defaultRowHeight="15"/>
  <cols>
    <col min="1" max="1" width="8.7109375"/>
    <col min="2" max="2" width="26.5703125"/>
    <col min="3" max="3" width="25.85546875"/>
    <col min="4" max="4" width="10.140625"/>
    <col min="5" max="5" width="12.140625"/>
    <col min="6" max="6" width="13.28515625"/>
    <col min="7" max="7" width="3.28515625"/>
    <col min="8" max="8" width="8.7109375"/>
    <col min="9" max="9" width="23"/>
    <col min="10" max="10" width="17.42578125"/>
    <col min="11" max="11" width="11"/>
    <col min="12" max="12" width="12.140625"/>
    <col min="13" max="13" width="13.28515625"/>
    <col min="14" max="18" width="8.7109375"/>
    <col min="19" max="19" width="23.140625"/>
    <col min="20" max="20" width="8.7109375"/>
    <col min="21" max="21" width="11.140625"/>
    <col min="22" max="22" width="12.140625"/>
    <col min="23" max="23" width="13.28515625"/>
    <col min="24" max="24" width="3.42578125"/>
    <col min="25" max="25" width="3"/>
    <col min="26" max="26" width="18.42578125"/>
    <col min="27" max="27" width="19.5703125"/>
    <col min="28" max="28" width="2.42578125"/>
    <col min="29" max="29" width="12.140625"/>
    <col min="30" max="30" width="13.28515625"/>
    <col min="31" max="257" width="8.7109375"/>
  </cols>
  <sheetData>
    <row r="1" spans="1:30" ht="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30" ht="18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30" ht="18">
      <c r="A3" s="1" t="s">
        <v>1</v>
      </c>
      <c r="B3" s="1"/>
      <c r="C3" s="1"/>
      <c r="D3" s="1"/>
      <c r="E3" s="1"/>
      <c r="F3" s="1"/>
      <c r="G3" s="1"/>
      <c r="H3" s="1" t="s">
        <v>2</v>
      </c>
      <c r="I3" s="1"/>
      <c r="J3" s="1"/>
      <c r="K3" s="1"/>
      <c r="L3" s="1"/>
    </row>
    <row r="5" spans="1:30" ht="12.75">
      <c r="A5" s="2" t="s">
        <v>3</v>
      </c>
      <c r="B5" s="2" t="s">
        <v>4</v>
      </c>
      <c r="C5" s="2"/>
      <c r="D5" s="2" t="s">
        <v>5</v>
      </c>
      <c r="E5" s="2" t="s">
        <v>6</v>
      </c>
      <c r="F5" s="2" t="s">
        <v>7</v>
      </c>
      <c r="H5" s="2" t="s">
        <v>3</v>
      </c>
      <c r="I5" s="2" t="s">
        <v>4</v>
      </c>
      <c r="J5" s="2"/>
      <c r="K5" s="2" t="s">
        <v>5</v>
      </c>
      <c r="L5" s="2" t="s">
        <v>6</v>
      </c>
      <c r="M5" s="2" t="s">
        <v>7</v>
      </c>
    </row>
    <row r="6" spans="1:30">
      <c r="A6" s="3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5" t="s">
        <v>13</v>
      </c>
      <c r="H6" s="3" t="s">
        <v>8</v>
      </c>
      <c r="I6" s="4" t="s">
        <v>14</v>
      </c>
      <c r="J6" s="4" t="s">
        <v>15</v>
      </c>
      <c r="K6" s="4" t="s">
        <v>11</v>
      </c>
      <c r="L6" s="4" t="s">
        <v>16</v>
      </c>
      <c r="M6" s="5" t="s">
        <v>17</v>
      </c>
      <c r="N6" s="6"/>
      <c r="S6" s="7" t="str">
        <f t="shared" ref="S6:S28" si="0">B59</f>
        <v>Total 1st &amp; 2nd Marking</v>
      </c>
      <c r="T6" s="7"/>
      <c r="U6" s="7"/>
      <c r="V6" s="7" t="str">
        <f t="shared" ref="V6:V28" si="1">E59</f>
        <v>1st Marker</v>
      </c>
      <c r="W6" s="7" t="str">
        <f t="shared" ref="W6:W28" si="2">F59</f>
        <v>2nd Marker</v>
      </c>
      <c r="X6" s="7"/>
      <c r="Y6" s="7"/>
      <c r="Z6" s="7" t="str">
        <f t="shared" ref="Z6:Z28" si="3">I59</f>
        <v>1st Marker Total</v>
      </c>
      <c r="AA6" s="7" t="str">
        <f t="shared" ref="AA6:AA28" si="4">J59</f>
        <v>2nd Marker Total</v>
      </c>
      <c r="AB6" s="7"/>
      <c r="AC6" s="7" t="str">
        <f t="shared" ref="AC6:AC28" si="5">L59</f>
        <v>1st Marker</v>
      </c>
      <c r="AD6" s="7" t="str">
        <f t="shared" ref="AD6:AD28" si="6">M59</f>
        <v>2nd Marker</v>
      </c>
    </row>
    <row r="7" spans="1:30" ht="15.75" customHeight="1">
      <c r="A7" t="s">
        <v>18</v>
      </c>
      <c r="B7" s="4" t="s">
        <v>19</v>
      </c>
      <c r="C7" s="4" t="s">
        <v>20</v>
      </c>
      <c r="D7" s="4" t="s">
        <v>11</v>
      </c>
      <c r="E7" s="4" t="s">
        <v>13</v>
      </c>
      <c r="F7" s="5" t="s">
        <v>21</v>
      </c>
      <c r="H7" t="s">
        <v>18</v>
      </c>
      <c r="I7" s="4" t="s">
        <v>22</v>
      </c>
      <c r="J7" s="4" t="s">
        <v>23</v>
      </c>
      <c r="K7" s="4" t="s">
        <v>11</v>
      </c>
      <c r="L7" s="4" t="s">
        <v>17</v>
      </c>
      <c r="M7" s="6" t="s">
        <v>24</v>
      </c>
      <c r="N7" s="6"/>
      <c r="S7" s="8">
        <f t="shared" si="0"/>
        <v>7</v>
      </c>
      <c r="U7" s="9" t="str">
        <f t="shared" ref="U7:U27" si="7">D60</f>
        <v>SH</v>
      </c>
      <c r="V7" s="8">
        <f t="shared" si="1"/>
        <v>0</v>
      </c>
      <c r="W7" s="8">
        <f t="shared" si="2"/>
        <v>0</v>
      </c>
      <c r="Z7" s="8">
        <f t="shared" si="3"/>
        <v>3</v>
      </c>
      <c r="AA7" s="8">
        <f t="shared" si="4"/>
        <v>4</v>
      </c>
      <c r="AC7" s="8">
        <f t="shared" si="5"/>
        <v>3</v>
      </c>
      <c r="AD7" s="8">
        <f t="shared" si="6"/>
        <v>4</v>
      </c>
    </row>
    <row r="8" spans="1:30">
      <c r="A8" t="s">
        <v>25</v>
      </c>
      <c r="B8" s="4" t="s">
        <v>26</v>
      </c>
      <c r="C8" s="4" t="s">
        <v>27</v>
      </c>
      <c r="D8" s="4" t="s">
        <v>11</v>
      </c>
      <c r="E8" s="4" t="s">
        <v>12</v>
      </c>
      <c r="F8" s="10" t="s">
        <v>28</v>
      </c>
      <c r="H8" t="s">
        <v>25</v>
      </c>
      <c r="I8" s="4" t="s">
        <v>29</v>
      </c>
      <c r="J8" s="4" t="s">
        <v>30</v>
      </c>
      <c r="K8" s="4" t="s">
        <v>11</v>
      </c>
      <c r="L8" s="4" t="s">
        <v>31</v>
      </c>
      <c r="M8" s="10" t="s">
        <v>32</v>
      </c>
      <c r="N8" s="6"/>
      <c r="S8" s="8">
        <f t="shared" si="0"/>
        <v>9</v>
      </c>
      <c r="U8" s="9" t="str">
        <f t="shared" si="7"/>
        <v>SM</v>
      </c>
      <c r="V8" s="8">
        <f t="shared" si="1"/>
        <v>5</v>
      </c>
      <c r="W8" s="8">
        <f t="shared" si="2"/>
        <v>2</v>
      </c>
      <c r="Z8" s="8">
        <f t="shared" si="3"/>
        <v>5</v>
      </c>
      <c r="AA8" s="8">
        <f t="shared" si="4"/>
        <v>4</v>
      </c>
      <c r="AC8" s="8">
        <f t="shared" si="5"/>
        <v>0</v>
      </c>
      <c r="AD8" s="8">
        <f t="shared" si="6"/>
        <v>2</v>
      </c>
    </row>
    <row r="9" spans="1:30">
      <c r="A9" t="s">
        <v>33</v>
      </c>
      <c r="B9" s="4" t="s">
        <v>34</v>
      </c>
      <c r="C9" s="4" t="s">
        <v>35</v>
      </c>
      <c r="D9" s="4" t="s">
        <v>11</v>
      </c>
      <c r="E9" s="4" t="s">
        <v>12</v>
      </c>
      <c r="F9" s="5" t="s">
        <v>36</v>
      </c>
      <c r="H9" t="s">
        <v>33</v>
      </c>
      <c r="I9" s="4" t="s">
        <v>37</v>
      </c>
      <c r="J9" s="4" t="s">
        <v>38</v>
      </c>
      <c r="K9" s="4" t="s">
        <v>11</v>
      </c>
      <c r="L9" s="4" t="s">
        <v>39</v>
      </c>
      <c r="M9" s="5" t="s">
        <v>40</v>
      </c>
      <c r="N9" s="6"/>
      <c r="S9" s="8">
        <f t="shared" si="0"/>
        <v>0</v>
      </c>
      <c r="U9" s="11" t="str">
        <f t="shared" si="7"/>
        <v>KJ</v>
      </c>
      <c r="V9" s="8">
        <f t="shared" si="1"/>
        <v>0</v>
      </c>
      <c r="W9" s="8">
        <f t="shared" si="2"/>
        <v>0</v>
      </c>
      <c r="Z9" s="8">
        <f t="shared" si="3"/>
        <v>0</v>
      </c>
      <c r="AA9" s="8">
        <f t="shared" si="4"/>
        <v>0</v>
      </c>
      <c r="AC9" s="8">
        <f t="shared" si="5"/>
        <v>0</v>
      </c>
      <c r="AD9" s="8">
        <f t="shared" si="6"/>
        <v>0</v>
      </c>
    </row>
    <row r="10" spans="1:30">
      <c r="A10" t="s">
        <v>41</v>
      </c>
      <c r="B10" s="4" t="s">
        <v>42</v>
      </c>
      <c r="C10" s="4" t="s">
        <v>43</v>
      </c>
      <c r="D10" s="4" t="s">
        <v>44</v>
      </c>
      <c r="E10" s="4" t="s">
        <v>39</v>
      </c>
      <c r="F10" s="5" t="s">
        <v>16</v>
      </c>
      <c r="H10" t="s">
        <v>41</v>
      </c>
      <c r="I10" s="4" t="s">
        <v>45</v>
      </c>
      <c r="J10" s="4" t="s">
        <v>46</v>
      </c>
      <c r="K10" s="4" t="s">
        <v>11</v>
      </c>
      <c r="L10" s="4" t="s">
        <v>31</v>
      </c>
      <c r="M10" s="5" t="s">
        <v>47</v>
      </c>
      <c r="N10" s="6"/>
      <c r="S10" s="8">
        <f t="shared" si="0"/>
        <v>0</v>
      </c>
      <c r="U10" s="11" t="str">
        <f t="shared" si="7"/>
        <v>IW</v>
      </c>
      <c r="V10" s="8">
        <f t="shared" si="1"/>
        <v>0</v>
      </c>
      <c r="W10" s="8">
        <f t="shared" si="2"/>
        <v>0</v>
      </c>
      <c r="Z10" s="8">
        <f t="shared" si="3"/>
        <v>0</v>
      </c>
      <c r="AA10" s="8">
        <f t="shared" si="4"/>
        <v>0</v>
      </c>
      <c r="AC10" s="8">
        <f t="shared" si="5"/>
        <v>0</v>
      </c>
      <c r="AD10" s="8">
        <f t="shared" si="6"/>
        <v>0</v>
      </c>
    </row>
    <row r="11" spans="1:30">
      <c r="A11" t="s">
        <v>48</v>
      </c>
      <c r="B11" s="4" t="s">
        <v>49</v>
      </c>
      <c r="C11" s="4" t="s">
        <v>50</v>
      </c>
      <c r="D11" s="4" t="s">
        <v>11</v>
      </c>
      <c r="E11" s="4" t="s">
        <v>12</v>
      </c>
      <c r="F11" s="5" t="s">
        <v>13</v>
      </c>
      <c r="H11" t="s">
        <v>48</v>
      </c>
      <c r="I11" s="4" t="s">
        <v>51</v>
      </c>
      <c r="J11" s="4" t="s">
        <v>52</v>
      </c>
      <c r="K11" s="4" t="s">
        <v>11</v>
      </c>
      <c r="L11" s="4" t="s">
        <v>36</v>
      </c>
      <c r="M11" s="5" t="s">
        <v>17</v>
      </c>
      <c r="N11" s="6"/>
      <c r="S11" s="8">
        <f t="shared" si="0"/>
        <v>6</v>
      </c>
      <c r="U11" s="9" t="str">
        <f t="shared" si="7"/>
        <v>MD</v>
      </c>
      <c r="V11" s="8">
        <f t="shared" si="1"/>
        <v>0</v>
      </c>
      <c r="W11" s="8">
        <f t="shared" si="2"/>
        <v>1</v>
      </c>
      <c r="Z11" s="8">
        <f t="shared" si="3"/>
        <v>3</v>
      </c>
      <c r="AA11" s="8">
        <f t="shared" si="4"/>
        <v>3</v>
      </c>
      <c r="AC11" s="8">
        <f t="shared" si="5"/>
        <v>3</v>
      </c>
      <c r="AD11" s="8">
        <f t="shared" si="6"/>
        <v>2</v>
      </c>
    </row>
    <row r="12" spans="1:30">
      <c r="A12" t="s">
        <v>53</v>
      </c>
      <c r="B12" s="4" t="s">
        <v>54</v>
      </c>
      <c r="C12" s="4" t="s">
        <v>55</v>
      </c>
      <c r="D12" s="4" t="s">
        <v>56</v>
      </c>
      <c r="E12" s="4" t="s">
        <v>31</v>
      </c>
      <c r="F12" s="5" t="s">
        <v>12</v>
      </c>
      <c r="H12" t="s">
        <v>53</v>
      </c>
      <c r="I12" s="4" t="s">
        <v>57</v>
      </c>
      <c r="J12" s="4" t="s">
        <v>58</v>
      </c>
      <c r="K12" s="4" t="s">
        <v>56</v>
      </c>
      <c r="L12" s="4" t="s">
        <v>39</v>
      </c>
      <c r="M12" s="5" t="s">
        <v>17</v>
      </c>
      <c r="N12" s="6"/>
      <c r="S12" s="8">
        <f t="shared" si="0"/>
        <v>0</v>
      </c>
      <c r="U12" s="11" t="str">
        <f t="shared" si="7"/>
        <v>GH</v>
      </c>
      <c r="V12" s="8">
        <f t="shared" si="1"/>
        <v>0</v>
      </c>
      <c r="W12" s="8">
        <f t="shared" si="2"/>
        <v>0</v>
      </c>
      <c r="Z12" s="8">
        <f t="shared" si="3"/>
        <v>0</v>
      </c>
      <c r="AA12" s="8">
        <f t="shared" si="4"/>
        <v>0</v>
      </c>
      <c r="AC12" s="8">
        <f t="shared" si="5"/>
        <v>0</v>
      </c>
      <c r="AD12" s="8">
        <f t="shared" si="6"/>
        <v>0</v>
      </c>
    </row>
    <row r="13" spans="1:30">
      <c r="A13" t="s">
        <v>59</v>
      </c>
      <c r="B13" s="4" t="s">
        <v>60</v>
      </c>
      <c r="C13" s="4" t="s">
        <v>61</v>
      </c>
      <c r="D13" s="4" t="s">
        <v>62</v>
      </c>
      <c r="E13" s="4" t="s">
        <v>21</v>
      </c>
      <c r="F13" s="5" t="s">
        <v>24</v>
      </c>
      <c r="H13" t="s">
        <v>59</v>
      </c>
      <c r="I13" s="4" t="s">
        <v>63</v>
      </c>
      <c r="J13" s="4" t="s">
        <v>64</v>
      </c>
      <c r="K13" s="4" t="s">
        <v>56</v>
      </c>
      <c r="L13" s="4" t="s">
        <v>16</v>
      </c>
      <c r="M13" s="5" t="s">
        <v>40</v>
      </c>
      <c r="N13" s="6"/>
      <c r="S13" s="8">
        <f t="shared" si="0"/>
        <v>6</v>
      </c>
      <c r="U13" t="str">
        <f t="shared" si="7"/>
        <v>BH</v>
      </c>
      <c r="V13" s="8">
        <f t="shared" si="1"/>
        <v>1</v>
      </c>
      <c r="W13" s="8">
        <f t="shared" si="2"/>
        <v>3</v>
      </c>
      <c r="Z13" s="8">
        <f t="shared" si="3"/>
        <v>2</v>
      </c>
      <c r="AA13" s="8">
        <f t="shared" si="4"/>
        <v>4</v>
      </c>
      <c r="AC13" s="8">
        <f t="shared" si="5"/>
        <v>1</v>
      </c>
      <c r="AD13" s="8">
        <f t="shared" si="6"/>
        <v>1</v>
      </c>
    </row>
    <row r="14" spans="1:30">
      <c r="A14" t="s">
        <v>65</v>
      </c>
      <c r="B14" s="4" t="s">
        <v>66</v>
      </c>
      <c r="C14" s="4" t="s">
        <v>67</v>
      </c>
      <c r="D14" s="4" t="s">
        <v>11</v>
      </c>
      <c r="E14" s="4" t="s">
        <v>13</v>
      </c>
      <c r="F14" s="5" t="s">
        <v>36</v>
      </c>
      <c r="H14" t="s">
        <v>65</v>
      </c>
      <c r="I14" s="12" t="s">
        <v>68</v>
      </c>
      <c r="J14" s="12" t="s">
        <v>69</v>
      </c>
      <c r="K14" s="12" t="s">
        <v>56</v>
      </c>
      <c r="L14" s="12" t="s">
        <v>70</v>
      </c>
      <c r="M14" s="13" t="s">
        <v>32</v>
      </c>
      <c r="N14" s="6"/>
      <c r="S14" s="8">
        <f t="shared" si="0"/>
        <v>6</v>
      </c>
      <c r="U14" s="9" t="str">
        <f t="shared" si="7"/>
        <v>BG</v>
      </c>
      <c r="V14" s="8">
        <f t="shared" si="1"/>
        <v>0</v>
      </c>
      <c r="W14" s="8">
        <f t="shared" si="2"/>
        <v>0</v>
      </c>
      <c r="Z14" s="8">
        <f t="shared" si="3"/>
        <v>3</v>
      </c>
      <c r="AA14" s="8">
        <f t="shared" si="4"/>
        <v>3</v>
      </c>
      <c r="AC14" s="8">
        <f t="shared" si="5"/>
        <v>3</v>
      </c>
      <c r="AD14" s="8">
        <f t="shared" si="6"/>
        <v>3</v>
      </c>
    </row>
    <row r="15" spans="1:30">
      <c r="A15" t="s">
        <v>71</v>
      </c>
      <c r="B15" s="4" t="s">
        <v>72</v>
      </c>
      <c r="C15" s="4" t="s">
        <v>50</v>
      </c>
      <c r="D15" s="4" t="s">
        <v>11</v>
      </c>
      <c r="E15" s="4" t="s">
        <v>13</v>
      </c>
      <c r="F15" s="5" t="s">
        <v>36</v>
      </c>
      <c r="H15" s="14" t="s">
        <v>71</v>
      </c>
      <c r="I15" s="4" t="s">
        <v>73</v>
      </c>
      <c r="J15" s="4" t="s">
        <v>74</v>
      </c>
      <c r="K15" s="4" t="s">
        <v>44</v>
      </c>
      <c r="L15" s="4" t="s">
        <v>17</v>
      </c>
      <c r="M15" s="5" t="s">
        <v>40</v>
      </c>
      <c r="N15" s="6"/>
      <c r="S15" s="8">
        <f t="shared" si="0"/>
        <v>13</v>
      </c>
      <c r="U15" t="str">
        <f t="shared" si="7"/>
        <v>GD</v>
      </c>
      <c r="V15" s="8">
        <f t="shared" si="1"/>
        <v>5</v>
      </c>
      <c r="W15" s="8">
        <f t="shared" si="2"/>
        <v>3</v>
      </c>
      <c r="Z15" s="8">
        <f t="shared" si="3"/>
        <v>8</v>
      </c>
      <c r="AA15" s="8">
        <f t="shared" si="4"/>
        <v>5</v>
      </c>
      <c r="AC15" s="8">
        <f t="shared" si="5"/>
        <v>3</v>
      </c>
      <c r="AD15" s="8">
        <f t="shared" si="6"/>
        <v>2</v>
      </c>
    </row>
    <row r="16" spans="1:30">
      <c r="A16" t="s">
        <v>75</v>
      </c>
      <c r="B16" s="4" t="s">
        <v>76</v>
      </c>
      <c r="C16" s="4" t="s">
        <v>77</v>
      </c>
      <c r="D16" s="4" t="s">
        <v>78</v>
      </c>
      <c r="E16" s="4" t="s">
        <v>36</v>
      </c>
      <c r="F16" s="5" t="s">
        <v>31</v>
      </c>
      <c r="H16" t="s">
        <v>75</v>
      </c>
      <c r="I16" s="4" t="s">
        <v>79</v>
      </c>
      <c r="J16" s="4" t="s">
        <v>80</v>
      </c>
      <c r="K16" s="4" t="s">
        <v>78</v>
      </c>
      <c r="L16" s="4" t="s">
        <v>17</v>
      </c>
      <c r="M16" s="5" t="s">
        <v>13</v>
      </c>
      <c r="N16" s="6"/>
      <c r="S16" s="8">
        <f t="shared" si="0"/>
        <v>6</v>
      </c>
      <c r="U16" s="9" t="str">
        <f t="shared" si="7"/>
        <v>GT</v>
      </c>
      <c r="V16" s="8">
        <f t="shared" si="1"/>
        <v>1</v>
      </c>
      <c r="W16" s="8">
        <f t="shared" si="2"/>
        <v>2</v>
      </c>
      <c r="Z16" s="8">
        <f t="shared" si="3"/>
        <v>3</v>
      </c>
      <c r="AA16" s="8">
        <f t="shared" si="4"/>
        <v>3</v>
      </c>
      <c r="AC16" s="8">
        <f t="shared" si="5"/>
        <v>2</v>
      </c>
      <c r="AD16" s="8">
        <f t="shared" si="6"/>
        <v>1</v>
      </c>
    </row>
    <row r="17" spans="1:30">
      <c r="A17" t="s">
        <v>81</v>
      </c>
      <c r="B17" s="4" t="s">
        <v>82</v>
      </c>
      <c r="C17" s="4" t="s">
        <v>83</v>
      </c>
      <c r="D17" s="4" t="s">
        <v>78</v>
      </c>
      <c r="E17" s="4" t="s">
        <v>36</v>
      </c>
      <c r="F17" s="5" t="s">
        <v>31</v>
      </c>
      <c r="H17" t="s">
        <v>81</v>
      </c>
      <c r="I17" s="15" t="s">
        <v>84</v>
      </c>
      <c r="J17" s="15" t="s">
        <v>85</v>
      </c>
      <c r="K17" s="15" t="s">
        <v>44</v>
      </c>
      <c r="L17" s="15" t="s">
        <v>40</v>
      </c>
      <c r="M17" s="5" t="s">
        <v>16</v>
      </c>
      <c r="N17" s="6"/>
      <c r="S17" s="8">
        <f t="shared" si="0"/>
        <v>8</v>
      </c>
      <c r="U17" s="9" t="str">
        <f t="shared" si="7"/>
        <v>JW</v>
      </c>
      <c r="V17" s="8">
        <f t="shared" si="1"/>
        <v>2</v>
      </c>
      <c r="W17" s="8">
        <f t="shared" si="2"/>
        <v>4</v>
      </c>
      <c r="Z17" s="8">
        <f t="shared" si="3"/>
        <v>4</v>
      </c>
      <c r="AA17" s="8">
        <f t="shared" si="4"/>
        <v>4</v>
      </c>
      <c r="AC17" s="8">
        <f t="shared" si="5"/>
        <v>2</v>
      </c>
      <c r="AD17" s="8">
        <f t="shared" si="6"/>
        <v>0</v>
      </c>
    </row>
    <row r="18" spans="1:30" ht="12.75">
      <c r="S18" s="8">
        <f t="shared" si="0"/>
        <v>0</v>
      </c>
      <c r="U18" s="11" t="str">
        <f t="shared" si="7"/>
        <v>DR</v>
      </c>
      <c r="V18" s="8">
        <f t="shared" si="1"/>
        <v>0</v>
      </c>
      <c r="W18" s="8">
        <f t="shared" si="2"/>
        <v>0</v>
      </c>
      <c r="Z18" s="8">
        <f t="shared" si="3"/>
        <v>0</v>
      </c>
      <c r="AA18" s="8">
        <f t="shared" si="4"/>
        <v>0</v>
      </c>
      <c r="AC18" s="8">
        <f t="shared" si="5"/>
        <v>0</v>
      </c>
      <c r="AD18" s="8">
        <f t="shared" si="6"/>
        <v>0</v>
      </c>
    </row>
    <row r="19" spans="1:30" ht="12.75">
      <c r="S19" s="8">
        <f t="shared" si="0"/>
        <v>0</v>
      </c>
      <c r="U19" t="str">
        <f t="shared" si="7"/>
        <v>LC (CISCO)</v>
      </c>
      <c r="V19" s="8">
        <f t="shared" si="1"/>
        <v>0</v>
      </c>
      <c r="W19" s="8">
        <f t="shared" si="2"/>
        <v>0</v>
      </c>
      <c r="Z19" s="8">
        <f t="shared" si="3"/>
        <v>0</v>
      </c>
      <c r="AA19" s="8">
        <f t="shared" si="4"/>
        <v>0</v>
      </c>
      <c r="AC19" s="8">
        <f t="shared" si="5"/>
        <v>0</v>
      </c>
      <c r="AD19" s="8">
        <f t="shared" si="6"/>
        <v>0</v>
      </c>
    </row>
    <row r="20" spans="1:30" ht="12.75">
      <c r="S20" s="8">
        <f t="shared" si="0"/>
        <v>10</v>
      </c>
      <c r="U20" s="9" t="str">
        <f t="shared" si="7"/>
        <v>LC (Tech)</v>
      </c>
      <c r="V20" s="8">
        <f t="shared" si="1"/>
        <v>2</v>
      </c>
      <c r="W20" s="8">
        <f t="shared" si="2"/>
        <v>4</v>
      </c>
      <c r="Z20" s="8">
        <f t="shared" si="3"/>
        <v>5</v>
      </c>
      <c r="AA20" s="8">
        <f t="shared" si="4"/>
        <v>5</v>
      </c>
      <c r="AC20" s="8">
        <f t="shared" si="5"/>
        <v>3</v>
      </c>
      <c r="AD20" s="8">
        <f t="shared" si="6"/>
        <v>1</v>
      </c>
    </row>
    <row r="21" spans="1:30" ht="18">
      <c r="A21" s="1" t="s">
        <v>86</v>
      </c>
      <c r="B21" s="1"/>
      <c r="C21" s="1"/>
      <c r="D21" s="1"/>
      <c r="E21" s="1"/>
      <c r="F21" s="1"/>
      <c r="G21" s="1"/>
      <c r="H21" s="1" t="s">
        <v>87</v>
      </c>
      <c r="I21" s="1"/>
      <c r="J21" s="1"/>
      <c r="K21" s="1"/>
      <c r="S21" s="8">
        <f t="shared" si="0"/>
        <v>0</v>
      </c>
      <c r="U21" s="11" t="str">
        <f t="shared" si="7"/>
        <v>CC</v>
      </c>
      <c r="V21" s="8">
        <f t="shared" si="1"/>
        <v>0</v>
      </c>
      <c r="W21" s="8">
        <f t="shared" si="2"/>
        <v>0</v>
      </c>
      <c r="Z21" s="8">
        <f t="shared" si="3"/>
        <v>0</v>
      </c>
      <c r="AA21" s="8">
        <f t="shared" si="4"/>
        <v>0</v>
      </c>
      <c r="AC21" s="8">
        <f t="shared" si="5"/>
        <v>0</v>
      </c>
      <c r="AD21" s="8">
        <f t="shared" si="6"/>
        <v>0</v>
      </c>
    </row>
    <row r="22" spans="1:30" ht="12.75">
      <c r="S22" s="8">
        <f t="shared" si="0"/>
        <v>1</v>
      </c>
      <c r="U22" s="9" t="str">
        <f t="shared" si="7"/>
        <v>RP</v>
      </c>
      <c r="V22" s="8">
        <f t="shared" si="1"/>
        <v>0</v>
      </c>
      <c r="W22" s="8">
        <f t="shared" si="2"/>
        <v>0</v>
      </c>
      <c r="Z22" s="8">
        <f t="shared" si="3"/>
        <v>1</v>
      </c>
      <c r="AA22" s="8">
        <f t="shared" si="4"/>
        <v>0</v>
      </c>
      <c r="AC22" s="8">
        <f t="shared" si="5"/>
        <v>1</v>
      </c>
      <c r="AD22" s="8">
        <f t="shared" si="6"/>
        <v>0</v>
      </c>
    </row>
    <row r="23" spans="1:30" ht="12.75">
      <c r="A23" s="2" t="s">
        <v>3</v>
      </c>
      <c r="B23" s="2" t="s">
        <v>4</v>
      </c>
      <c r="C23" s="2"/>
      <c r="D23" s="2" t="s">
        <v>5</v>
      </c>
      <c r="E23" s="2" t="s">
        <v>6</v>
      </c>
      <c r="F23" s="2" t="s">
        <v>7</v>
      </c>
      <c r="H23" s="2" t="s">
        <v>3</v>
      </c>
      <c r="I23" s="2" t="s">
        <v>4</v>
      </c>
      <c r="J23" s="2"/>
      <c r="K23" s="2" t="s">
        <v>5</v>
      </c>
      <c r="L23" s="2" t="s">
        <v>6</v>
      </c>
      <c r="M23" s="2" t="s">
        <v>7</v>
      </c>
      <c r="S23" s="8">
        <f t="shared" si="0"/>
        <v>10</v>
      </c>
      <c r="U23" t="str">
        <f t="shared" si="7"/>
        <v>GJ</v>
      </c>
      <c r="V23" s="8">
        <f t="shared" si="1"/>
        <v>1</v>
      </c>
      <c r="W23" s="8">
        <f t="shared" si="2"/>
        <v>3</v>
      </c>
      <c r="Z23" s="8">
        <f t="shared" si="3"/>
        <v>4</v>
      </c>
      <c r="AA23" s="8">
        <f t="shared" si="4"/>
        <v>6</v>
      </c>
      <c r="AC23" s="8">
        <f t="shared" si="5"/>
        <v>3</v>
      </c>
      <c r="AD23" s="8">
        <f t="shared" si="6"/>
        <v>3</v>
      </c>
    </row>
    <row r="24" spans="1:30">
      <c r="A24" s="3" t="s">
        <v>8</v>
      </c>
      <c r="B24" s="4" t="s">
        <v>88</v>
      </c>
      <c r="C24" s="4" t="s">
        <v>89</v>
      </c>
      <c r="D24" s="4" t="s">
        <v>11</v>
      </c>
      <c r="E24" s="4" t="s">
        <v>12</v>
      </c>
      <c r="F24" s="16" t="s">
        <v>21</v>
      </c>
      <c r="H24" s="3" t="s">
        <v>8</v>
      </c>
      <c r="I24" s="4" t="s">
        <v>90</v>
      </c>
      <c r="J24" s="4" t="s">
        <v>91</v>
      </c>
      <c r="K24" s="4" t="s">
        <v>56</v>
      </c>
      <c r="L24" s="4" t="s">
        <v>24</v>
      </c>
      <c r="M24" s="16" t="s">
        <v>47</v>
      </c>
      <c r="S24" s="8">
        <f t="shared" si="0"/>
        <v>6</v>
      </c>
      <c r="U24" s="9" t="str">
        <f t="shared" si="7"/>
        <v>KP</v>
      </c>
      <c r="V24" s="8">
        <f t="shared" si="1"/>
        <v>1</v>
      </c>
      <c r="W24" s="8">
        <f t="shared" si="2"/>
        <v>3</v>
      </c>
      <c r="Z24" s="8">
        <f t="shared" si="3"/>
        <v>3</v>
      </c>
      <c r="AA24" s="8">
        <f t="shared" si="4"/>
        <v>3</v>
      </c>
      <c r="AC24" s="8">
        <f t="shared" si="5"/>
        <v>2</v>
      </c>
      <c r="AD24" s="8">
        <f t="shared" si="6"/>
        <v>0</v>
      </c>
    </row>
    <row r="25" spans="1:30">
      <c r="A25" t="s">
        <v>18</v>
      </c>
      <c r="B25" s="4" t="s">
        <v>92</v>
      </c>
      <c r="C25" s="4" t="s">
        <v>93</v>
      </c>
      <c r="D25" s="4" t="s">
        <v>11</v>
      </c>
      <c r="E25" s="4" t="s">
        <v>12</v>
      </c>
      <c r="F25" s="16" t="s">
        <v>36</v>
      </c>
      <c r="H25" t="s">
        <v>18</v>
      </c>
      <c r="I25" s="4" t="s">
        <v>94</v>
      </c>
      <c r="J25" s="4" t="s">
        <v>95</v>
      </c>
      <c r="K25" s="4" t="s">
        <v>56</v>
      </c>
      <c r="L25" s="4" t="s">
        <v>16</v>
      </c>
      <c r="M25" s="5" t="s">
        <v>13</v>
      </c>
      <c r="N25" s="17"/>
      <c r="O25" s="18"/>
      <c r="S25" s="8">
        <f t="shared" si="0"/>
        <v>8</v>
      </c>
      <c r="U25" t="str">
        <f t="shared" si="7"/>
        <v>KR</v>
      </c>
      <c r="V25" s="8">
        <f t="shared" si="1"/>
        <v>3</v>
      </c>
      <c r="W25" s="8">
        <f t="shared" si="2"/>
        <v>0</v>
      </c>
      <c r="Z25" s="8">
        <f t="shared" si="3"/>
        <v>4</v>
      </c>
      <c r="AA25" s="8">
        <f t="shared" si="4"/>
        <v>4</v>
      </c>
      <c r="AC25" s="8">
        <f t="shared" si="5"/>
        <v>1</v>
      </c>
      <c r="AD25" s="8">
        <f t="shared" si="6"/>
        <v>4</v>
      </c>
    </row>
    <row r="26" spans="1:30">
      <c r="A26" t="s">
        <v>25</v>
      </c>
      <c r="B26" s="4" t="s">
        <v>96</v>
      </c>
      <c r="C26" s="4" t="s">
        <v>97</v>
      </c>
      <c r="D26" s="4" t="s">
        <v>11</v>
      </c>
      <c r="E26" s="4" t="s">
        <v>13</v>
      </c>
      <c r="F26" s="16" t="s">
        <v>24</v>
      </c>
      <c r="H26" t="s">
        <v>25</v>
      </c>
      <c r="I26" s="4" t="s">
        <v>98</v>
      </c>
      <c r="J26" s="4" t="s">
        <v>99</v>
      </c>
      <c r="K26" s="4" t="s">
        <v>56</v>
      </c>
      <c r="L26" s="4" t="s">
        <v>32</v>
      </c>
      <c r="M26" s="5" t="s">
        <v>12</v>
      </c>
      <c r="N26" s="17"/>
      <c r="O26" s="18"/>
      <c r="S26" s="8">
        <f t="shared" si="0"/>
        <v>2</v>
      </c>
      <c r="U26" s="9" t="str">
        <f t="shared" si="7"/>
        <v>TB</v>
      </c>
      <c r="V26" s="8">
        <f t="shared" si="1"/>
        <v>0</v>
      </c>
      <c r="W26" s="8">
        <f t="shared" si="2"/>
        <v>0</v>
      </c>
      <c r="Z26" s="8">
        <f t="shared" si="3"/>
        <v>1</v>
      </c>
      <c r="AA26" s="8">
        <f t="shared" si="4"/>
        <v>1</v>
      </c>
      <c r="AC26" s="8">
        <f t="shared" si="5"/>
        <v>1</v>
      </c>
      <c r="AD26" s="8">
        <f t="shared" si="6"/>
        <v>1</v>
      </c>
    </row>
    <row r="27" spans="1:30">
      <c r="A27" t="s">
        <v>33</v>
      </c>
      <c r="B27" s="4" t="s">
        <v>100</v>
      </c>
      <c r="C27" s="4" t="s">
        <v>101</v>
      </c>
      <c r="D27" s="4" t="s">
        <v>56</v>
      </c>
      <c r="E27" s="4" t="s">
        <v>13</v>
      </c>
      <c r="F27" s="16" t="s">
        <v>21</v>
      </c>
      <c r="H27" t="s">
        <v>33</v>
      </c>
      <c r="I27" s="4" t="s">
        <v>102</v>
      </c>
      <c r="J27" s="4" t="s">
        <v>103</v>
      </c>
      <c r="K27" s="4" t="s">
        <v>56</v>
      </c>
      <c r="L27" s="4" t="s">
        <v>32</v>
      </c>
      <c r="M27" s="5" t="s">
        <v>12</v>
      </c>
      <c r="N27" s="17"/>
      <c r="O27" s="18"/>
      <c r="S27" s="8">
        <f t="shared" si="0"/>
        <v>12</v>
      </c>
      <c r="U27" s="9" t="str">
        <f t="shared" si="7"/>
        <v>NW</v>
      </c>
      <c r="V27" s="8">
        <f t="shared" si="1"/>
        <v>6</v>
      </c>
      <c r="W27" s="8">
        <f t="shared" si="2"/>
        <v>4</v>
      </c>
      <c r="Z27" s="8">
        <f t="shared" si="3"/>
        <v>6</v>
      </c>
      <c r="AA27" s="8">
        <f t="shared" si="4"/>
        <v>6</v>
      </c>
      <c r="AC27" s="8">
        <f t="shared" si="5"/>
        <v>0</v>
      </c>
      <c r="AD27" s="8">
        <f t="shared" si="6"/>
        <v>2</v>
      </c>
    </row>
    <row r="28" spans="1:30">
      <c r="A28" t="s">
        <v>41</v>
      </c>
      <c r="B28" s="4" t="s">
        <v>104</v>
      </c>
      <c r="C28" s="4" t="s">
        <v>105</v>
      </c>
      <c r="D28" s="4" t="s">
        <v>56</v>
      </c>
      <c r="E28" s="4" t="s">
        <v>16</v>
      </c>
      <c r="F28" s="16" t="s">
        <v>39</v>
      </c>
      <c r="H28" t="s">
        <v>41</v>
      </c>
      <c r="I28" s="4" t="s">
        <v>106</v>
      </c>
      <c r="J28" s="4" t="s">
        <v>107</v>
      </c>
      <c r="K28" s="4" t="s">
        <v>56</v>
      </c>
      <c r="L28" s="4" t="s">
        <v>21</v>
      </c>
      <c r="M28" s="5" t="s">
        <v>32</v>
      </c>
      <c r="N28" s="17"/>
      <c r="O28" s="18"/>
      <c r="S28" s="8">
        <f t="shared" si="0"/>
        <v>9</v>
      </c>
      <c r="U28" s="19" t="s">
        <v>108</v>
      </c>
      <c r="V28" s="8">
        <f t="shared" si="1"/>
        <v>4</v>
      </c>
      <c r="W28" s="8">
        <f t="shared" si="2"/>
        <v>1</v>
      </c>
      <c r="Z28" s="8">
        <f t="shared" si="3"/>
        <v>5</v>
      </c>
      <c r="AA28" s="8">
        <f t="shared" si="4"/>
        <v>4</v>
      </c>
      <c r="AC28" s="8">
        <f t="shared" si="5"/>
        <v>1</v>
      </c>
      <c r="AD28" s="8">
        <f t="shared" si="6"/>
        <v>3</v>
      </c>
    </row>
    <row r="29" spans="1:30">
      <c r="A29" s="14" t="s">
        <v>48</v>
      </c>
      <c r="B29" s="4" t="s">
        <v>109</v>
      </c>
      <c r="C29" s="4" t="s">
        <v>110</v>
      </c>
      <c r="D29" s="4" t="s">
        <v>56</v>
      </c>
      <c r="E29" s="4" t="s">
        <v>16</v>
      </c>
      <c r="F29" s="16" t="s">
        <v>39</v>
      </c>
      <c r="H29" t="s">
        <v>48</v>
      </c>
      <c r="I29" s="4" t="s">
        <v>111</v>
      </c>
      <c r="J29" s="4" t="s">
        <v>60</v>
      </c>
      <c r="K29" s="4" t="s">
        <v>112</v>
      </c>
      <c r="L29" s="4" t="s">
        <v>113</v>
      </c>
      <c r="M29" s="5" t="s">
        <v>108</v>
      </c>
      <c r="N29" s="20"/>
      <c r="O29" s="21"/>
    </row>
    <row r="30" spans="1:30">
      <c r="A30" s="14" t="s">
        <v>53</v>
      </c>
      <c r="B30" s="4" t="s">
        <v>114</v>
      </c>
      <c r="C30" s="4" t="s">
        <v>115</v>
      </c>
      <c r="D30" s="4" t="s">
        <v>116</v>
      </c>
      <c r="E30" s="4" t="s">
        <v>24</v>
      </c>
      <c r="F30" s="6" t="s">
        <v>47</v>
      </c>
      <c r="H30" t="s">
        <v>53</v>
      </c>
      <c r="I30" s="4" t="s">
        <v>117</v>
      </c>
      <c r="J30" s="4" t="s">
        <v>118</v>
      </c>
      <c r="K30" s="4" t="s">
        <v>112</v>
      </c>
      <c r="L30" s="4" t="s">
        <v>47</v>
      </c>
      <c r="M30" s="5" t="s">
        <v>113</v>
      </c>
      <c r="N30" s="20"/>
      <c r="O30" s="21"/>
    </row>
    <row r="31" spans="1:30">
      <c r="A31" t="s">
        <v>59</v>
      </c>
      <c r="B31" s="4" t="s">
        <v>119</v>
      </c>
      <c r="C31" s="4" t="s">
        <v>120</v>
      </c>
      <c r="D31" s="4" t="s">
        <v>112</v>
      </c>
      <c r="E31" s="4" t="s">
        <v>108</v>
      </c>
      <c r="F31" s="5" t="s">
        <v>47</v>
      </c>
      <c r="H31" t="s">
        <v>59</v>
      </c>
      <c r="I31" s="4" t="s">
        <v>121</v>
      </c>
      <c r="J31" s="4" t="s">
        <v>122</v>
      </c>
      <c r="K31" s="4" t="s">
        <v>112</v>
      </c>
      <c r="L31" s="4" t="s">
        <v>24</v>
      </c>
      <c r="M31" s="5" t="s">
        <v>113</v>
      </c>
      <c r="N31" s="20"/>
      <c r="O31" s="21"/>
    </row>
    <row r="32" spans="1:30">
      <c r="A32" t="s">
        <v>65</v>
      </c>
      <c r="B32" s="4" t="s">
        <v>123</v>
      </c>
      <c r="C32" s="4" t="s">
        <v>124</v>
      </c>
      <c r="D32" s="4" t="s">
        <v>112</v>
      </c>
      <c r="E32" s="4" t="s">
        <v>108</v>
      </c>
      <c r="F32" s="16" t="s">
        <v>39</v>
      </c>
      <c r="H32" t="s">
        <v>65</v>
      </c>
      <c r="I32" s="4"/>
      <c r="J32" s="4"/>
      <c r="K32" s="4"/>
      <c r="L32" s="4"/>
      <c r="M32" s="5"/>
      <c r="N32" s="20"/>
      <c r="O32" s="21"/>
    </row>
    <row r="33" spans="1:15">
      <c r="A33" t="s">
        <v>71</v>
      </c>
      <c r="B33" s="4" t="s">
        <v>125</v>
      </c>
      <c r="C33" s="4" t="s">
        <v>126</v>
      </c>
      <c r="D33" s="4" t="s">
        <v>112</v>
      </c>
      <c r="E33" s="4" t="s">
        <v>108</v>
      </c>
      <c r="F33" s="16" t="s">
        <v>47</v>
      </c>
      <c r="H33" s="14" t="s">
        <v>71</v>
      </c>
      <c r="I33" s="4" t="s">
        <v>127</v>
      </c>
      <c r="J33" s="4" t="s">
        <v>128</v>
      </c>
      <c r="K33" s="4" t="s">
        <v>78</v>
      </c>
      <c r="L33" s="4" t="s">
        <v>113</v>
      </c>
      <c r="M33" s="5" t="s">
        <v>31</v>
      </c>
      <c r="N33" s="20"/>
      <c r="O33" s="21"/>
    </row>
    <row r="34" spans="1:15">
      <c r="A34" t="s">
        <v>75</v>
      </c>
      <c r="B34" s="4" t="s">
        <v>84</v>
      </c>
      <c r="C34" s="4" t="s">
        <v>129</v>
      </c>
      <c r="D34" s="4" t="s">
        <v>116</v>
      </c>
      <c r="E34" s="4" t="s">
        <v>24</v>
      </c>
      <c r="F34" s="16" t="s">
        <v>12</v>
      </c>
      <c r="H34" t="s">
        <v>75</v>
      </c>
      <c r="I34" s="6" t="s">
        <v>130</v>
      </c>
      <c r="J34" s="6" t="s">
        <v>131</v>
      </c>
      <c r="K34" s="6" t="s">
        <v>62</v>
      </c>
      <c r="L34" s="6" t="s">
        <v>32</v>
      </c>
      <c r="M34" s="6" t="s">
        <v>21</v>
      </c>
      <c r="N34" s="20"/>
      <c r="O34" s="21"/>
    </row>
    <row r="35" spans="1:15">
      <c r="A35" t="s">
        <v>81</v>
      </c>
      <c r="B35" s="4" t="s">
        <v>132</v>
      </c>
      <c r="C35" s="4" t="s">
        <v>133</v>
      </c>
      <c r="D35" s="4" t="s">
        <v>116</v>
      </c>
      <c r="E35" s="4" t="s">
        <v>24</v>
      </c>
      <c r="F35" s="16" t="s">
        <v>12</v>
      </c>
      <c r="H35" t="s">
        <v>81</v>
      </c>
      <c r="I35" s="4" t="s">
        <v>134</v>
      </c>
      <c r="J35" s="4" t="s">
        <v>135</v>
      </c>
      <c r="K35" s="4" t="s">
        <v>112</v>
      </c>
      <c r="L35" s="4" t="s">
        <v>108</v>
      </c>
      <c r="M35" s="6" t="s">
        <v>47</v>
      </c>
    </row>
    <row r="38" spans="1:15" ht="18">
      <c r="A38" s="1" t="s">
        <v>136</v>
      </c>
      <c r="B38" s="1"/>
      <c r="C38" s="1"/>
      <c r="D38" s="1"/>
      <c r="E38" s="1"/>
      <c r="F38" s="1"/>
      <c r="G38" s="1"/>
      <c r="H38" s="1" t="s">
        <v>137</v>
      </c>
      <c r="I38" s="1"/>
      <c r="J38" s="1"/>
      <c r="K38" s="1"/>
    </row>
    <row r="40" spans="1:15" ht="12.75">
      <c r="A40" s="2" t="s">
        <v>3</v>
      </c>
      <c r="B40" s="2" t="s">
        <v>4</v>
      </c>
      <c r="C40" s="2"/>
      <c r="D40" s="2" t="s">
        <v>5</v>
      </c>
      <c r="E40" s="2" t="s">
        <v>6</v>
      </c>
      <c r="F40" s="2" t="s">
        <v>7</v>
      </c>
      <c r="H40" s="2" t="s">
        <v>3</v>
      </c>
      <c r="I40" s="2" t="s">
        <v>4</v>
      </c>
      <c r="J40" s="2"/>
      <c r="K40" s="2" t="s">
        <v>5</v>
      </c>
      <c r="L40" s="2" t="s">
        <v>6</v>
      </c>
      <c r="M40" s="2" t="s">
        <v>7</v>
      </c>
    </row>
    <row r="41" spans="1:15">
      <c r="A41" s="3" t="s">
        <v>8</v>
      </c>
      <c r="B41" s="4" t="s">
        <v>138</v>
      </c>
      <c r="C41" s="4" t="s">
        <v>139</v>
      </c>
      <c r="D41" s="4" t="s">
        <v>112</v>
      </c>
      <c r="E41" s="4" t="s">
        <v>108</v>
      </c>
      <c r="F41" s="16" t="s">
        <v>24</v>
      </c>
      <c r="H41" s="22" t="s">
        <v>8</v>
      </c>
      <c r="I41" s="4" t="s">
        <v>61</v>
      </c>
      <c r="J41" s="4" t="s">
        <v>140</v>
      </c>
      <c r="K41" s="4" t="s">
        <v>56</v>
      </c>
      <c r="L41" s="4" t="s">
        <v>113</v>
      </c>
      <c r="M41" s="5" t="s">
        <v>141</v>
      </c>
    </row>
    <row r="42" spans="1:15">
      <c r="A42" t="s">
        <v>18</v>
      </c>
      <c r="B42" s="4" t="s">
        <v>142</v>
      </c>
      <c r="C42" s="4" t="s">
        <v>83</v>
      </c>
      <c r="D42" s="4" t="s">
        <v>56</v>
      </c>
      <c r="E42" s="4" t="s">
        <v>24</v>
      </c>
      <c r="F42" s="23" t="s">
        <v>12</v>
      </c>
      <c r="H42" s="6" t="s">
        <v>18</v>
      </c>
      <c r="I42" s="4" t="s">
        <v>143</v>
      </c>
      <c r="J42" s="4" t="s">
        <v>144</v>
      </c>
      <c r="K42" s="4" t="s">
        <v>112</v>
      </c>
      <c r="L42" s="4" t="s">
        <v>47</v>
      </c>
      <c r="M42" s="24" t="s">
        <v>108</v>
      </c>
      <c r="N42" s="20"/>
    </row>
    <row r="43" spans="1:15">
      <c r="A43" s="25" t="s">
        <v>25</v>
      </c>
      <c r="B43" s="18"/>
      <c r="C43" s="18"/>
      <c r="D43" s="18"/>
      <c r="E43" s="18"/>
      <c r="F43" s="16"/>
      <c r="H43" s="6" t="s">
        <v>25</v>
      </c>
      <c r="I43" s="4" t="s">
        <v>145</v>
      </c>
      <c r="J43" s="4" t="s">
        <v>146</v>
      </c>
      <c r="K43" s="4" t="s">
        <v>112</v>
      </c>
      <c r="L43" s="4" t="s">
        <v>47</v>
      </c>
      <c r="M43" s="16" t="s">
        <v>24</v>
      </c>
      <c r="N43" s="20"/>
    </row>
    <row r="44" spans="1:15">
      <c r="A44" s="25" t="s">
        <v>33</v>
      </c>
      <c r="B44" s="4" t="s">
        <v>147</v>
      </c>
      <c r="C44" s="4" t="s">
        <v>148</v>
      </c>
      <c r="D44" s="4" t="s">
        <v>112</v>
      </c>
      <c r="E44" s="4" t="s">
        <v>24</v>
      </c>
      <c r="F44" s="23" t="s">
        <v>108</v>
      </c>
      <c r="H44" s="6" t="s">
        <v>33</v>
      </c>
      <c r="I44" s="4" t="s">
        <v>149</v>
      </c>
      <c r="J44" s="4" t="s">
        <v>150</v>
      </c>
      <c r="K44" s="4" t="s">
        <v>78</v>
      </c>
      <c r="L44" s="4" t="s">
        <v>36</v>
      </c>
      <c r="M44" s="16" t="s">
        <v>40</v>
      </c>
      <c r="N44" s="20"/>
    </row>
    <row r="45" spans="1:15">
      <c r="A45" s="25" t="s">
        <v>41</v>
      </c>
      <c r="B45" s="4" t="s">
        <v>84</v>
      </c>
      <c r="C45" s="4" t="s">
        <v>85</v>
      </c>
      <c r="D45" s="4" t="s">
        <v>44</v>
      </c>
      <c r="E45" s="4" t="s">
        <v>40</v>
      </c>
      <c r="F45" s="16" t="s">
        <v>16</v>
      </c>
      <c r="H45" s="6" t="s">
        <v>41</v>
      </c>
      <c r="I45" s="4" t="s">
        <v>151</v>
      </c>
      <c r="J45" s="4" t="s">
        <v>152</v>
      </c>
      <c r="K45" s="4" t="s">
        <v>116</v>
      </c>
      <c r="L45" s="4" t="s">
        <v>141</v>
      </c>
      <c r="M45" s="16" t="s">
        <v>32</v>
      </c>
      <c r="N45" s="20"/>
    </row>
    <row r="46" spans="1:15">
      <c r="A46" s="25" t="s">
        <v>48</v>
      </c>
      <c r="B46" s="4" t="s">
        <v>153</v>
      </c>
      <c r="C46" s="4" t="s">
        <v>154</v>
      </c>
      <c r="D46" s="4" t="s">
        <v>116</v>
      </c>
      <c r="E46" s="4" t="s">
        <v>47</v>
      </c>
      <c r="F46" s="23" t="s">
        <v>113</v>
      </c>
      <c r="H46" s="6" t="s">
        <v>48</v>
      </c>
      <c r="I46" s="4" t="s">
        <v>84</v>
      </c>
      <c r="J46" s="4" t="s">
        <v>155</v>
      </c>
      <c r="K46" s="4" t="s">
        <v>44</v>
      </c>
      <c r="L46" s="4" t="s">
        <v>24</v>
      </c>
      <c r="M46" s="16" t="s">
        <v>108</v>
      </c>
      <c r="N46" s="20"/>
    </row>
    <row r="47" spans="1:15" ht="15.75">
      <c r="A47" s="25" t="s">
        <v>53</v>
      </c>
      <c r="B47" s="4" t="s">
        <v>156</v>
      </c>
      <c r="C47" s="4" t="s">
        <v>157</v>
      </c>
      <c r="D47" s="4" t="s">
        <v>44</v>
      </c>
      <c r="E47" s="4" t="s">
        <v>40</v>
      </c>
      <c r="F47" s="23" t="s">
        <v>16</v>
      </c>
      <c r="H47" s="6" t="s">
        <v>53</v>
      </c>
      <c r="I47" s="26"/>
      <c r="J47" s="27"/>
      <c r="K47" s="28"/>
      <c r="L47" s="6"/>
      <c r="M47" s="16"/>
      <c r="N47" s="20"/>
    </row>
    <row r="48" spans="1:15" ht="15.75">
      <c r="A48" s="25" t="s">
        <v>59</v>
      </c>
      <c r="B48" s="4" t="s">
        <v>158</v>
      </c>
      <c r="C48" s="4" t="s">
        <v>159</v>
      </c>
      <c r="D48" s="4" t="s">
        <v>44</v>
      </c>
      <c r="E48" s="4" t="s">
        <v>40</v>
      </c>
      <c r="F48" s="6" t="s">
        <v>16</v>
      </c>
      <c r="H48" s="6" t="s">
        <v>59</v>
      </c>
      <c r="I48" s="26"/>
      <c r="J48" s="27"/>
      <c r="K48" s="28"/>
      <c r="L48" s="6"/>
      <c r="M48" s="16"/>
      <c r="N48" s="20"/>
    </row>
    <row r="49" spans="1:14" ht="15.75">
      <c r="A49" s="25" t="s">
        <v>65</v>
      </c>
      <c r="B49" s="26"/>
      <c r="C49" s="27"/>
      <c r="D49" s="28"/>
      <c r="E49" s="6"/>
      <c r="F49" s="6"/>
      <c r="H49" s="6" t="s">
        <v>65</v>
      </c>
      <c r="I49" s="26"/>
      <c r="J49" s="27"/>
      <c r="K49" s="28"/>
      <c r="L49" s="6"/>
      <c r="M49" s="16"/>
      <c r="N49" s="20"/>
    </row>
    <row r="50" spans="1:14" ht="15.75">
      <c r="A50" s="25" t="s">
        <v>71</v>
      </c>
      <c r="B50" s="26"/>
      <c r="C50" s="27"/>
      <c r="D50" s="28"/>
      <c r="E50" s="6"/>
      <c r="F50" s="6"/>
      <c r="H50" s="6" t="s">
        <v>71</v>
      </c>
      <c r="I50" s="26"/>
      <c r="J50" s="27"/>
      <c r="K50" s="28"/>
      <c r="L50" s="6"/>
      <c r="M50" s="16"/>
      <c r="N50" s="20"/>
    </row>
    <row r="51" spans="1:14" ht="15.75">
      <c r="A51" s="25" t="s">
        <v>75</v>
      </c>
      <c r="B51" s="26"/>
      <c r="C51" s="27"/>
      <c r="D51" s="29"/>
      <c r="E51" s="6"/>
      <c r="F51" s="23"/>
      <c r="H51" s="6" t="s">
        <v>75</v>
      </c>
      <c r="I51" s="26"/>
      <c r="J51" s="27"/>
      <c r="K51" s="28"/>
      <c r="L51" s="6"/>
      <c r="M51" s="16"/>
      <c r="N51" s="20"/>
    </row>
    <row r="52" spans="1:14" ht="12.75">
      <c r="A52" s="25" t="s">
        <v>81</v>
      </c>
      <c r="B52" s="6"/>
      <c r="C52" s="6"/>
      <c r="D52" s="6"/>
      <c r="E52" s="6"/>
      <c r="F52" s="6"/>
      <c r="H52" s="6" t="s">
        <v>81</v>
      </c>
      <c r="I52" s="6"/>
      <c r="J52" s="6"/>
      <c r="K52" s="6"/>
      <c r="L52" s="6"/>
      <c r="M52" s="6"/>
      <c r="N52" s="20"/>
    </row>
    <row r="53" spans="1:14" ht="12.75">
      <c r="A53" t="s">
        <v>160</v>
      </c>
      <c r="B53" s="6"/>
      <c r="C53" s="6"/>
      <c r="D53" s="6"/>
      <c r="E53" s="6"/>
      <c r="F53" s="6"/>
      <c r="H53" s="6"/>
      <c r="I53" s="6"/>
      <c r="J53" s="6"/>
      <c r="K53" s="6"/>
      <c r="L53" s="6"/>
      <c r="M53" s="6"/>
    </row>
    <row r="56" spans="1:14" ht="12.75">
      <c r="H56" s="30"/>
      <c r="I56" t="s">
        <v>161</v>
      </c>
    </row>
    <row r="59" spans="1:14" ht="12.75">
      <c r="B59" s="7" t="s">
        <v>162</v>
      </c>
      <c r="C59" s="7"/>
      <c r="D59" s="7"/>
      <c r="E59" s="7" t="s">
        <v>6</v>
      </c>
      <c r="F59" s="7" t="s">
        <v>7</v>
      </c>
      <c r="G59" s="7"/>
      <c r="H59" s="7"/>
      <c r="I59" s="7" t="s">
        <v>163</v>
      </c>
      <c r="J59" s="7" t="s">
        <v>164</v>
      </c>
      <c r="K59" s="7"/>
      <c r="L59" s="7" t="s">
        <v>6</v>
      </c>
      <c r="M59" s="7" t="s">
        <v>7</v>
      </c>
      <c r="N59" s="31"/>
    </row>
    <row r="60" spans="1:14" ht="12.75">
      <c r="B60" s="8">
        <f t="shared" ref="B60:B81" si="8">E60+F60+L60+M60</f>
        <v>7</v>
      </c>
      <c r="D60" t="s">
        <v>32</v>
      </c>
      <c r="E60" s="8">
        <f>COUNTIF(E$3:E$52,"SH")</f>
        <v>0</v>
      </c>
      <c r="F60" s="8">
        <f>COUNTIF(F$3:F$53,"SH")</f>
        <v>0</v>
      </c>
      <c r="I60" s="8">
        <f t="shared" ref="I60:I81" si="9">E60+L60</f>
        <v>3</v>
      </c>
      <c r="J60" s="8">
        <f t="shared" ref="J60:J81" si="10">F60+M60</f>
        <v>4</v>
      </c>
      <c r="L60" s="8">
        <f>COUNTIF(L$3:L$53,"SH")</f>
        <v>3</v>
      </c>
      <c r="M60" s="8">
        <f>COUNTIF(M$3:M$53,"SH")</f>
        <v>4</v>
      </c>
    </row>
    <row r="61" spans="1:14" ht="12.75">
      <c r="B61" s="8">
        <f t="shared" si="8"/>
        <v>9</v>
      </c>
      <c r="D61" t="s">
        <v>13</v>
      </c>
      <c r="E61" s="8">
        <f>COUNTIF(E$3:E$52,"SM")</f>
        <v>5</v>
      </c>
      <c r="F61" s="8">
        <f>COUNTIF(F$3:F$53,"SM")</f>
        <v>2</v>
      </c>
      <c r="I61" s="8">
        <f t="shared" si="9"/>
        <v>5</v>
      </c>
      <c r="J61" s="8">
        <f t="shared" si="10"/>
        <v>4</v>
      </c>
      <c r="L61" s="8">
        <f>COUNTIF(L$3:L$53,"SM")</f>
        <v>0</v>
      </c>
      <c r="M61" s="8">
        <f>COUNTIF(M$3:M$53,"SM")</f>
        <v>2</v>
      </c>
    </row>
    <row r="62" spans="1:14" ht="12.75">
      <c r="B62" s="8">
        <f t="shared" si="8"/>
        <v>0</v>
      </c>
      <c r="D62" t="s">
        <v>165</v>
      </c>
      <c r="E62" s="8">
        <f>COUNTIF(E$3:E$52,"KJ")</f>
        <v>0</v>
      </c>
      <c r="F62" s="8">
        <f>COUNTIF(F$3:F$53,"KJ")</f>
        <v>0</v>
      </c>
      <c r="I62" s="8">
        <f t="shared" si="9"/>
        <v>0</v>
      </c>
      <c r="J62" s="8">
        <f t="shared" si="10"/>
        <v>0</v>
      </c>
      <c r="L62" s="8">
        <f>COUNTIF(L$3:L$53,"KJ")</f>
        <v>0</v>
      </c>
      <c r="M62" s="8">
        <f>COUNTIF(M$3:M$53,"KJ")</f>
        <v>0</v>
      </c>
    </row>
    <row r="63" spans="1:14" ht="12.75">
      <c r="B63" s="8">
        <f t="shared" si="8"/>
        <v>0</v>
      </c>
      <c r="D63" t="s">
        <v>166</v>
      </c>
      <c r="E63" s="8">
        <f>COUNTIF(E$3:E$52,"IW")</f>
        <v>0</v>
      </c>
      <c r="F63" s="8">
        <f>COUNTIF(F$3:F$53,"IW")</f>
        <v>0</v>
      </c>
      <c r="I63" s="8">
        <f t="shared" si="9"/>
        <v>0</v>
      </c>
      <c r="J63" s="8">
        <f t="shared" si="10"/>
        <v>0</v>
      </c>
      <c r="L63" s="8">
        <f>COUNTIF(L$3:L$53,"IW")</f>
        <v>0</v>
      </c>
      <c r="M63" s="8">
        <f>COUNTIF(M$3:M$53,"IW")</f>
        <v>0</v>
      </c>
    </row>
    <row r="64" spans="1:14" ht="12.75">
      <c r="B64" s="8">
        <f t="shared" si="8"/>
        <v>6</v>
      </c>
      <c r="D64" t="s">
        <v>113</v>
      </c>
      <c r="E64" s="8">
        <f>COUNTIF(E$3:E$52,"MD")</f>
        <v>0</v>
      </c>
      <c r="F64" s="8">
        <f>COUNTIF(F$3:F$53,"MD")</f>
        <v>1</v>
      </c>
      <c r="I64" s="8">
        <f t="shared" si="9"/>
        <v>3</v>
      </c>
      <c r="J64" s="8">
        <f t="shared" si="10"/>
        <v>3</v>
      </c>
      <c r="L64" s="8">
        <f>COUNTIF(L$3:L$53,"MD")</f>
        <v>3</v>
      </c>
      <c r="M64" s="8">
        <f>COUNTIF(M$3:M$53,"MD")</f>
        <v>2</v>
      </c>
    </row>
    <row r="65" spans="2:13" ht="12.75">
      <c r="B65" s="8">
        <f t="shared" si="8"/>
        <v>0</v>
      </c>
      <c r="D65" t="s">
        <v>167</v>
      </c>
      <c r="E65" s="8">
        <f>COUNTIF(E$3:E$52,"GH")</f>
        <v>0</v>
      </c>
      <c r="F65" s="8">
        <f>COUNTIF(F$3:F$53,"GH")</f>
        <v>0</v>
      </c>
      <c r="I65" s="8">
        <f t="shared" si="9"/>
        <v>0</v>
      </c>
      <c r="J65" s="8">
        <f t="shared" si="10"/>
        <v>0</v>
      </c>
      <c r="L65" s="8">
        <f>COUNTIF(L$3:L$53,"GH")</f>
        <v>0</v>
      </c>
      <c r="M65" s="8">
        <f>COUNTIF(M$3:M$53,"GH")</f>
        <v>0</v>
      </c>
    </row>
    <row r="66" spans="2:13" ht="12.75">
      <c r="B66" s="8">
        <f t="shared" si="8"/>
        <v>6</v>
      </c>
      <c r="D66" t="s">
        <v>21</v>
      </c>
      <c r="E66" s="8">
        <f>COUNTIF(E$3:E$52,"BH")</f>
        <v>1</v>
      </c>
      <c r="F66" s="8">
        <f>COUNTIF(F$3:F$53,"BH")</f>
        <v>3</v>
      </c>
      <c r="I66" s="8">
        <f t="shared" si="9"/>
        <v>2</v>
      </c>
      <c r="J66" s="8">
        <f t="shared" si="10"/>
        <v>4</v>
      </c>
      <c r="L66" s="8">
        <f>COUNTIF(L$3:L$53,"BH")</f>
        <v>1</v>
      </c>
      <c r="M66" s="8">
        <f>COUNTIF(M$3:M$53,"BH")</f>
        <v>1</v>
      </c>
    </row>
    <row r="67" spans="2:13" ht="12.75">
      <c r="B67" s="8">
        <f t="shared" si="8"/>
        <v>6</v>
      </c>
      <c r="D67" t="s">
        <v>17</v>
      </c>
      <c r="E67" s="8">
        <f>COUNTIF(E$3:E$52,"BG")</f>
        <v>0</v>
      </c>
      <c r="F67" s="8">
        <f>COUNTIF(F$3:F$53,"BG")</f>
        <v>0</v>
      </c>
      <c r="I67" s="8">
        <f t="shared" si="9"/>
        <v>3</v>
      </c>
      <c r="J67" s="8">
        <f t="shared" si="10"/>
        <v>3</v>
      </c>
      <c r="L67" s="8">
        <f>COUNTIF(L$3:L$53,"BG")</f>
        <v>3</v>
      </c>
      <c r="M67" s="8">
        <f>COUNTIF(M$3:M$53,"BG")</f>
        <v>3</v>
      </c>
    </row>
    <row r="68" spans="2:13" ht="12.75">
      <c r="B68" s="8">
        <f t="shared" si="8"/>
        <v>13</v>
      </c>
      <c r="D68" t="s">
        <v>24</v>
      </c>
      <c r="E68" s="8">
        <f>COUNTIF(E$3:E$52,"GD")</f>
        <v>5</v>
      </c>
      <c r="F68" s="8">
        <f>COUNTIF(F$3:F$53,"GD")</f>
        <v>3</v>
      </c>
      <c r="I68" s="8">
        <f t="shared" si="9"/>
        <v>8</v>
      </c>
      <c r="J68" s="8">
        <f t="shared" si="10"/>
        <v>5</v>
      </c>
      <c r="L68" s="8">
        <f>COUNTIF(L$3:L$53,"GD")</f>
        <v>3</v>
      </c>
      <c r="M68" s="8">
        <f>COUNTIF(M$3:M$53,"GD")</f>
        <v>2</v>
      </c>
    </row>
    <row r="69" spans="2:13" ht="12.75">
      <c r="B69" s="8">
        <f t="shared" si="8"/>
        <v>6</v>
      </c>
      <c r="D69" t="s">
        <v>31</v>
      </c>
      <c r="E69" s="8">
        <f>COUNTIF(E$3:E$52,"GT")</f>
        <v>1</v>
      </c>
      <c r="F69" s="8">
        <f>COUNTIF(F$3:F$53,"GT")</f>
        <v>2</v>
      </c>
      <c r="I69" s="8">
        <f t="shared" si="9"/>
        <v>3</v>
      </c>
      <c r="J69" s="8">
        <f t="shared" si="10"/>
        <v>3</v>
      </c>
      <c r="L69" s="8">
        <f>COUNTIF(L$3:L$53,"GT")</f>
        <v>2</v>
      </c>
      <c r="M69" s="8">
        <f>COUNTIF(M$3:M$53,"GT")</f>
        <v>1</v>
      </c>
    </row>
    <row r="70" spans="2:13" ht="12.75">
      <c r="B70" s="8">
        <f t="shared" si="8"/>
        <v>8</v>
      </c>
      <c r="D70" t="s">
        <v>36</v>
      </c>
      <c r="E70" s="8">
        <f>COUNTIF(E$3:E$52,"JW")</f>
        <v>2</v>
      </c>
      <c r="F70" s="8">
        <f>COUNTIF(F$3:F$53,"JW")</f>
        <v>4</v>
      </c>
      <c r="I70" s="8">
        <f t="shared" si="9"/>
        <v>4</v>
      </c>
      <c r="J70" s="8">
        <f t="shared" si="10"/>
        <v>4</v>
      </c>
      <c r="L70" s="8">
        <f>COUNTIF(L$3:L$53,"JW")</f>
        <v>2</v>
      </c>
      <c r="M70" s="8">
        <f>COUNTIF(M$3:M$53,"JW")</f>
        <v>0</v>
      </c>
    </row>
    <row r="71" spans="2:13" ht="12.75">
      <c r="B71" s="8">
        <f t="shared" si="8"/>
        <v>0</v>
      </c>
      <c r="D71" t="s">
        <v>168</v>
      </c>
      <c r="E71" s="8">
        <f>COUNTIF(E$3:E$52,"DR")</f>
        <v>0</v>
      </c>
      <c r="F71" s="8">
        <f>COUNTIF(F$3:F$53,"DR")</f>
        <v>0</v>
      </c>
      <c r="I71" s="8">
        <f t="shared" si="9"/>
        <v>0</v>
      </c>
      <c r="J71" s="8">
        <f t="shared" si="10"/>
        <v>0</v>
      </c>
      <c r="L71" s="8">
        <f>COUNTIF(L$3:L$53,"DR")</f>
        <v>0</v>
      </c>
      <c r="M71" s="8">
        <f>COUNTIF(M$3:M$53,"DR")</f>
        <v>0</v>
      </c>
    </row>
    <row r="72" spans="2:13" ht="12.75">
      <c r="B72" s="8">
        <f t="shared" si="8"/>
        <v>0</v>
      </c>
      <c r="D72" t="s">
        <v>169</v>
      </c>
      <c r="E72" s="8">
        <f>COUNTIF(E$3:E$52,"LC (CISCO)")</f>
        <v>0</v>
      </c>
      <c r="F72" s="8">
        <f>COUNTIF(F$3:F$53,"LC (CISCO)")</f>
        <v>0</v>
      </c>
      <c r="I72" s="8">
        <f t="shared" si="9"/>
        <v>0</v>
      </c>
      <c r="J72" s="8">
        <f t="shared" si="10"/>
        <v>0</v>
      </c>
      <c r="L72" s="8">
        <f>COUNTIF(L$3:L$52,"LC (CISCO)")</f>
        <v>0</v>
      </c>
      <c r="M72" s="8">
        <f>COUNTIF(M$3:M$53,"LC (CISCO)")</f>
        <v>0</v>
      </c>
    </row>
    <row r="73" spans="2:13" ht="12.75">
      <c r="B73" s="8">
        <f t="shared" si="8"/>
        <v>10</v>
      </c>
      <c r="D73" t="s">
        <v>16</v>
      </c>
      <c r="E73" s="8">
        <f>COUNTIF(E$3:E$52,"LC (Tech)")</f>
        <v>2</v>
      </c>
      <c r="F73" s="8">
        <f>COUNTIF(F$3:F$53,"LC (Tech)")</f>
        <v>4</v>
      </c>
      <c r="I73" s="8">
        <f t="shared" si="9"/>
        <v>5</v>
      </c>
      <c r="J73" s="8">
        <f t="shared" si="10"/>
        <v>5</v>
      </c>
      <c r="L73" s="8">
        <f>COUNTIF(L$3:L$52,"LC (Tech)")</f>
        <v>3</v>
      </c>
      <c r="M73" s="8">
        <f>COUNTIF(M$3:M$53,"LC (Tech)")</f>
        <v>1</v>
      </c>
    </row>
    <row r="74" spans="2:13" ht="12.75">
      <c r="B74" s="8">
        <f t="shared" si="8"/>
        <v>0</v>
      </c>
      <c r="D74" t="s">
        <v>170</v>
      </c>
      <c r="E74" s="8">
        <f>COUNTIF(E$3:E$52,"CC")</f>
        <v>0</v>
      </c>
      <c r="F74" s="8">
        <f>COUNTIF(F$3:F$53,"CC")</f>
        <v>0</v>
      </c>
      <c r="I74" s="8">
        <f t="shared" si="9"/>
        <v>0</v>
      </c>
      <c r="J74" s="8">
        <f t="shared" si="10"/>
        <v>0</v>
      </c>
      <c r="L74" s="8">
        <f>COUNTIF(L$3:L$52,"CC")</f>
        <v>0</v>
      </c>
      <c r="M74" s="8">
        <f>COUNTIF(M$3:M$53,"CC")</f>
        <v>0</v>
      </c>
    </row>
    <row r="75" spans="2:13" ht="12.75">
      <c r="B75" s="8">
        <f t="shared" si="8"/>
        <v>1</v>
      </c>
      <c r="D75" t="s">
        <v>70</v>
      </c>
      <c r="E75" s="8">
        <f>COUNTIF(E$3:E$52,"RP")</f>
        <v>0</v>
      </c>
      <c r="F75" s="8">
        <f>COUNTIF(F$3:F$53,"RP")</f>
        <v>0</v>
      </c>
      <c r="I75" s="8">
        <f t="shared" si="9"/>
        <v>1</v>
      </c>
      <c r="J75" s="8">
        <f t="shared" si="10"/>
        <v>0</v>
      </c>
      <c r="L75" s="8">
        <f>COUNTIF(L$3:L$52,"RP")</f>
        <v>1</v>
      </c>
      <c r="M75" s="8">
        <f>COUNTIF(M$3:M$53,"RP")</f>
        <v>0</v>
      </c>
    </row>
    <row r="76" spans="2:13" ht="12.75">
      <c r="B76" s="8">
        <f t="shared" si="8"/>
        <v>10</v>
      </c>
      <c r="D76" t="s">
        <v>47</v>
      </c>
      <c r="E76" s="8">
        <f>COUNTIF(E$3:E$52,"GJ")</f>
        <v>1</v>
      </c>
      <c r="F76" s="8">
        <f>COUNTIF(F$3:F$53,"GJ")</f>
        <v>3</v>
      </c>
      <c r="I76" s="8">
        <f t="shared" si="9"/>
        <v>4</v>
      </c>
      <c r="J76" s="8">
        <f t="shared" si="10"/>
        <v>6</v>
      </c>
      <c r="L76" s="8">
        <f>COUNTIF(L$3:L$52,"GJ")</f>
        <v>3</v>
      </c>
      <c r="M76" s="8">
        <f>COUNTIF(M$3:M$53,"GJ")</f>
        <v>3</v>
      </c>
    </row>
    <row r="77" spans="2:13" ht="12.75">
      <c r="B77" s="8">
        <f t="shared" si="8"/>
        <v>6</v>
      </c>
      <c r="D77" t="s">
        <v>39</v>
      </c>
      <c r="E77" s="8">
        <f>COUNTIF(E$3:E$52,"KP")</f>
        <v>1</v>
      </c>
      <c r="F77" s="8">
        <f>COUNTIF(F$3:F$53,"KP")</f>
        <v>3</v>
      </c>
      <c r="I77" s="8">
        <f t="shared" si="9"/>
        <v>3</v>
      </c>
      <c r="J77" s="8">
        <f t="shared" si="10"/>
        <v>3</v>
      </c>
      <c r="L77" s="8">
        <f>COUNTIF(L$3:L$52,"KP")</f>
        <v>2</v>
      </c>
      <c r="M77" s="8">
        <f>COUNTIF(M$3:M$53,"KP")</f>
        <v>0</v>
      </c>
    </row>
    <row r="78" spans="2:13" ht="12.75">
      <c r="B78" s="8">
        <f t="shared" si="8"/>
        <v>8</v>
      </c>
      <c r="D78" t="s">
        <v>40</v>
      </c>
      <c r="E78" s="8">
        <f>COUNTIF(E$3:E$52,"KR")</f>
        <v>3</v>
      </c>
      <c r="F78" s="8">
        <f>COUNTIF(F$3:F$53,"KR")</f>
        <v>0</v>
      </c>
      <c r="I78" s="8">
        <f t="shared" si="9"/>
        <v>4</v>
      </c>
      <c r="J78" s="8">
        <f t="shared" si="10"/>
        <v>4</v>
      </c>
      <c r="L78" s="8">
        <f>COUNTIF(L$3:L$52,"KR")</f>
        <v>1</v>
      </c>
      <c r="M78" s="8">
        <f>COUNTIF(M$3:M$53,"KR")</f>
        <v>4</v>
      </c>
    </row>
    <row r="79" spans="2:13" ht="12.75">
      <c r="B79" s="8">
        <f t="shared" si="8"/>
        <v>2</v>
      </c>
      <c r="D79" t="s">
        <v>141</v>
      </c>
      <c r="E79" s="8">
        <f>COUNTIF(E$3:E$52,"TB")</f>
        <v>0</v>
      </c>
      <c r="F79" s="8">
        <f>COUNTIF(F$3:F$53,"TB")</f>
        <v>0</v>
      </c>
      <c r="I79" s="8">
        <f t="shared" si="9"/>
        <v>1</v>
      </c>
      <c r="J79" s="8">
        <f t="shared" si="10"/>
        <v>1</v>
      </c>
      <c r="L79" s="8">
        <f>COUNTIF(L$3:L$52,"TB")</f>
        <v>1</v>
      </c>
      <c r="M79" s="8">
        <f>COUNTIF(M$3:M$53,"TB")</f>
        <v>1</v>
      </c>
    </row>
    <row r="80" spans="2:13" ht="12.75">
      <c r="B80" s="8">
        <f t="shared" si="8"/>
        <v>12</v>
      </c>
      <c r="D80" t="s">
        <v>12</v>
      </c>
      <c r="E80" s="8">
        <f>COUNTIF(E$3:E$52,"NW")</f>
        <v>6</v>
      </c>
      <c r="F80" s="8">
        <f>COUNTIF(F$3:F$53,"NW")</f>
        <v>4</v>
      </c>
      <c r="I80" s="8">
        <f t="shared" si="9"/>
        <v>6</v>
      </c>
      <c r="J80" s="8">
        <f t="shared" si="10"/>
        <v>6</v>
      </c>
      <c r="L80" s="8">
        <f>COUNTIF(L$3:L$52,"NW")</f>
        <v>0</v>
      </c>
      <c r="M80" s="8">
        <f>COUNTIF(M$3:M$53,"NW")</f>
        <v>2</v>
      </c>
    </row>
    <row r="81" spans="2:13" ht="12.75">
      <c r="B81" s="8">
        <f t="shared" si="8"/>
        <v>9</v>
      </c>
      <c r="D81" s="31" t="s">
        <v>108</v>
      </c>
      <c r="E81" s="8">
        <f>COUNTIF(E$3:E$52,"AB")</f>
        <v>4</v>
      </c>
      <c r="F81" s="8">
        <f>COUNTIF(F$3:F$53,"AB")</f>
        <v>1</v>
      </c>
      <c r="I81" s="8">
        <f t="shared" si="9"/>
        <v>5</v>
      </c>
      <c r="J81" s="8">
        <f t="shared" si="10"/>
        <v>4</v>
      </c>
      <c r="L81" s="8">
        <f>COUNTIF(L$3:L$52,"AB")</f>
        <v>1</v>
      </c>
      <c r="M81" s="8">
        <f>COUNTIF(M$3:M$53,"AB")</f>
        <v>3</v>
      </c>
    </row>
  </sheetData>
  <dataValidations count="1">
    <dataValidation type="list" allowBlank="1" showInputMessage="1" showErrorMessage="1" sqref="K6 K8:K11 K13:K14 K17 K25:K27 K29:K33 D33 K41 D51">
      <formula1>#REF!</formula1>
      <formula2>0</formula2>
    </dataValidation>
  </dataValidations>
  <pageMargins left="0.118055555555556" right="7.8472222222222193E-2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>
      <selection activeCell="H29" sqref="H29"/>
    </sheetView>
  </sheetViews>
  <sheetFormatPr defaultRowHeight="15"/>
  <cols>
    <col min="1" max="257" width="8.7109375"/>
  </cols>
  <sheetData/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LibreOffice/3.3$Unix LibreOffice_project/330m19$Build-401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Viva Voce Timetable 2012 V2</vt:lpstr>
      <vt:lpstr>Sheet3</vt:lpstr>
      <vt:lpstr>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School of Computing</dc:creator>
  <cp:lastModifiedBy>sc-sh</cp:lastModifiedBy>
  <cp:revision>0</cp:revision>
  <cp:lastPrinted>2011-05-09T08:12:42Z</cp:lastPrinted>
  <dcterms:created xsi:type="dcterms:W3CDTF">2005-05-18T08:50:40Z</dcterms:created>
  <dcterms:modified xsi:type="dcterms:W3CDTF">2012-05-03T07:44:05Z</dcterms:modified>
</cp:coreProperties>
</file>