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2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0326_student_uwtsd_ac_uk/Documents/"/>
    </mc:Choice>
  </mc:AlternateContent>
  <xr:revisionPtr revIDLastSave="196" documentId="11_1BC88F415D53B2487D015F5EF5E42DF756AB4D18" xr6:coauthVersionLast="47" xr6:coauthVersionMax="47" xr10:uidLastSave="{E7A551FE-B5AC-422F-8E0A-96061531A714}"/>
  <bookViews>
    <workbookView xWindow="-120" yWindow="-120" windowWidth="29040" windowHeight="15840" xr2:uid="{00000000-000D-0000-FFFF-FFFF00000000}"/>
  </bookViews>
  <sheets>
    <sheet name="GrE HnD BsC" sheetId="1" r:id="rId1"/>
    <sheet name="Calculated Value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6" i="1"/>
  <c r="E6" i="1"/>
  <c r="K6" i="1" s="1"/>
  <c r="F6" i="1"/>
  <c r="E7" i="1"/>
  <c r="K7" i="1" s="1"/>
  <c r="E8" i="1"/>
  <c r="K8" i="1" s="1"/>
  <c r="E9" i="1"/>
  <c r="K9" i="1" s="1"/>
  <c r="E10" i="1"/>
  <c r="K10" i="1" s="1"/>
  <c r="E11" i="1"/>
  <c r="K11" i="1" s="1"/>
  <c r="E12" i="1"/>
  <c r="K12" i="1" s="1"/>
  <c r="E13" i="1"/>
  <c r="K13" i="1" s="1"/>
  <c r="E14" i="1"/>
  <c r="K14" i="1" s="1"/>
  <c r="E15" i="1"/>
  <c r="K15" i="1" s="1"/>
  <c r="E16" i="1"/>
  <c r="K16" i="1" s="1"/>
  <c r="E17" i="1"/>
  <c r="K17" i="1" s="1"/>
  <c r="E18" i="1"/>
  <c r="K18" i="1" s="1"/>
  <c r="E19" i="1"/>
  <c r="K19" i="1" s="1"/>
  <c r="E20" i="1"/>
  <c r="K20" i="1" s="1"/>
  <c r="E21" i="1"/>
  <c r="K21" i="1" s="1"/>
  <c r="E22" i="1"/>
  <c r="K22" i="1" s="1"/>
  <c r="E23" i="1"/>
  <c r="K23" i="1" s="1"/>
  <c r="E24" i="1"/>
  <c r="K24" i="1" s="1"/>
  <c r="E25" i="1"/>
  <c r="K25" i="1" s="1"/>
  <c r="E26" i="1"/>
  <c r="K26" i="1" s="1"/>
  <c r="E27" i="1"/>
  <c r="K27" i="1" s="1"/>
  <c r="E28" i="1"/>
  <c r="K28" i="1" s="1"/>
  <c r="E29" i="1"/>
  <c r="K29" i="1" s="1"/>
  <c r="E30" i="1"/>
  <c r="K30" i="1" s="1"/>
  <c r="E31" i="1"/>
  <c r="K31" i="1" s="1"/>
  <c r="E32" i="1"/>
  <c r="K32" i="1" s="1"/>
  <c r="E33" i="1"/>
  <c r="K33" i="1" s="1"/>
  <c r="E34" i="1"/>
  <c r="K34" i="1" s="1"/>
  <c r="E35" i="1"/>
  <c r="K35" i="1" s="1"/>
  <c r="E36" i="1"/>
  <c r="K36" i="1" s="1"/>
  <c r="E37" i="1"/>
  <c r="K37" i="1" s="1"/>
  <c r="E38" i="1"/>
  <c r="K38" i="1" s="1"/>
  <c r="E39" i="1"/>
  <c r="K39" i="1" s="1"/>
  <c r="E40" i="1"/>
  <c r="K40" i="1" s="1"/>
  <c r="E41" i="1"/>
  <c r="K41" i="1" s="1"/>
  <c r="E42" i="1"/>
  <c r="K42" i="1" s="1"/>
  <c r="E43" i="1"/>
  <c r="K43" i="1" s="1"/>
  <c r="E44" i="1"/>
  <c r="K44" i="1" s="1"/>
  <c r="E45" i="1"/>
  <c r="K45" i="1" s="1"/>
  <c r="E46" i="1"/>
  <c r="K46" i="1" s="1"/>
  <c r="E47" i="1"/>
  <c r="K47" i="1" s="1"/>
  <c r="E48" i="1"/>
  <c r="K48" i="1" s="1"/>
  <c r="E49" i="1"/>
  <c r="K49" i="1" s="1"/>
  <c r="E50" i="1"/>
  <c r="K50" i="1" s="1"/>
  <c r="E51" i="1"/>
  <c r="K51" i="1" s="1"/>
  <c r="E52" i="1"/>
  <c r="K52" i="1" s="1"/>
  <c r="E53" i="1"/>
  <c r="K53" i="1" s="1"/>
  <c r="E54" i="1"/>
  <c r="K54" i="1" s="1"/>
  <c r="E55" i="1"/>
  <c r="K55" i="1" s="1"/>
  <c r="E56" i="1"/>
  <c r="K56" i="1" s="1"/>
  <c r="E57" i="1"/>
  <c r="K57" i="1" s="1"/>
  <c r="E58" i="1"/>
  <c r="K58" i="1" s="1"/>
  <c r="E59" i="1"/>
  <c r="K59" i="1" s="1"/>
  <c r="E60" i="1"/>
  <c r="K60" i="1" s="1"/>
  <c r="E61" i="1"/>
  <c r="K61" i="1" s="1"/>
  <c r="E62" i="1"/>
  <c r="K62" i="1" s="1"/>
  <c r="E63" i="1"/>
  <c r="K63" i="1" s="1"/>
  <c r="E64" i="1"/>
  <c r="K64" i="1" s="1"/>
  <c r="E65" i="1"/>
  <c r="K65" i="1" s="1"/>
  <c r="E66" i="1"/>
  <c r="K66" i="1" s="1"/>
  <c r="E67" i="1"/>
  <c r="K67" i="1" s="1"/>
  <c r="E68" i="1"/>
  <c r="K68" i="1" s="1"/>
  <c r="E69" i="1"/>
  <c r="K69" i="1" s="1"/>
  <c r="E70" i="1"/>
  <c r="K70" i="1" s="1"/>
  <c r="E71" i="1"/>
  <c r="K71" i="1" s="1"/>
  <c r="E72" i="1"/>
  <c r="K72" i="1" s="1"/>
  <c r="E73" i="1"/>
  <c r="K73" i="1" s="1"/>
  <c r="E74" i="1"/>
  <c r="K74" i="1" s="1"/>
  <c r="E75" i="1"/>
  <c r="K75" i="1" s="1"/>
  <c r="E76" i="1"/>
  <c r="K76" i="1" s="1"/>
  <c r="E77" i="1"/>
  <c r="K77" i="1" s="1"/>
  <c r="E78" i="1"/>
  <c r="K78" i="1" s="1"/>
  <c r="E79" i="1"/>
  <c r="K79" i="1" s="1"/>
  <c r="E80" i="1"/>
  <c r="K80" i="1" s="1"/>
  <c r="E81" i="1"/>
  <c r="K81" i="1" s="1"/>
  <c r="E82" i="1"/>
  <c r="K82" i="1" s="1"/>
  <c r="E83" i="1"/>
  <c r="K83" i="1" s="1"/>
  <c r="E84" i="1"/>
  <c r="K84" i="1" s="1"/>
  <c r="E85" i="1"/>
  <c r="K85" i="1" s="1"/>
  <c r="E86" i="1"/>
  <c r="K86" i="1" s="1"/>
  <c r="E87" i="1"/>
  <c r="K87" i="1" s="1"/>
  <c r="E88" i="1"/>
  <c r="K88" i="1" s="1"/>
  <c r="E89" i="1"/>
  <c r="K89" i="1" s="1"/>
  <c r="E90" i="1"/>
  <c r="K90" i="1" s="1"/>
  <c r="E91" i="1"/>
  <c r="K91" i="1" s="1"/>
  <c r="E92" i="1"/>
  <c r="K92" i="1" s="1"/>
  <c r="E93" i="1"/>
  <c r="K93" i="1" s="1"/>
  <c r="E94" i="1"/>
  <c r="K94" i="1" s="1"/>
  <c r="E95" i="1"/>
  <c r="K95" i="1" s="1"/>
  <c r="E96" i="1"/>
  <c r="K96" i="1" s="1"/>
  <c r="G6" i="1"/>
  <c r="B7" i="1"/>
  <c r="F7" i="1" s="1"/>
  <c r="J6" i="1" l="1"/>
  <c r="I6" i="1"/>
  <c r="B8" i="1"/>
  <c r="F8" i="1" s="1"/>
  <c r="G7" i="1"/>
  <c r="J7" i="1" l="1"/>
  <c r="I7" i="1"/>
  <c r="B9" i="1"/>
  <c r="F9" i="1" s="1"/>
  <c r="G8" i="1"/>
  <c r="J8" i="1" l="1"/>
  <c r="I8" i="1"/>
  <c r="B10" i="1"/>
  <c r="F10" i="1" s="1"/>
  <c r="G9" i="1"/>
  <c r="J9" i="1" l="1"/>
  <c r="I9" i="1"/>
  <c r="B11" i="1"/>
  <c r="F11" i="1" s="1"/>
  <c r="G10" i="1"/>
  <c r="J10" i="1" l="1"/>
  <c r="I10" i="1"/>
  <c r="B12" i="1"/>
  <c r="F12" i="1" s="1"/>
  <c r="G11" i="1"/>
  <c r="J11" i="1" l="1"/>
  <c r="I11" i="1"/>
  <c r="B13" i="1"/>
  <c r="F13" i="1" s="1"/>
  <c r="G12" i="1"/>
  <c r="J12" i="1" l="1"/>
  <c r="I12" i="1"/>
  <c r="B14" i="1"/>
  <c r="F14" i="1" s="1"/>
  <c r="G13" i="1"/>
  <c r="J13" i="1" l="1"/>
  <c r="I13" i="1"/>
  <c r="B15" i="1"/>
  <c r="F15" i="1" s="1"/>
  <c r="G14" i="1"/>
  <c r="J14" i="1" l="1"/>
  <c r="I14" i="1"/>
  <c r="B16" i="1"/>
  <c r="F16" i="1" s="1"/>
  <c r="G15" i="1"/>
  <c r="J15" i="1" l="1"/>
  <c r="I15" i="1"/>
  <c r="B17" i="1"/>
  <c r="F17" i="1" s="1"/>
  <c r="G16" i="1"/>
  <c r="J16" i="1" l="1"/>
  <c r="I16" i="1"/>
  <c r="B18" i="1"/>
  <c r="F18" i="1" s="1"/>
  <c r="G17" i="1"/>
  <c r="J17" i="1" l="1"/>
  <c r="I17" i="1"/>
  <c r="B19" i="1"/>
  <c r="F19" i="1" s="1"/>
  <c r="G18" i="1"/>
  <c r="J18" i="1" l="1"/>
  <c r="I18" i="1"/>
  <c r="B20" i="1"/>
  <c r="F20" i="1" s="1"/>
  <c r="G19" i="1"/>
  <c r="J19" i="1" l="1"/>
  <c r="I19" i="1"/>
  <c r="B21" i="1"/>
  <c r="F21" i="1" s="1"/>
  <c r="G20" i="1"/>
  <c r="J20" i="1" l="1"/>
  <c r="I20" i="1"/>
  <c r="B22" i="1"/>
  <c r="F22" i="1" s="1"/>
  <c r="G21" i="1"/>
  <c r="J21" i="1" l="1"/>
  <c r="I21" i="1"/>
  <c r="B23" i="1"/>
  <c r="F23" i="1" s="1"/>
  <c r="G22" i="1"/>
  <c r="J22" i="1" l="1"/>
  <c r="I22" i="1"/>
  <c r="B24" i="1"/>
  <c r="F24" i="1" s="1"/>
  <c r="G23" i="1"/>
  <c r="J23" i="1" l="1"/>
  <c r="I23" i="1"/>
  <c r="B25" i="1"/>
  <c r="F25" i="1" s="1"/>
  <c r="G24" i="1"/>
  <c r="J24" i="1" l="1"/>
  <c r="I24" i="1"/>
  <c r="B26" i="1"/>
  <c r="F26" i="1" s="1"/>
  <c r="G25" i="1"/>
  <c r="J25" i="1" l="1"/>
  <c r="I25" i="1"/>
  <c r="B27" i="1"/>
  <c r="F27" i="1" s="1"/>
  <c r="G26" i="1"/>
  <c r="J26" i="1" l="1"/>
  <c r="I26" i="1"/>
  <c r="B28" i="1"/>
  <c r="F28" i="1" s="1"/>
  <c r="G27" i="1"/>
  <c r="J27" i="1" l="1"/>
  <c r="I27" i="1"/>
  <c r="B29" i="1"/>
  <c r="F29" i="1" s="1"/>
  <c r="G28" i="1"/>
  <c r="J28" i="1" l="1"/>
  <c r="I28" i="1"/>
  <c r="B30" i="1"/>
  <c r="F30" i="1" s="1"/>
  <c r="G29" i="1"/>
  <c r="J29" i="1" l="1"/>
  <c r="I29" i="1"/>
  <c r="B31" i="1"/>
  <c r="F31" i="1" s="1"/>
  <c r="G30" i="1"/>
  <c r="J30" i="1" l="1"/>
  <c r="I30" i="1"/>
  <c r="B32" i="1"/>
  <c r="F32" i="1" s="1"/>
  <c r="G31" i="1"/>
  <c r="J31" i="1" l="1"/>
  <c r="I31" i="1"/>
  <c r="B33" i="1"/>
  <c r="F33" i="1" s="1"/>
  <c r="G32" i="1"/>
  <c r="J32" i="1" l="1"/>
  <c r="I32" i="1"/>
  <c r="B34" i="1"/>
  <c r="F34" i="1" s="1"/>
  <c r="G33" i="1"/>
  <c r="J33" i="1" l="1"/>
  <c r="I33" i="1"/>
  <c r="B35" i="1"/>
  <c r="F35" i="1" s="1"/>
  <c r="G34" i="1"/>
  <c r="J34" i="1" l="1"/>
  <c r="I34" i="1"/>
  <c r="B36" i="1"/>
  <c r="F36" i="1" s="1"/>
  <c r="G35" i="1"/>
  <c r="J35" i="1" l="1"/>
  <c r="I35" i="1"/>
  <c r="B37" i="1"/>
  <c r="F37" i="1" s="1"/>
  <c r="G36" i="1"/>
  <c r="J36" i="1" l="1"/>
  <c r="I36" i="1"/>
  <c r="B38" i="1"/>
  <c r="F38" i="1" s="1"/>
  <c r="G37" i="1"/>
  <c r="J37" i="1" l="1"/>
  <c r="I37" i="1"/>
  <c r="B39" i="1"/>
  <c r="F39" i="1" s="1"/>
  <c r="G38" i="1"/>
  <c r="J38" i="1" l="1"/>
  <c r="I38" i="1"/>
  <c r="B40" i="1"/>
  <c r="F40" i="1" s="1"/>
  <c r="G39" i="1"/>
  <c r="J39" i="1" l="1"/>
  <c r="I39" i="1"/>
  <c r="B41" i="1"/>
  <c r="F41" i="1" s="1"/>
  <c r="G40" i="1"/>
  <c r="J40" i="1" l="1"/>
  <c r="I40" i="1"/>
  <c r="B42" i="1"/>
  <c r="F42" i="1" s="1"/>
  <c r="G41" i="1"/>
  <c r="J41" i="1" l="1"/>
  <c r="I41" i="1"/>
  <c r="B43" i="1"/>
  <c r="F43" i="1" s="1"/>
  <c r="G42" i="1"/>
  <c r="J42" i="1" l="1"/>
  <c r="I42" i="1"/>
  <c r="B44" i="1"/>
  <c r="F44" i="1" s="1"/>
  <c r="G43" i="1"/>
  <c r="J43" i="1" l="1"/>
  <c r="I43" i="1"/>
  <c r="B45" i="1"/>
  <c r="F45" i="1" s="1"/>
  <c r="G44" i="1"/>
  <c r="J44" i="1" l="1"/>
  <c r="I44" i="1"/>
  <c r="B46" i="1"/>
  <c r="F46" i="1" s="1"/>
  <c r="G45" i="1"/>
  <c r="J45" i="1" l="1"/>
  <c r="I45" i="1"/>
  <c r="B47" i="1"/>
  <c r="F47" i="1" s="1"/>
  <c r="G46" i="1"/>
  <c r="J46" i="1" l="1"/>
  <c r="I46" i="1"/>
  <c r="B48" i="1"/>
  <c r="F48" i="1" s="1"/>
  <c r="G47" i="1"/>
  <c r="J47" i="1" l="1"/>
  <c r="I47" i="1"/>
  <c r="B49" i="1"/>
  <c r="F49" i="1" s="1"/>
  <c r="G48" i="1"/>
  <c r="J48" i="1" l="1"/>
  <c r="I48" i="1"/>
  <c r="B50" i="1"/>
  <c r="F50" i="1" s="1"/>
  <c r="G49" i="1"/>
  <c r="J49" i="1" l="1"/>
  <c r="I49" i="1"/>
  <c r="B51" i="1"/>
  <c r="F51" i="1" s="1"/>
  <c r="G50" i="1"/>
  <c r="J50" i="1" l="1"/>
  <c r="I50" i="1"/>
  <c r="B52" i="1"/>
  <c r="F52" i="1" s="1"/>
  <c r="G51" i="1"/>
  <c r="J51" i="1" l="1"/>
  <c r="I51" i="1"/>
  <c r="B53" i="1"/>
  <c r="F53" i="1" s="1"/>
  <c r="G52" i="1"/>
  <c r="J52" i="1" l="1"/>
  <c r="I52" i="1"/>
  <c r="B54" i="1"/>
  <c r="F54" i="1" s="1"/>
  <c r="G53" i="1"/>
  <c r="J53" i="1" l="1"/>
  <c r="I53" i="1"/>
  <c r="B55" i="1"/>
  <c r="F55" i="1" s="1"/>
  <c r="G54" i="1"/>
  <c r="J54" i="1" l="1"/>
  <c r="I54" i="1"/>
  <c r="B56" i="1"/>
  <c r="F56" i="1" s="1"/>
  <c r="G55" i="1"/>
  <c r="H55" i="1" l="1"/>
  <c r="J55" i="1"/>
  <c r="I55" i="1"/>
  <c r="B57" i="1"/>
  <c r="F57" i="1" s="1"/>
  <c r="G56" i="1"/>
  <c r="H56" i="1" l="1"/>
  <c r="J56" i="1"/>
  <c r="I56" i="1"/>
  <c r="B58" i="1"/>
  <c r="F58" i="1" s="1"/>
  <c r="G57" i="1"/>
  <c r="H57" i="1" l="1"/>
  <c r="J57" i="1"/>
  <c r="I57" i="1"/>
  <c r="B59" i="1"/>
  <c r="F59" i="1" s="1"/>
  <c r="G58" i="1"/>
  <c r="H58" i="1" l="1"/>
  <c r="J58" i="1"/>
  <c r="I58" i="1"/>
  <c r="B60" i="1"/>
  <c r="F60" i="1" s="1"/>
  <c r="G59" i="1"/>
  <c r="H59" i="1" l="1"/>
  <c r="J59" i="1"/>
  <c r="I59" i="1"/>
  <c r="B61" i="1"/>
  <c r="F61" i="1" s="1"/>
  <c r="G60" i="1"/>
  <c r="H60" i="1" l="1"/>
  <c r="J60" i="1"/>
  <c r="I60" i="1"/>
  <c r="B62" i="1"/>
  <c r="F62" i="1" s="1"/>
  <c r="G61" i="1"/>
  <c r="H61" i="1" l="1"/>
  <c r="J61" i="1"/>
  <c r="I61" i="1"/>
  <c r="B63" i="1"/>
  <c r="F63" i="1" s="1"/>
  <c r="G62" i="1"/>
  <c r="H62" i="1" l="1"/>
  <c r="J62" i="1"/>
  <c r="I62" i="1"/>
  <c r="B64" i="1"/>
  <c r="F64" i="1" s="1"/>
  <c r="G63" i="1"/>
  <c r="H63" i="1" l="1"/>
  <c r="J63" i="1"/>
  <c r="I63" i="1"/>
  <c r="B65" i="1"/>
  <c r="F65" i="1" s="1"/>
  <c r="G64" i="1"/>
  <c r="H64" i="1" l="1"/>
  <c r="J64" i="1"/>
  <c r="I64" i="1"/>
  <c r="B66" i="1"/>
  <c r="F66" i="1" s="1"/>
  <c r="G65" i="1"/>
  <c r="H65" i="1" l="1"/>
  <c r="J65" i="1"/>
  <c r="I65" i="1"/>
  <c r="B67" i="1"/>
  <c r="F67" i="1" s="1"/>
  <c r="G66" i="1"/>
  <c r="H66" i="1" l="1"/>
  <c r="J66" i="1"/>
  <c r="I66" i="1"/>
  <c r="B68" i="1"/>
  <c r="F68" i="1" s="1"/>
  <c r="G67" i="1"/>
  <c r="H67" i="1" l="1"/>
  <c r="J67" i="1"/>
  <c r="I67" i="1"/>
  <c r="B69" i="1"/>
  <c r="F69" i="1" s="1"/>
  <c r="G68" i="1"/>
  <c r="H68" i="1" l="1"/>
  <c r="J68" i="1"/>
  <c r="I68" i="1"/>
  <c r="B70" i="1"/>
  <c r="F70" i="1" s="1"/>
  <c r="G69" i="1"/>
  <c r="H69" i="1" l="1"/>
  <c r="J69" i="1"/>
  <c r="I69" i="1"/>
  <c r="B71" i="1"/>
  <c r="F71" i="1" s="1"/>
  <c r="G70" i="1"/>
  <c r="H70" i="1" l="1"/>
  <c r="J70" i="1"/>
  <c r="I70" i="1"/>
  <c r="B72" i="1"/>
  <c r="F72" i="1" s="1"/>
  <c r="G71" i="1"/>
  <c r="H71" i="1" l="1"/>
  <c r="J71" i="1"/>
  <c r="I71" i="1"/>
  <c r="B73" i="1"/>
  <c r="F73" i="1" s="1"/>
  <c r="G72" i="1"/>
  <c r="H72" i="1" l="1"/>
  <c r="J72" i="1"/>
  <c r="I72" i="1"/>
  <c r="B74" i="1"/>
  <c r="F74" i="1" s="1"/>
  <c r="G73" i="1"/>
  <c r="H73" i="1" l="1"/>
  <c r="J73" i="1"/>
  <c r="I73" i="1"/>
  <c r="B75" i="1"/>
  <c r="F75" i="1" s="1"/>
  <c r="G74" i="1"/>
  <c r="H74" i="1" l="1"/>
  <c r="J74" i="1"/>
  <c r="I74" i="1"/>
  <c r="B76" i="1"/>
  <c r="F76" i="1" s="1"/>
  <c r="G75" i="1"/>
  <c r="H75" i="1" l="1"/>
  <c r="J75" i="1"/>
  <c r="I75" i="1"/>
  <c r="B77" i="1"/>
  <c r="F77" i="1" s="1"/>
  <c r="G76" i="1"/>
  <c r="H76" i="1" l="1"/>
  <c r="J76" i="1"/>
  <c r="I76" i="1"/>
  <c r="B78" i="1"/>
  <c r="F78" i="1" s="1"/>
  <c r="G77" i="1"/>
  <c r="H77" i="1" l="1"/>
  <c r="J77" i="1"/>
  <c r="I77" i="1"/>
  <c r="B79" i="1"/>
  <c r="F79" i="1" s="1"/>
  <c r="G78" i="1"/>
  <c r="H78" i="1" l="1"/>
  <c r="J78" i="1"/>
  <c r="I78" i="1"/>
  <c r="B80" i="1"/>
  <c r="F80" i="1" s="1"/>
  <c r="G79" i="1"/>
  <c r="H79" i="1" l="1"/>
  <c r="J79" i="1"/>
  <c r="I79" i="1"/>
  <c r="B81" i="1"/>
  <c r="F81" i="1" s="1"/>
  <c r="G80" i="1"/>
  <c r="H80" i="1" l="1"/>
  <c r="J80" i="1"/>
  <c r="I80" i="1"/>
  <c r="B82" i="1"/>
  <c r="F82" i="1" s="1"/>
  <c r="G81" i="1"/>
  <c r="H81" i="1" l="1"/>
  <c r="J81" i="1"/>
  <c r="I81" i="1"/>
  <c r="B83" i="1"/>
  <c r="F83" i="1" s="1"/>
  <c r="G82" i="1"/>
  <c r="H82" i="1" l="1"/>
  <c r="J82" i="1"/>
  <c r="I82" i="1"/>
  <c r="B84" i="1"/>
  <c r="F84" i="1" s="1"/>
  <c r="G83" i="1"/>
  <c r="H83" i="1" l="1"/>
  <c r="J83" i="1"/>
  <c r="I83" i="1"/>
  <c r="B85" i="1"/>
  <c r="F85" i="1" s="1"/>
  <c r="G84" i="1"/>
  <c r="H84" i="1" l="1"/>
  <c r="J84" i="1"/>
  <c r="I84" i="1"/>
  <c r="B86" i="1"/>
  <c r="F86" i="1" s="1"/>
  <c r="G85" i="1"/>
  <c r="H85" i="1" l="1"/>
  <c r="J85" i="1"/>
  <c r="I85" i="1"/>
  <c r="B87" i="1"/>
  <c r="F87" i="1" s="1"/>
  <c r="G86" i="1"/>
  <c r="H86" i="1" l="1"/>
  <c r="J86" i="1"/>
  <c r="I86" i="1"/>
  <c r="B88" i="1"/>
  <c r="F88" i="1" s="1"/>
  <c r="G87" i="1"/>
  <c r="H87" i="1" l="1"/>
  <c r="J87" i="1"/>
  <c r="I87" i="1"/>
  <c r="B89" i="1"/>
  <c r="F89" i="1" s="1"/>
  <c r="G88" i="1"/>
  <c r="H88" i="1" l="1"/>
  <c r="J88" i="1"/>
  <c r="I88" i="1"/>
  <c r="B90" i="1"/>
  <c r="F90" i="1" s="1"/>
  <c r="G89" i="1"/>
  <c r="H89" i="1" l="1"/>
  <c r="J89" i="1"/>
  <c r="I89" i="1"/>
  <c r="B91" i="1"/>
  <c r="F91" i="1" s="1"/>
  <c r="G90" i="1"/>
  <c r="H90" i="1" l="1"/>
  <c r="J90" i="1"/>
  <c r="I90" i="1"/>
  <c r="B92" i="1"/>
  <c r="F92" i="1" s="1"/>
  <c r="G91" i="1"/>
  <c r="H91" i="1" l="1"/>
  <c r="J91" i="1"/>
  <c r="I91" i="1"/>
  <c r="B93" i="1"/>
  <c r="F93" i="1" s="1"/>
  <c r="G92" i="1"/>
  <c r="H92" i="1" l="1"/>
  <c r="J92" i="1"/>
  <c r="I92" i="1"/>
  <c r="B94" i="1"/>
  <c r="F94" i="1" s="1"/>
  <c r="G93" i="1"/>
  <c r="H93" i="1" l="1"/>
  <c r="J93" i="1"/>
  <c r="I93" i="1"/>
  <c r="B95" i="1"/>
  <c r="F95" i="1" s="1"/>
  <c r="G94" i="1"/>
  <c r="H94" i="1" l="1"/>
  <c r="J94" i="1"/>
  <c r="I94" i="1"/>
  <c r="B96" i="1"/>
  <c r="F96" i="1" s="1"/>
  <c r="G95" i="1"/>
  <c r="H95" i="1" l="1"/>
  <c r="J95" i="1"/>
  <c r="I95" i="1"/>
  <c r="G96" i="1"/>
  <c r="H96" i="1" l="1"/>
  <c r="J96" i="1"/>
  <c r="I96" i="1"/>
</calcChain>
</file>

<file path=xl/sharedStrings.xml><?xml version="1.0" encoding="utf-8"?>
<sst xmlns="http://schemas.openxmlformats.org/spreadsheetml/2006/main" count="31" uniqueCount="29">
  <si>
    <t>Baro</t>
  </si>
  <si>
    <t>Humidity</t>
  </si>
  <si>
    <t>Ambient temp</t>
  </si>
  <si>
    <t>Engine Capacity</t>
  </si>
  <si>
    <t>mBar</t>
  </si>
  <si>
    <t>%</t>
  </si>
  <si>
    <t>Deg C</t>
  </si>
  <si>
    <t>cc</t>
  </si>
  <si>
    <t>Load</t>
  </si>
  <si>
    <t>Dyno Speed</t>
  </si>
  <si>
    <t>Fuel Flow Rate</t>
  </si>
  <si>
    <t>Lambda</t>
  </si>
  <si>
    <t>Torque</t>
  </si>
  <si>
    <t>Calculated Power</t>
  </si>
  <si>
    <t>In kW</t>
  </si>
  <si>
    <t>In HP</t>
  </si>
  <si>
    <t>Corrected Power</t>
  </si>
  <si>
    <t>SFC</t>
  </si>
  <si>
    <t>BMEP</t>
  </si>
  <si>
    <t>Fuel Flow</t>
  </si>
  <si>
    <t>Overall Thermal Effeciency</t>
  </si>
  <si>
    <t>Newtons</t>
  </si>
  <si>
    <t>rpm</t>
  </si>
  <si>
    <t>l/min</t>
  </si>
  <si>
    <t>Nm</t>
  </si>
  <si>
    <t>W</t>
  </si>
  <si>
    <t>kW</t>
  </si>
  <si>
    <t>kg/s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</si>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</sst>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" fillId="4" borderId="0" xfId="0" applyFont="1" applyFill="1" applyAlignment="1">
      <alignment wrapText="1"/>
    </xf>
    <xf numFmtId="0" fontId="3" fillId="3" borderId="0" xfId="0" applyFont="1" applyFill="1" applyAlignment="1"/>
    <xf numFmtId="0" fontId="4" fillId="4" borderId="0" xfId="0" applyFont="1" applyFill="1" applyAlignment="1"/>
    <xf numFmtId="0" fontId="4" fillId="5" borderId="0" xfId="0" applyFont="1" applyFill="1" applyAlignment="1"/>
    <xf numFmtId="0" fontId="2" fillId="5" borderId="0" xfId="0" applyFont="1" applyFill="1" applyAlignment="1">
      <alignment wrapText="1"/>
    </xf>
    <xf numFmtId="2" fontId="4" fillId="3" borderId="0" xfId="0" applyNumberFormat="1" applyFont="1" applyFill="1" applyAlignment="1"/>
    <xf numFmtId="2" fontId="4" fillId="4" borderId="0" xfId="0" applyNumberFormat="1" applyFont="1" applyFill="1" applyAlignment="1"/>
    <xf numFmtId="2" fontId="4" fillId="4" borderId="0" xfId="0" applyNumberFormat="1" applyFont="1" applyFill="1" applyAlignment="1">
      <alignment wrapText="1"/>
    </xf>
    <xf numFmtId="2" fontId="4" fillId="5" borderId="0" xfId="0" applyNumberFormat="1" applyFont="1" applyFill="1" applyAlignment="1">
      <alignment wrapText="1"/>
    </xf>
    <xf numFmtId="2" fontId="4" fillId="5" borderId="0" xfId="0" applyNumberFormat="1" applyFont="1" applyFill="1" applyAlignment="1"/>
    <xf numFmtId="164" fontId="4" fillId="5" borderId="0" xfId="0" applyNumberFormat="1" applyFont="1" applyFill="1" applyAlignment="1"/>
    <xf numFmtId="2" fontId="3" fillId="4" borderId="0" xfId="0" applyNumberFormat="1" applyFont="1" applyFill="1" applyAlignment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0.00</c:formatCode>
                <c:ptCount val="91"/>
                <c:pt idx="0">
                  <c:v>0.36259026726403709</c:v>
                </c:pt>
                <c:pt idx="1">
                  <c:v>0.35347202552110368</c:v>
                </c:pt>
                <c:pt idx="2">
                  <c:v>0.34037298876228228</c:v>
                </c:pt>
                <c:pt idx="3">
                  <c:v>0.31999359243958109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0.27781911341973298</c:v>
                </c:pt>
                <c:pt idx="8">
                  <c:v>0.27494560709643079</c:v>
                </c:pt>
                <c:pt idx="9">
                  <c:v>0.26575630780182202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0.26650142877454003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0.26096576583284559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0.27095342620242696</c:v>
                </c:pt>
                <c:pt idx="19">
                  <c:v>0.26924452672655952</c:v>
                </c:pt>
                <c:pt idx="20">
                  <c:v>0.27069568585087356</c:v>
                </c:pt>
                <c:pt idx="21">
                  <c:v>0.26742521778731948</c:v>
                </c:pt>
                <c:pt idx="22">
                  <c:v>0.26523248299929059</c:v>
                </c:pt>
                <c:pt idx="23">
                  <c:v>0.26376579576546411</c:v>
                </c:pt>
                <c:pt idx="24">
                  <c:v>0.26347444104030193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0.26485444055868856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0.26596729252474666</c:v>
                </c:pt>
                <c:pt idx="31">
                  <c:v>0.26607237530528849</c:v>
                </c:pt>
                <c:pt idx="32">
                  <c:v>0.26986901109017625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0.27574598093264835</c:v>
                </c:pt>
                <c:pt idx="36">
                  <c:v>0.27385267502024346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0.28219887734068316</c:v>
                </c:pt>
                <c:pt idx="40">
                  <c:v>0.28709266653130933</c:v>
                </c:pt>
                <c:pt idx="41">
                  <c:v>0.29380496594028327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0.29749999545884054</c:v>
                </c:pt>
                <c:pt idx="45">
                  <c:v>0.29917212175418106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0.29515657702783116</c:v>
                </c:pt>
                <c:pt idx="49">
                  <c:v>0.29188975120663657</c:v>
                </c:pt>
                <c:pt idx="50">
                  <c:v>0.29502367038830629</c:v>
                </c:pt>
                <c:pt idx="51">
                  <c:v>0.29323011839286955</c:v>
                </c:pt>
                <c:pt idx="52">
                  <c:v>0.30080359213006497</c:v>
                </c:pt>
                <c:pt idx="53">
                  <c:v>0.2998303349041419</c:v>
                </c:pt>
                <c:pt idx="54">
                  <c:v>0.30407558910629884</c:v>
                </c:pt>
                <c:pt idx="55">
                  <c:v>0.30087532149952079</c:v>
                </c:pt>
                <c:pt idx="56">
                  <c:v>0.30225056604626266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0.3112624815207875</c:v>
                </c:pt>
                <c:pt idx="60">
                  <c:v>0.31225963507624394</c:v>
                </c:pt>
                <c:pt idx="61">
                  <c:v>0.31449666316106356</c:v>
                </c:pt>
                <c:pt idx="62">
                  <c:v>0.31610282348979962</c:v>
                </c:pt>
                <c:pt idx="63">
                  <c:v>0.3192865874603672</c:v>
                </c:pt>
                <c:pt idx="64">
                  <c:v>0.31903539766046191</c:v>
                </c:pt>
                <c:pt idx="65">
                  <c:v>0.32016477947699751</c:v>
                </c:pt>
                <c:pt idx="66">
                  <c:v>0.32362876754602005</c:v>
                </c:pt>
                <c:pt idx="67">
                  <c:v>0.32505009530867951</c:v>
                </c:pt>
                <c:pt idx="68">
                  <c:v>0.32507730128335455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0.32695969551958665</c:v>
                </c:pt>
                <c:pt idx="74">
                  <c:v>0.32683458085412881</c:v>
                </c:pt>
                <c:pt idx="75">
                  <c:v>0.3315557116834581</c:v>
                </c:pt>
                <c:pt idx="76">
                  <c:v>0.33262984127618805</c:v>
                </c:pt>
                <c:pt idx="77">
                  <c:v>0.33613067842990763</c:v>
                </c:pt>
                <c:pt idx="78">
                  <c:v>0.33993779508429822</c:v>
                </c:pt>
                <c:pt idx="79">
                  <c:v>0.34154886374644911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0.35316881982771414</c:v>
                </c:pt>
                <c:pt idx="84">
                  <c:v>0.35667486480148047</c:v>
                </c:pt>
                <c:pt idx="85">
                  <c:v>0.35705623292584188</c:v>
                </c:pt>
                <c:pt idx="86">
                  <c:v>0.35992281029205803</c:v>
                </c:pt>
                <c:pt idx="87">
                  <c:v>0.35952261474745667</c:v>
                </c:pt>
                <c:pt idx="88">
                  <c:v>0.36870019078525018</c:v>
                </c:pt>
                <c:pt idx="89">
                  <c:v>0.37367628567617989</c:v>
                </c:pt>
                <c:pt idx="90">
                  <c:v>0.37684326323627776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594-4FAA-BDE8-BDCBEC3CBF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1715719"/>
        <c:axId val="1441717767"/>
      </c:scatterChart>
      <c:valAx>
        <c:axId val="14417157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717767"/>
        <c:crosses val="autoZero"/>
        <c:crossBetween val="midCat"/>
      </c:valAx>
      <c:valAx>
        <c:axId val="1441717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17157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FBB-41A6-B3D7-63F2A7CD7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3277680"/>
        <c:axId val="1942254336"/>
      </c:scatterChart>
      <c:valAx>
        <c:axId val="1943277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2254336"/>
        <c:crosses val="autoZero"/>
        <c:crossBetween val="midCat"/>
      </c:valAx>
      <c:valAx>
        <c:axId val="194225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43277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EC-4CD6-B525-ED04686B02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4267072"/>
        <c:axId val="414267552"/>
      </c:scatterChart>
      <c:valAx>
        <c:axId val="4142670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267552"/>
        <c:crosses val="autoZero"/>
        <c:crossBetween val="midCat"/>
      </c:valAx>
      <c:valAx>
        <c:axId val="41426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4267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98</xdr:row>
      <xdr:rowOff>0</xdr:rowOff>
    </xdr:from>
    <xdr:to>
      <xdr:col>6</xdr:col>
      <xdr:colOff>390525</xdr:colOff>
      <xdr:row>112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F3AEF5-A65D-F89B-2F72-FCAF382C04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97</xdr:row>
      <xdr:rowOff>180975</xdr:rowOff>
    </xdr:from>
    <xdr:to>
      <xdr:col>13</xdr:col>
      <xdr:colOff>571500</xdr:colOff>
      <xdr:row>112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C6131E1-7976-D3CB-F2F9-0A59D0074A45}"/>
            </a:ext>
            <a:ext uri="{147F2762-F138-4A5C-976F-8EAC2B608ADB}">
              <a16:predDERef xmlns:a16="http://schemas.microsoft.com/office/drawing/2014/main" pred="{CBF3AEF5-A65D-F89B-2F72-FCAF382C04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0</xdr:colOff>
      <xdr:row>97</xdr:row>
      <xdr:rowOff>171450</xdr:rowOff>
    </xdr:from>
    <xdr:to>
      <xdr:col>21</xdr:col>
      <xdr:colOff>66675</xdr:colOff>
      <xdr:row>112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D1E74DB-65A7-1D81-CBAB-A25B5CCA099E}"/>
            </a:ext>
            <a:ext uri="{147F2762-F138-4A5C-976F-8EAC2B608ADB}">
              <a16:predDERef xmlns:a16="http://schemas.microsoft.com/office/drawing/2014/main" pred="{3C6131E1-7976-D3CB-F2F9-0A59D0074A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3"/>
  <sheetViews>
    <sheetView tabSelected="1" topLeftCell="A275" workbookViewId="0">
      <selection activeCell="A97" sqref="A97:D303"/>
    </sheetView>
  </sheetViews>
  <sheetFormatPr defaultRowHeight="15"/>
  <cols>
    <col min="1" max="1" width="9.140625" style="3"/>
    <col min="2" max="2" width="13.42578125" style="3" customWidth="1"/>
    <col min="3" max="3" width="14.5703125" style="4" customWidth="1"/>
    <col min="4" max="4" width="10.5703125" style="3" customWidth="1"/>
    <col min="5" max="5" width="6.85546875" style="1" customWidth="1"/>
    <col min="6" max="6" width="9.140625" customWidth="1"/>
    <col min="7" max="7" width="6.42578125" customWidth="1"/>
    <col min="8" max="8" width="6" style="1" customWidth="1"/>
    <col min="9" max="9" width="9.28515625" style="1" customWidth="1"/>
    <col min="10" max="10" width="8" style="1" customWidth="1"/>
    <col min="11" max="11" width="8.5703125" customWidth="1"/>
    <col min="12" max="12" width="9.5703125" customWidth="1"/>
    <col min="13" max="13" width="12.28515625" customWidth="1"/>
  </cols>
  <sheetData>
    <row r="1" spans="1:13">
      <c r="A1"/>
      <c r="B1"/>
      <c r="C1"/>
      <c r="D1" s="1"/>
      <c r="H1" s="2" t="s">
        <v>0</v>
      </c>
      <c r="I1" s="2" t="s">
        <v>1</v>
      </c>
      <c r="J1" s="2" t="s">
        <v>2</v>
      </c>
      <c r="K1" s="2" t="s">
        <v>3</v>
      </c>
      <c r="L1" s="2"/>
    </row>
    <row r="2" spans="1:13">
      <c r="A2" s="1"/>
      <c r="B2" s="1"/>
      <c r="C2" s="1"/>
      <c r="D2" s="1"/>
      <c r="H2" s="2" t="s">
        <v>4</v>
      </c>
      <c r="I2" s="2" t="s">
        <v>5</v>
      </c>
      <c r="J2" s="2" t="s">
        <v>6</v>
      </c>
      <c r="K2" s="2" t="s">
        <v>7</v>
      </c>
      <c r="L2" s="2"/>
    </row>
    <row r="3" spans="1:13">
      <c r="A3" s="1"/>
      <c r="B3" s="1"/>
      <c r="C3" s="1"/>
      <c r="D3" s="1"/>
      <c r="H3" s="3">
        <v>1018.9</v>
      </c>
      <c r="I3" s="3">
        <v>46</v>
      </c>
      <c r="J3" s="3">
        <v>27</v>
      </c>
      <c r="K3">
        <v>1600</v>
      </c>
    </row>
    <row r="4" spans="1:13" ht="24.75">
      <c r="A4" s="17" t="s">
        <v>8</v>
      </c>
      <c r="B4" s="17" t="s">
        <v>9</v>
      </c>
      <c r="C4" s="17" t="s">
        <v>10</v>
      </c>
      <c r="D4" s="17" t="s">
        <v>11</v>
      </c>
      <c r="E4" s="6" t="s">
        <v>12</v>
      </c>
      <c r="F4" s="5" t="s">
        <v>13</v>
      </c>
      <c r="G4" s="7" t="s">
        <v>14</v>
      </c>
      <c r="H4" s="7" t="s">
        <v>15</v>
      </c>
      <c r="I4" s="7" t="s">
        <v>16</v>
      </c>
      <c r="J4" s="8" t="s">
        <v>17</v>
      </c>
      <c r="K4" s="8" t="s">
        <v>18</v>
      </c>
      <c r="L4" s="8" t="s">
        <v>19</v>
      </c>
      <c r="M4" s="9" t="s">
        <v>20</v>
      </c>
    </row>
    <row r="5" spans="1:13">
      <c r="A5" s="17" t="s">
        <v>21</v>
      </c>
      <c r="B5" s="17" t="s">
        <v>22</v>
      </c>
      <c r="C5" s="17" t="s">
        <v>23</v>
      </c>
      <c r="D5" s="17" t="s">
        <v>11</v>
      </c>
      <c r="E5" s="6" t="s">
        <v>24</v>
      </c>
      <c r="F5" s="7" t="s">
        <v>25</v>
      </c>
      <c r="G5" s="7"/>
      <c r="H5" s="7"/>
      <c r="I5" s="7" t="s">
        <v>26</v>
      </c>
      <c r="J5" s="8" t="s">
        <v>27</v>
      </c>
      <c r="K5" s="8" t="s">
        <v>28</v>
      </c>
      <c r="L5" s="8"/>
      <c r="M5" s="8" t="s">
        <v>5</v>
      </c>
    </row>
    <row r="6" spans="1:13">
      <c r="A6" s="18">
        <v>102.27500000000001</v>
      </c>
      <c r="B6" s="18">
        <v>1000</v>
      </c>
      <c r="C6" s="18">
        <v>7.0400000000000004E-2</v>
      </c>
      <c r="D6" s="18">
        <v>1.2658</v>
      </c>
      <c r="E6" s="10">
        <f>A6*0.815776</f>
        <v>83.433490399999997</v>
      </c>
      <c r="F6" s="11">
        <f>(2*PI()*B6*E6)/60</f>
        <v>8737.1346834664837</v>
      </c>
      <c r="G6" s="11">
        <f>F6/1000</f>
        <v>8.7371346834664845</v>
      </c>
      <c r="H6" s="11">
        <f>G6/0.745699872</f>
        <v>11.716690603731905</v>
      </c>
      <c r="I6" s="12">
        <f>G6*((1.01325/($H$3*10^-3))*(SQRT(($J$3+273)/293)))</f>
        <v>8.7918627117276724</v>
      </c>
      <c r="J6" s="13">
        <f>((C6*1000)*0.75*3600)/(60*1000*G6)</f>
        <v>0.36259026726403709</v>
      </c>
      <c r="K6" s="14">
        <f>(2*PI()*E6*2)/($K$3/1000)</f>
        <v>655.28510125998628</v>
      </c>
      <c r="L6" s="15">
        <f>(C6*0.75)/60</f>
        <v>8.8000000000000003E-4</v>
      </c>
      <c r="M6" s="8">
        <f>(G6/(L6*44000))*100</f>
        <v>22.564913955233688</v>
      </c>
    </row>
    <row r="7" spans="1:13">
      <c r="A7" s="18">
        <v>102.756</v>
      </c>
      <c r="B7" s="18">
        <f t="shared" ref="B7:B38" si="0">B6+50</f>
        <v>1050</v>
      </c>
      <c r="C7" s="18">
        <v>7.2400000000000006E-2</v>
      </c>
      <c r="D7" s="18">
        <v>1.26783</v>
      </c>
      <c r="E7" s="10">
        <f t="shared" ref="E7:E70" si="1">A7*0.815776</f>
        <v>83.825878656</v>
      </c>
      <c r="F7" s="11">
        <f t="shared" ref="F7:F70" si="2">(2*PI()*B7*E7)/60</f>
        <v>9217.1367598239667</v>
      </c>
      <c r="G7" s="11">
        <f t="shared" ref="G7:G70" si="3">F7/1000</f>
        <v>9.2171367598239673</v>
      </c>
      <c r="H7" s="11">
        <f t="shared" ref="H7:H70" si="4">G7/0.745699872</f>
        <v>12.360383990818182</v>
      </c>
      <c r="I7" s="12">
        <f t="shared" ref="I7:I70" si="5">G7*((1.01325/($H$3*10^-3))*(SQRT(($J$3+273)/293)))</f>
        <v>9.2748714450902305</v>
      </c>
      <c r="J7" s="13">
        <f>((C7*1000)*0.75*3600)/(60*1000*G7)</f>
        <v>0.35347202552110368</v>
      </c>
      <c r="K7" s="14">
        <f t="shared" ref="K7:K70" si="6">(2*PI()*E7*2)/($K$3/1000)</f>
        <v>658.36691141599749</v>
      </c>
      <c r="L7" s="15">
        <f t="shared" ref="L7:L70" si="7">(C7*0.75)/60</f>
        <v>9.0499999999999999E-4</v>
      </c>
      <c r="M7" s="8">
        <f t="shared" ref="M7:M70" si="8">(G7/(L7*44000))*100</f>
        <v>23.147003414927088</v>
      </c>
    </row>
    <row r="8" spans="1:13">
      <c r="A8" s="18">
        <v>103.68899999999999</v>
      </c>
      <c r="B8" s="18">
        <f t="shared" si="0"/>
        <v>1100</v>
      </c>
      <c r="C8" s="18">
        <v>7.3700000000000002E-2</v>
      </c>
      <c r="D8" s="18">
        <v>1.2734399999999999</v>
      </c>
      <c r="E8" s="10">
        <f t="shared" si="1"/>
        <v>84.586997663999995</v>
      </c>
      <c r="F8" s="11">
        <f t="shared" si="2"/>
        <v>9743.7226498494456</v>
      </c>
      <c r="G8" s="11">
        <f t="shared" si="3"/>
        <v>9.7437226498494454</v>
      </c>
      <c r="H8" s="11">
        <f t="shared" si="4"/>
        <v>13.066547301015824</v>
      </c>
      <c r="I8" s="12">
        <f>G8*((1.01325/($H$3*10^-3))*(SQRT(($J$3+273)/293)))</f>
        <v>9.8047557857537413</v>
      </c>
      <c r="J8" s="13">
        <f t="shared" ref="J8:J70" si="9">((C8*1000)*0.75*3600)/(60*1000*G8)</f>
        <v>0.34037298876228228</v>
      </c>
      <c r="K8" s="14">
        <f t="shared" si="6"/>
        <v>664.34472612609829</v>
      </c>
      <c r="L8" s="15">
        <f t="shared" si="7"/>
        <v>9.2125000000000009E-4</v>
      </c>
      <c r="M8" s="8">
        <f t="shared" si="8"/>
        <v>24.037801035770183</v>
      </c>
    </row>
    <row r="9" spans="1:13">
      <c r="A9" s="18">
        <v>104.209</v>
      </c>
      <c r="B9" s="18">
        <f t="shared" si="0"/>
        <v>1150</v>
      </c>
      <c r="C9" s="18">
        <v>7.2800000000000004E-2</v>
      </c>
      <c r="D9" s="18">
        <v>1.2847599999999999</v>
      </c>
      <c r="E9" s="10">
        <f t="shared" si="1"/>
        <v>85.011201184000001</v>
      </c>
      <c r="F9" s="11">
        <f t="shared" si="2"/>
        <v>10237.7049959791</v>
      </c>
      <c r="G9" s="11">
        <f t="shared" si="3"/>
        <v>10.237704995979101</v>
      </c>
      <c r="H9" s="11">
        <f t="shared" si="4"/>
        <v>13.72898853867458</v>
      </c>
      <c r="I9" s="12">
        <f t="shared" si="5"/>
        <v>10.301832359084754</v>
      </c>
      <c r="J9" s="13">
        <f t="shared" si="9"/>
        <v>0.31999359243958109</v>
      </c>
      <c r="K9" s="14">
        <f t="shared" si="6"/>
        <v>667.67641278124586</v>
      </c>
      <c r="L9" s="15">
        <f t="shared" si="7"/>
        <v>9.1E-4</v>
      </c>
      <c r="M9" s="8">
        <f t="shared" si="8"/>
        <v>25.568693796151603</v>
      </c>
    </row>
    <row r="10" spans="1:13">
      <c r="A10" s="18">
        <v>105.81100000000001</v>
      </c>
      <c r="B10" s="18">
        <f t="shared" si="0"/>
        <v>1200</v>
      </c>
      <c r="C10" s="18">
        <v>7.4399999999999994E-2</v>
      </c>
      <c r="D10" s="18">
        <v>1.2918099999999999</v>
      </c>
      <c r="E10" s="10">
        <f t="shared" si="1"/>
        <v>86.318074335999995</v>
      </c>
      <c r="F10" s="11">
        <f t="shared" si="2"/>
        <v>10847.049128239809</v>
      </c>
      <c r="G10" s="11">
        <f t="shared" si="3"/>
        <v>10.847049128239808</v>
      </c>
      <c r="H10" s="11">
        <f t="shared" si="4"/>
        <v>14.546132479743552</v>
      </c>
      <c r="I10" s="12">
        <f t="shared" si="5"/>
        <v>10.914993326509313</v>
      </c>
      <c r="J10" s="13">
        <f t="shared" si="9"/>
        <v>0.30865537349541744</v>
      </c>
      <c r="K10" s="14">
        <f t="shared" si="6"/>
        <v>677.94057051498805</v>
      </c>
      <c r="L10" s="15">
        <f t="shared" si="7"/>
        <v>9.2999999999999995E-4</v>
      </c>
      <c r="M10" s="8">
        <f t="shared" si="8"/>
        <v>26.507940196089468</v>
      </c>
    </row>
    <row r="11" spans="1:13">
      <c r="A11" s="18">
        <v>107.51</v>
      </c>
      <c r="B11" s="18">
        <f t="shared" si="0"/>
        <v>1250</v>
      </c>
      <c r="C11" s="18">
        <v>7.8950000000000006E-2</v>
      </c>
      <c r="D11" s="18">
        <v>1.2972900000000001</v>
      </c>
      <c r="E11" s="10">
        <f t="shared" si="1"/>
        <v>87.704077760000004</v>
      </c>
      <c r="F11" s="11">
        <f t="shared" si="2"/>
        <v>11480.436932528499</v>
      </c>
      <c r="G11" s="11">
        <f t="shared" si="3"/>
        <v>11.480436932528498</v>
      </c>
      <c r="H11" s="11">
        <f t="shared" si="4"/>
        <v>15.395519516098963</v>
      </c>
      <c r="I11" s="12">
        <f t="shared" si="5"/>
        <v>11.552348571716477</v>
      </c>
      <c r="J11" s="13">
        <f t="shared" si="9"/>
        <v>0.30946121832120271</v>
      </c>
      <c r="K11" s="14">
        <f t="shared" si="6"/>
        <v>688.82621595170986</v>
      </c>
      <c r="L11" s="15">
        <f t="shared" si="7"/>
        <v>9.8687500000000012E-4</v>
      </c>
      <c r="M11" s="8">
        <f t="shared" si="8"/>
        <v>26.43891285054637</v>
      </c>
    </row>
    <row r="12" spans="1:13">
      <c r="A12" s="18">
        <v>109.488</v>
      </c>
      <c r="B12" s="18">
        <f t="shared" si="0"/>
        <v>1300</v>
      </c>
      <c r="C12" s="18">
        <v>7.9000000000000001E-2</v>
      </c>
      <c r="D12" s="18">
        <v>1.29895</v>
      </c>
      <c r="E12" s="10">
        <f t="shared" si="1"/>
        <v>89.317682687999991</v>
      </c>
      <c r="F12" s="11">
        <f t="shared" si="2"/>
        <v>12159.323616625683</v>
      </c>
      <c r="G12" s="11">
        <f t="shared" si="3"/>
        <v>12.159323616625683</v>
      </c>
      <c r="H12" s="11">
        <f t="shared" si="4"/>
        <v>16.305921555295214</v>
      </c>
      <c r="I12" s="12">
        <f t="shared" si="5"/>
        <v>12.235487694511182</v>
      </c>
      <c r="J12" s="13">
        <f t="shared" si="9"/>
        <v>0.29236823626761427</v>
      </c>
      <c r="K12" s="14">
        <f t="shared" si="6"/>
        <v>701.49943942071252</v>
      </c>
      <c r="L12" s="15">
        <f t="shared" si="7"/>
        <v>9.8749999999999988E-4</v>
      </c>
      <c r="M12" s="8">
        <f t="shared" si="8"/>
        <v>27.984634330553931</v>
      </c>
    </row>
    <row r="13" spans="1:13">
      <c r="A13" s="18">
        <v>111.797</v>
      </c>
      <c r="B13" s="18">
        <f t="shared" si="0"/>
        <v>1350</v>
      </c>
      <c r="C13" s="18">
        <v>7.9600000000000004E-2</v>
      </c>
      <c r="D13" s="18">
        <v>1.2946899999999999</v>
      </c>
      <c r="E13" s="10">
        <f t="shared" si="1"/>
        <v>91.201309471999991</v>
      </c>
      <c r="F13" s="11">
        <f t="shared" si="2"/>
        <v>12893.281372575198</v>
      </c>
      <c r="G13" s="11">
        <f t="shared" si="3"/>
        <v>12.893281372575199</v>
      </c>
      <c r="H13" s="11">
        <f t="shared" si="4"/>
        <v>17.29017511830175</v>
      </c>
      <c r="I13" s="12">
        <f t="shared" si="5"/>
        <v>12.97404284563261</v>
      </c>
      <c r="J13" s="13">
        <f t="shared" si="9"/>
        <v>0.27781911341973298</v>
      </c>
      <c r="K13" s="14">
        <f t="shared" si="6"/>
        <v>716.29340958751095</v>
      </c>
      <c r="L13" s="15">
        <f t="shared" si="7"/>
        <v>9.9500000000000001E-4</v>
      </c>
      <c r="M13" s="8">
        <f t="shared" si="8"/>
        <v>29.450163025525811</v>
      </c>
    </row>
    <row r="14" spans="1:13">
      <c r="A14" s="18">
        <v>114.268</v>
      </c>
      <c r="B14" s="18">
        <f t="shared" si="0"/>
        <v>1400</v>
      </c>
      <c r="C14" s="18">
        <v>8.3500000000000005E-2</v>
      </c>
      <c r="D14" s="18">
        <v>1.2855000000000001</v>
      </c>
      <c r="E14" s="10">
        <f t="shared" si="1"/>
        <v>93.217091967999991</v>
      </c>
      <c r="F14" s="11">
        <f t="shared" si="2"/>
        <v>13666.339461398067</v>
      </c>
      <c r="G14" s="11">
        <f t="shared" si="3"/>
        <v>13.666339461398067</v>
      </c>
      <c r="H14" s="11">
        <f t="shared" si="4"/>
        <v>18.326863091372594</v>
      </c>
      <c r="I14" s="12">
        <f t="shared" si="5"/>
        <v>13.751943247921551</v>
      </c>
      <c r="J14" s="13">
        <f t="shared" si="9"/>
        <v>0.27494560709643079</v>
      </c>
      <c r="K14" s="14">
        <f t="shared" si="6"/>
        <v>732.12532828918211</v>
      </c>
      <c r="L14" s="15">
        <f t="shared" si="7"/>
        <v>1.04375E-3</v>
      </c>
      <c r="M14" s="8">
        <f t="shared" si="8"/>
        <v>29.757952011754096</v>
      </c>
    </row>
    <row r="15" spans="1:13">
      <c r="A15" s="18">
        <v>115.783</v>
      </c>
      <c r="B15" s="18">
        <f t="shared" si="0"/>
        <v>1450</v>
      </c>
      <c r="C15" s="18">
        <v>8.4699999999999998E-2</v>
      </c>
      <c r="D15" s="18">
        <v>1.2781800000000001</v>
      </c>
      <c r="E15" s="10">
        <f t="shared" si="1"/>
        <v>94.452992607999988</v>
      </c>
      <c r="F15" s="11">
        <f t="shared" si="2"/>
        <v>14342.08667153175</v>
      </c>
      <c r="G15" s="11">
        <f t="shared" si="3"/>
        <v>14.342086671531749</v>
      </c>
      <c r="H15" s="11">
        <f t="shared" si="4"/>
        <v>19.233055026636439</v>
      </c>
      <c r="I15" s="12">
        <f t="shared" si="5"/>
        <v>14.431923231584936</v>
      </c>
      <c r="J15" s="13">
        <f t="shared" si="9"/>
        <v>0.26575630780182202</v>
      </c>
      <c r="K15" s="14">
        <f t="shared" si="6"/>
        <v>741.83206921715941</v>
      </c>
      <c r="L15" s="15">
        <f t="shared" si="7"/>
        <v>1.05875E-3</v>
      </c>
      <c r="M15" s="8">
        <f t="shared" si="8"/>
        <v>30.786919977528708</v>
      </c>
    </row>
    <row r="16" spans="1:13">
      <c r="A16" s="18">
        <v>116.985</v>
      </c>
      <c r="B16" s="18">
        <f t="shared" si="0"/>
        <v>1500</v>
      </c>
      <c r="C16" s="18">
        <v>8.8650000000000007E-2</v>
      </c>
      <c r="D16" s="18">
        <v>1.2795000000000001</v>
      </c>
      <c r="E16" s="10">
        <f t="shared" si="1"/>
        <v>95.43355536</v>
      </c>
      <c r="F16" s="11">
        <f t="shared" si="2"/>
        <v>14990.667821246541</v>
      </c>
      <c r="G16" s="11">
        <f t="shared" si="3"/>
        <v>14.990667821246541</v>
      </c>
      <c r="H16" s="11">
        <f t="shared" si="4"/>
        <v>20.102816674811688</v>
      </c>
      <c r="I16" s="12">
        <f t="shared" si="5"/>
        <v>15.084566990928309</v>
      </c>
      <c r="J16" s="13">
        <f t="shared" si="9"/>
        <v>0.26611556253324253</v>
      </c>
      <c r="K16" s="14">
        <f t="shared" si="6"/>
        <v>749.53339106232704</v>
      </c>
      <c r="L16" s="15">
        <f t="shared" si="7"/>
        <v>1.1081250000000002E-3</v>
      </c>
      <c r="M16" s="8">
        <f t="shared" si="8"/>
        <v>30.745357783410839</v>
      </c>
    </row>
    <row r="17" spans="1:13">
      <c r="A17" s="18">
        <v>117.788</v>
      </c>
      <c r="B17" s="18">
        <f t="shared" si="0"/>
        <v>1550</v>
      </c>
      <c r="C17" s="18">
        <v>9.3200000000000005E-2</v>
      </c>
      <c r="D17" s="18">
        <v>1.27766</v>
      </c>
      <c r="E17" s="10">
        <f t="shared" si="1"/>
        <v>96.088623487999996</v>
      </c>
      <c r="F17" s="11">
        <f t="shared" si="2"/>
        <v>15596.68453824525</v>
      </c>
      <c r="G17" s="11">
        <f t="shared" si="3"/>
        <v>15.596684538245251</v>
      </c>
      <c r="H17" s="11">
        <f t="shared" si="4"/>
        <v>20.915498478515563</v>
      </c>
      <c r="I17" s="12">
        <f t="shared" si="5"/>
        <v>15.694379700688515</v>
      </c>
      <c r="J17" s="13">
        <f t="shared" si="9"/>
        <v>0.26890330375764965</v>
      </c>
      <c r="K17" s="14">
        <f t="shared" si="6"/>
        <v>754.67828410864092</v>
      </c>
      <c r="L17" s="15">
        <f t="shared" si="7"/>
        <v>1.165E-3</v>
      </c>
      <c r="M17" s="8">
        <f t="shared" si="8"/>
        <v>30.42661829544528</v>
      </c>
    </row>
    <row r="18" spans="1:13">
      <c r="A18" s="18">
        <v>118.471</v>
      </c>
      <c r="B18" s="18">
        <f t="shared" si="0"/>
        <v>1600</v>
      </c>
      <c r="C18" s="18">
        <v>9.5899999999999999E-2</v>
      </c>
      <c r="D18" s="18">
        <v>1.2823500000000001</v>
      </c>
      <c r="E18" s="10">
        <f t="shared" si="1"/>
        <v>96.645798495999998</v>
      </c>
      <c r="F18" s="11">
        <f t="shared" si="2"/>
        <v>16193.158962952166</v>
      </c>
      <c r="G18" s="11">
        <f t="shared" si="3"/>
        <v>16.193158962952165</v>
      </c>
      <c r="H18" s="11">
        <f t="shared" si="4"/>
        <v>21.715383857477939</v>
      </c>
      <c r="I18" s="12">
        <f t="shared" si="5"/>
        <v>16.29459034674889</v>
      </c>
      <c r="J18" s="13">
        <f t="shared" si="9"/>
        <v>0.26650142877454003</v>
      </c>
      <c r="K18" s="14">
        <f t="shared" si="6"/>
        <v>759.05432638838261</v>
      </c>
      <c r="L18" s="15">
        <f t="shared" si="7"/>
        <v>1.1987499999999999E-3</v>
      </c>
      <c r="M18" s="8">
        <f t="shared" si="8"/>
        <v>30.700841715711757</v>
      </c>
    </row>
    <row r="19" spans="1:13">
      <c r="A19" s="18">
        <v>118.77200000000001</v>
      </c>
      <c r="B19" s="18">
        <f t="shared" si="0"/>
        <v>1650</v>
      </c>
      <c r="C19" s="18">
        <v>9.8750000000000004E-2</v>
      </c>
      <c r="D19" s="18">
        <v>1.2902800000000001</v>
      </c>
      <c r="E19" s="10">
        <f t="shared" si="1"/>
        <v>96.891347072000002</v>
      </c>
      <c r="F19" s="11">
        <f t="shared" si="2"/>
        <v>16741.622928679779</v>
      </c>
      <c r="G19" s="11">
        <f t="shared" si="3"/>
        <v>16.741622928679778</v>
      </c>
      <c r="H19" s="11">
        <f t="shared" si="4"/>
        <v>22.450886150453542</v>
      </c>
      <c r="I19" s="12">
        <f t="shared" si="5"/>
        <v>16.846489803916665</v>
      </c>
      <c r="J19" s="13">
        <f t="shared" si="9"/>
        <v>0.26543125591411398</v>
      </c>
      <c r="K19" s="14">
        <f t="shared" si="6"/>
        <v>760.98286039453524</v>
      </c>
      <c r="L19" s="15">
        <f t="shared" si="7"/>
        <v>1.234375E-3</v>
      </c>
      <c r="M19" s="8">
        <f t="shared" si="8"/>
        <v>30.824622193196372</v>
      </c>
    </row>
    <row r="20" spans="1:13">
      <c r="A20" s="18">
        <v>118.65600000000001</v>
      </c>
      <c r="B20" s="18">
        <f t="shared" si="0"/>
        <v>1700</v>
      </c>
      <c r="C20" s="18">
        <v>0.10005</v>
      </c>
      <c r="D20" s="18">
        <v>1.29942</v>
      </c>
      <c r="E20" s="10">
        <f t="shared" si="1"/>
        <v>96.796717055999991</v>
      </c>
      <c r="F20" s="11">
        <f t="shared" si="2"/>
        <v>17232.098461035232</v>
      </c>
      <c r="G20" s="11">
        <f t="shared" si="3"/>
        <v>17.232098461035232</v>
      </c>
      <c r="H20" s="11">
        <f t="shared" si="4"/>
        <v>23.10862467337963</v>
      </c>
      <c r="I20" s="12">
        <f t="shared" si="5"/>
        <v>17.340037597347248</v>
      </c>
      <c r="J20" s="13">
        <f t="shared" si="9"/>
        <v>0.26127113944830166</v>
      </c>
      <c r="K20" s="14">
        <f t="shared" si="6"/>
        <v>760.23963798684838</v>
      </c>
      <c r="L20" s="15">
        <f t="shared" si="7"/>
        <v>1.2506250000000002E-3</v>
      </c>
      <c r="M20" s="8">
        <f t="shared" si="8"/>
        <v>31.315430395775255</v>
      </c>
    </row>
    <row r="21" spans="1:13">
      <c r="A21" s="18">
        <v>118.861</v>
      </c>
      <c r="B21" s="18">
        <f t="shared" si="0"/>
        <v>1750</v>
      </c>
      <c r="C21" s="18">
        <v>0.10305</v>
      </c>
      <c r="D21" s="18">
        <v>1.31053</v>
      </c>
      <c r="E21" s="10">
        <f t="shared" si="1"/>
        <v>96.963951135999991</v>
      </c>
      <c r="F21" s="11">
        <f t="shared" si="2"/>
        <v>17769.572132194007</v>
      </c>
      <c r="G21" s="11">
        <f t="shared" si="3"/>
        <v>17.769572132194007</v>
      </c>
      <c r="H21" s="11">
        <f t="shared" si="4"/>
        <v>23.829388738575521</v>
      </c>
      <c r="I21" s="12">
        <f t="shared" si="5"/>
        <v>17.880877918481154</v>
      </c>
      <c r="J21" s="13">
        <f t="shared" si="9"/>
        <v>0.26096576583284559</v>
      </c>
      <c r="K21" s="14">
        <f t="shared" si="6"/>
        <v>761.55309137974314</v>
      </c>
      <c r="L21" s="15">
        <f t="shared" si="7"/>
        <v>1.2881250000000002E-3</v>
      </c>
      <c r="M21" s="8">
        <f t="shared" si="8"/>
        <v>31.352074689592879</v>
      </c>
    </row>
    <row r="22" spans="1:13">
      <c r="A22" s="18">
        <v>119.584</v>
      </c>
      <c r="B22" s="18">
        <f t="shared" si="0"/>
        <v>1800</v>
      </c>
      <c r="C22" s="18">
        <v>0.10929999999999999</v>
      </c>
      <c r="D22" s="18">
        <v>1.3149</v>
      </c>
      <c r="E22" s="10">
        <f t="shared" si="1"/>
        <v>97.553757183999991</v>
      </c>
      <c r="F22" s="11">
        <f t="shared" si="2"/>
        <v>18388.45001396021</v>
      </c>
      <c r="G22" s="11">
        <f t="shared" si="3"/>
        <v>18.38845001396021</v>
      </c>
      <c r="H22" s="11">
        <f t="shared" si="4"/>
        <v>24.659317648320865</v>
      </c>
      <c r="I22" s="12">
        <f t="shared" si="5"/>
        <v>18.503632353308582</v>
      </c>
      <c r="J22" s="13">
        <f t="shared" si="9"/>
        <v>0.26747768279903716</v>
      </c>
      <c r="K22" s="14">
        <f t="shared" si="6"/>
        <v>766.18541724834211</v>
      </c>
      <c r="L22" s="15">
        <f t="shared" si="7"/>
        <v>1.3662499999999998E-3</v>
      </c>
      <c r="M22" s="8">
        <f t="shared" si="8"/>
        <v>30.588788179256778</v>
      </c>
    </row>
    <row r="23" spans="1:13">
      <c r="A23" s="18">
        <v>119.934</v>
      </c>
      <c r="B23" s="18">
        <f t="shared" si="0"/>
        <v>1850</v>
      </c>
      <c r="C23" s="18">
        <v>0.11415</v>
      </c>
      <c r="D23" s="18">
        <v>1.3184899999999999</v>
      </c>
      <c r="E23" s="10">
        <f t="shared" si="1"/>
        <v>97.839278783999987</v>
      </c>
      <c r="F23" s="11">
        <f t="shared" si="2"/>
        <v>18954.554833387512</v>
      </c>
      <c r="G23" s="11">
        <f t="shared" si="3"/>
        <v>18.954554833387512</v>
      </c>
      <c r="H23" s="11">
        <f t="shared" si="4"/>
        <v>25.418476715773814</v>
      </c>
      <c r="I23" s="12">
        <f t="shared" si="5"/>
        <v>19.073283163690451</v>
      </c>
      <c r="J23" s="13">
        <f t="shared" si="9"/>
        <v>0.27100346302788758</v>
      </c>
      <c r="K23" s="14">
        <f t="shared" si="6"/>
        <v>768.42789865084512</v>
      </c>
      <c r="L23" s="15">
        <f t="shared" si="7"/>
        <v>1.4268750000000002E-3</v>
      </c>
      <c r="M23" s="8">
        <f t="shared" si="8"/>
        <v>30.190825203500193</v>
      </c>
    </row>
    <row r="24" spans="1:13">
      <c r="A24" s="18">
        <v>120.176</v>
      </c>
      <c r="B24" s="18">
        <f t="shared" si="0"/>
        <v>1900</v>
      </c>
      <c r="C24" s="18">
        <v>0.11745</v>
      </c>
      <c r="D24" s="18">
        <v>1.3189200000000001</v>
      </c>
      <c r="E24" s="10">
        <f t="shared" si="1"/>
        <v>98.036696575999997</v>
      </c>
      <c r="F24" s="11">
        <f t="shared" si="2"/>
        <v>19506.119830540305</v>
      </c>
      <c r="G24" s="11">
        <f t="shared" si="3"/>
        <v>19.506119830540307</v>
      </c>
      <c r="H24" s="11">
        <f t="shared" si="4"/>
        <v>26.158137560388781</v>
      </c>
      <c r="I24" s="12">
        <f t="shared" si="5"/>
        <v>19.628303076653253</v>
      </c>
      <c r="J24" s="13">
        <f t="shared" si="9"/>
        <v>0.27095342620242696</v>
      </c>
      <c r="K24" s="14">
        <f t="shared" si="6"/>
        <v>769.97841436343299</v>
      </c>
      <c r="L24" s="15">
        <f t="shared" si="7"/>
        <v>1.468125E-3</v>
      </c>
      <c r="M24" s="8">
        <f t="shared" si="8"/>
        <v>30.196400527172578</v>
      </c>
    </row>
    <row r="25" spans="1:13">
      <c r="A25" s="18">
        <v>120.94799999999999</v>
      </c>
      <c r="B25" s="18">
        <f t="shared" si="0"/>
        <v>1950</v>
      </c>
      <c r="C25" s="18">
        <v>0.12055</v>
      </c>
      <c r="D25" s="18">
        <v>1.31484</v>
      </c>
      <c r="E25" s="10">
        <f t="shared" si="1"/>
        <v>98.666475647999988</v>
      </c>
      <c r="F25" s="11">
        <f t="shared" si="2"/>
        <v>20148.041878337946</v>
      </c>
      <c r="G25" s="11">
        <f t="shared" si="3"/>
        <v>20.148041878337946</v>
      </c>
      <c r="H25" s="11">
        <f t="shared" si="4"/>
        <v>27.018969205801266</v>
      </c>
      <c r="I25" s="12">
        <f t="shared" si="5"/>
        <v>20.274246022519435</v>
      </c>
      <c r="J25" s="13">
        <f t="shared" si="9"/>
        <v>0.26924452672655952</v>
      </c>
      <c r="K25" s="14">
        <f t="shared" si="6"/>
        <v>774.92468762838234</v>
      </c>
      <c r="L25" s="15">
        <f t="shared" si="7"/>
        <v>1.5068750000000002E-3</v>
      </c>
      <c r="M25" s="8">
        <f t="shared" si="8"/>
        <v>30.388057582048855</v>
      </c>
    </row>
    <row r="26" spans="1:13">
      <c r="A26" s="18">
        <v>122.157</v>
      </c>
      <c r="B26" s="18">
        <f t="shared" si="0"/>
        <v>2000</v>
      </c>
      <c r="C26" s="18">
        <v>0.12554999999999999</v>
      </c>
      <c r="D26" s="18">
        <v>1.31653</v>
      </c>
      <c r="E26" s="10">
        <f t="shared" si="1"/>
        <v>99.652748831999986</v>
      </c>
      <c r="F26" s="11">
        <f t="shared" si="2"/>
        <v>20871.222909376</v>
      </c>
      <c r="G26" s="11">
        <f t="shared" si="3"/>
        <v>20.871222909375998</v>
      </c>
      <c r="H26" s="11">
        <f t="shared" si="4"/>
        <v>27.988770942656135</v>
      </c>
      <c r="I26" s="12">
        <f t="shared" si="5"/>
        <v>21.001956945030891</v>
      </c>
      <c r="J26" s="13">
        <f t="shared" si="9"/>
        <v>0.27069568585087356</v>
      </c>
      <c r="K26" s="14">
        <f t="shared" si="6"/>
        <v>782.67085910159983</v>
      </c>
      <c r="L26" s="15">
        <f t="shared" si="7"/>
        <v>1.569375E-3</v>
      </c>
      <c r="M26" s="8">
        <f t="shared" si="8"/>
        <v>30.225151745955614</v>
      </c>
    </row>
    <row r="27" spans="1:13">
      <c r="A27" s="18">
        <v>122.845</v>
      </c>
      <c r="B27" s="18">
        <f t="shared" si="0"/>
        <v>2050</v>
      </c>
      <c r="C27" s="18">
        <v>0.12784999999999999</v>
      </c>
      <c r="D27" s="18">
        <v>1.32098</v>
      </c>
      <c r="E27" s="10">
        <f t="shared" si="1"/>
        <v>100.21400272</v>
      </c>
      <c r="F27" s="11">
        <f t="shared" si="2"/>
        <v>21513.490940018601</v>
      </c>
      <c r="G27" s="11">
        <f t="shared" si="3"/>
        <v>21.513490940018599</v>
      </c>
      <c r="H27" s="11">
        <f t="shared" si="4"/>
        <v>28.850066558706072</v>
      </c>
      <c r="I27" s="12">
        <f t="shared" si="5"/>
        <v>21.648248040923793</v>
      </c>
      <c r="J27" s="13">
        <f t="shared" si="9"/>
        <v>0.26742521778731948</v>
      </c>
      <c r="K27" s="14">
        <f t="shared" si="6"/>
        <v>787.0789368299487</v>
      </c>
      <c r="L27" s="15">
        <f t="shared" si="7"/>
        <v>1.5981249999999997E-3</v>
      </c>
      <c r="M27" s="8">
        <f t="shared" si="8"/>
        <v>30.594789263012203</v>
      </c>
    </row>
    <row r="28" spans="1:13">
      <c r="A28" s="18">
        <v>123.79600000000001</v>
      </c>
      <c r="B28" s="18">
        <f t="shared" si="0"/>
        <v>2100</v>
      </c>
      <c r="C28" s="18">
        <v>0.13089999999999999</v>
      </c>
      <c r="D28" s="18">
        <v>1.32287</v>
      </c>
      <c r="E28" s="10">
        <f t="shared" si="1"/>
        <v>100.989805696</v>
      </c>
      <c r="F28" s="11">
        <f t="shared" si="2"/>
        <v>22208.818216340998</v>
      </c>
      <c r="G28" s="11">
        <f t="shared" si="3"/>
        <v>22.208818216340998</v>
      </c>
      <c r="H28" s="11">
        <f t="shared" si="4"/>
        <v>29.782515795230012</v>
      </c>
      <c r="I28" s="12">
        <f t="shared" si="5"/>
        <v>22.347930737210287</v>
      </c>
      <c r="J28" s="13">
        <f t="shared" si="9"/>
        <v>0.26523248299929059</v>
      </c>
      <c r="K28" s="14">
        <f t="shared" si="6"/>
        <v>793.17207915503559</v>
      </c>
      <c r="L28" s="15">
        <f t="shared" si="7"/>
        <v>1.6362499999999997E-3</v>
      </c>
      <c r="M28" s="8">
        <f t="shared" si="8"/>
        <v>30.847723059019376</v>
      </c>
    </row>
    <row r="29" spans="1:13">
      <c r="A29" s="18">
        <v>124.794</v>
      </c>
      <c r="B29" s="18">
        <f t="shared" si="0"/>
        <v>2150</v>
      </c>
      <c r="C29" s="18">
        <v>0.13435</v>
      </c>
      <c r="D29" s="18">
        <v>1.3216399999999999</v>
      </c>
      <c r="E29" s="10">
        <f t="shared" si="1"/>
        <v>101.80395014399998</v>
      </c>
      <c r="F29" s="11">
        <f t="shared" si="2"/>
        <v>22920.902167981523</v>
      </c>
      <c r="G29" s="11">
        <f t="shared" si="3"/>
        <v>22.920902167981524</v>
      </c>
      <c r="H29" s="11">
        <f t="shared" si="4"/>
        <v>30.737436103491142</v>
      </c>
      <c r="I29" s="12">
        <f t="shared" si="5"/>
        <v>23.064475069975927</v>
      </c>
      <c r="J29" s="13">
        <f t="shared" si="9"/>
        <v>0.26376579576546411</v>
      </c>
      <c r="K29" s="14">
        <f t="shared" si="6"/>
        <v>799.56635469702974</v>
      </c>
      <c r="L29" s="15">
        <f t="shared" si="7"/>
        <v>1.6793750000000001E-3</v>
      </c>
      <c r="M29" s="8">
        <f t="shared" si="8"/>
        <v>31.019253872830831</v>
      </c>
    </row>
    <row r="30" spans="1:13">
      <c r="A30" s="18">
        <v>125.137</v>
      </c>
      <c r="B30" s="18">
        <f t="shared" si="0"/>
        <v>2200</v>
      </c>
      <c r="C30" s="18">
        <v>0.13769999999999999</v>
      </c>
      <c r="D30" s="18">
        <v>1.3165199999999999</v>
      </c>
      <c r="E30" s="10">
        <f t="shared" si="1"/>
        <v>102.08376131199999</v>
      </c>
      <c r="F30" s="11">
        <f t="shared" si="2"/>
        <v>23518.410269830161</v>
      </c>
      <c r="G30" s="11">
        <f t="shared" si="3"/>
        <v>23.518410269830163</v>
      </c>
      <c r="H30" s="11">
        <f t="shared" si="4"/>
        <v>31.538707666333305</v>
      </c>
      <c r="I30" s="12">
        <f t="shared" si="5"/>
        <v>23.665725867967975</v>
      </c>
      <c r="J30" s="13">
        <f t="shared" si="9"/>
        <v>0.26347444104030193</v>
      </c>
      <c r="K30" s="14">
        <f t="shared" si="6"/>
        <v>801.76398647148267</v>
      </c>
      <c r="L30" s="15">
        <f t="shared" si="7"/>
        <v>1.7212499999999999E-3</v>
      </c>
      <c r="M30" s="8">
        <f t="shared" si="8"/>
        <v>31.053555515719498</v>
      </c>
    </row>
    <row r="31" spans="1:13">
      <c r="A31" s="18">
        <v>126.02800000000001</v>
      </c>
      <c r="B31" s="18">
        <f t="shared" si="0"/>
        <v>2250</v>
      </c>
      <c r="C31" s="18">
        <v>0.14105000000000001</v>
      </c>
      <c r="D31" s="18">
        <v>1.3046500000000001</v>
      </c>
      <c r="E31" s="10">
        <f t="shared" si="1"/>
        <v>102.810617728</v>
      </c>
      <c r="F31" s="11">
        <f t="shared" si="2"/>
        <v>24224.181102398499</v>
      </c>
      <c r="G31" s="11">
        <f t="shared" si="3"/>
        <v>24.2241811023985</v>
      </c>
      <c r="H31" s="11">
        <f t="shared" si="4"/>
        <v>32.485161942469126</v>
      </c>
      <c r="I31" s="12">
        <f t="shared" si="5"/>
        <v>24.375917537283151</v>
      </c>
      <c r="J31" s="13">
        <f t="shared" si="9"/>
        <v>0.26202124122047382</v>
      </c>
      <c r="K31" s="14">
        <f t="shared" si="6"/>
        <v>807.47270341328328</v>
      </c>
      <c r="L31" s="15">
        <f t="shared" si="7"/>
        <v>1.7631250000000002E-3</v>
      </c>
      <c r="M31" s="8">
        <f t="shared" si="8"/>
        <v>31.225782091970611</v>
      </c>
    </row>
    <row r="32" spans="1:13">
      <c r="A32" s="18">
        <v>126.66</v>
      </c>
      <c r="B32" s="18">
        <f t="shared" si="0"/>
        <v>2300</v>
      </c>
      <c r="C32" s="18">
        <v>0.14495</v>
      </c>
      <c r="D32" s="18">
        <v>1.2964599999999999</v>
      </c>
      <c r="E32" s="10">
        <f t="shared" si="1"/>
        <v>103.32618815999999</v>
      </c>
      <c r="F32" s="11">
        <f t="shared" si="2"/>
        <v>24886.674179595098</v>
      </c>
      <c r="G32" s="11">
        <f t="shared" si="3"/>
        <v>24.886674179595097</v>
      </c>
      <c r="H32" s="11">
        <f t="shared" si="4"/>
        <v>33.373579792695871</v>
      </c>
      <c r="I32" s="12">
        <f t="shared" si="5"/>
        <v>25.042560366219327</v>
      </c>
      <c r="J32" s="13">
        <f t="shared" si="9"/>
        <v>0.26209809928512207</v>
      </c>
      <c r="K32" s="14">
        <f t="shared" si="6"/>
        <v>811.52198411723145</v>
      </c>
      <c r="L32" s="15">
        <f t="shared" si="7"/>
        <v>1.8118749999999999E-3</v>
      </c>
      <c r="M32" s="8">
        <f t="shared" si="8"/>
        <v>31.216625393828718</v>
      </c>
    </row>
    <row r="33" spans="1:13">
      <c r="A33" s="18">
        <v>126.822</v>
      </c>
      <c r="B33" s="18">
        <f t="shared" si="0"/>
        <v>2350</v>
      </c>
      <c r="C33" s="18">
        <v>0.14985000000000001</v>
      </c>
      <c r="D33" s="18">
        <v>1.2822899999999999</v>
      </c>
      <c r="E33" s="10">
        <f t="shared" si="1"/>
        <v>103.458343872</v>
      </c>
      <c r="F33" s="11">
        <f t="shared" si="2"/>
        <v>25460.211223099272</v>
      </c>
      <c r="G33" s="11">
        <f t="shared" si="3"/>
        <v>25.460211223099272</v>
      </c>
      <c r="H33" s="11">
        <f t="shared" si="4"/>
        <v>34.14270563680514</v>
      </c>
      <c r="I33" s="12">
        <f t="shared" si="5"/>
        <v>25.619689954952904</v>
      </c>
      <c r="J33" s="13">
        <f t="shared" si="9"/>
        <v>0.26485444055868856</v>
      </c>
      <c r="K33" s="14">
        <f t="shared" si="6"/>
        <v>812.55993265210441</v>
      </c>
      <c r="L33" s="15">
        <f t="shared" si="7"/>
        <v>1.873125E-3</v>
      </c>
      <c r="M33" s="8">
        <f t="shared" si="8"/>
        <v>30.891753842447621</v>
      </c>
    </row>
    <row r="34" spans="1:13">
      <c r="A34" s="18">
        <v>126.69</v>
      </c>
      <c r="B34" s="18">
        <f t="shared" si="0"/>
        <v>2400</v>
      </c>
      <c r="C34" s="18">
        <v>0.1537</v>
      </c>
      <c r="D34" s="18">
        <v>1.2730399999999999</v>
      </c>
      <c r="E34" s="10">
        <f t="shared" si="1"/>
        <v>103.35066144</v>
      </c>
      <c r="F34" s="11">
        <f t="shared" si="2"/>
        <v>25974.854297883991</v>
      </c>
      <c r="G34" s="11">
        <f t="shared" si="3"/>
        <v>25.97485429788399</v>
      </c>
      <c r="H34" s="11">
        <f t="shared" si="4"/>
        <v>34.832853367961945</v>
      </c>
      <c r="I34" s="12">
        <f t="shared" si="5"/>
        <v>26.137556672471955</v>
      </c>
      <c r="J34" s="13">
        <f t="shared" si="9"/>
        <v>0.26627675830941788</v>
      </c>
      <c r="K34" s="14">
        <f t="shared" si="6"/>
        <v>811.71419680887459</v>
      </c>
      <c r="L34" s="15">
        <f t="shared" si="7"/>
        <v>1.92125E-3</v>
      </c>
      <c r="M34" s="8">
        <f t="shared" si="8"/>
        <v>30.7267454875306</v>
      </c>
    </row>
    <row r="35" spans="1:13">
      <c r="A35" s="18">
        <v>126.55200000000001</v>
      </c>
      <c r="B35" s="18">
        <f t="shared" si="0"/>
        <v>2450</v>
      </c>
      <c r="C35" s="18">
        <v>0.15565000000000001</v>
      </c>
      <c r="D35" s="18">
        <v>1.2698400000000001</v>
      </c>
      <c r="E35" s="10">
        <f t="shared" si="1"/>
        <v>103.238084352</v>
      </c>
      <c r="F35" s="11">
        <f t="shared" si="2"/>
        <v>26487.113935292338</v>
      </c>
      <c r="G35" s="11">
        <f t="shared" si="3"/>
        <v>26.487113935292339</v>
      </c>
      <c r="H35" s="11">
        <f t="shared" si="4"/>
        <v>35.519804856949662</v>
      </c>
      <c r="I35" s="12">
        <f t="shared" si="5"/>
        <v>26.653025023140291</v>
      </c>
      <c r="J35" s="13">
        <f t="shared" si="9"/>
        <v>0.26443990904827491</v>
      </c>
      <c r="K35" s="14">
        <f t="shared" si="6"/>
        <v>810.83001842731642</v>
      </c>
      <c r="L35" s="15">
        <f t="shared" si="7"/>
        <v>1.9456250000000001E-3</v>
      </c>
      <c r="M35" s="8">
        <f t="shared" si="8"/>
        <v>30.940179231133179</v>
      </c>
    </row>
    <row r="36" spans="1:13">
      <c r="A36" s="18">
        <v>126.438</v>
      </c>
      <c r="B36" s="18">
        <f t="shared" si="0"/>
        <v>2500</v>
      </c>
      <c r="C36" s="18">
        <v>0.15959999999999999</v>
      </c>
      <c r="D36" s="18">
        <v>1.2744599999999999</v>
      </c>
      <c r="E36" s="10">
        <f t="shared" si="1"/>
        <v>103.145085888</v>
      </c>
      <c r="F36" s="11">
        <f t="shared" si="2"/>
        <v>27003.320339969086</v>
      </c>
      <c r="G36" s="11">
        <f t="shared" si="3"/>
        <v>27.003320339969086</v>
      </c>
      <c r="H36" s="11">
        <f t="shared" si="4"/>
        <v>36.212049048023822</v>
      </c>
      <c r="I36" s="12">
        <f t="shared" si="5"/>
        <v>27.172464863002286</v>
      </c>
      <c r="J36" s="13">
        <f t="shared" si="9"/>
        <v>0.26596729252474666</v>
      </c>
      <c r="K36" s="14">
        <f t="shared" si="6"/>
        <v>810.09961019907246</v>
      </c>
      <c r="L36" s="15">
        <f t="shared" si="7"/>
        <v>1.9949999999999998E-3</v>
      </c>
      <c r="M36" s="8">
        <f t="shared" si="8"/>
        <v>30.762497539267592</v>
      </c>
    </row>
    <row r="37" spans="1:13">
      <c r="A37" s="18">
        <v>126.239</v>
      </c>
      <c r="B37" s="18">
        <f t="shared" si="0"/>
        <v>2550</v>
      </c>
      <c r="C37" s="18">
        <v>0.16259999999999999</v>
      </c>
      <c r="D37" s="18">
        <v>1.2787599999999999</v>
      </c>
      <c r="E37" s="10">
        <f t="shared" si="1"/>
        <v>102.982746464</v>
      </c>
      <c r="F37" s="11">
        <f t="shared" si="2"/>
        <v>27500.036377713226</v>
      </c>
      <c r="G37" s="11">
        <f t="shared" si="3"/>
        <v>27.500036377713226</v>
      </c>
      <c r="H37" s="11">
        <f t="shared" si="4"/>
        <v>36.878156226521689</v>
      </c>
      <c r="I37" s="12">
        <f t="shared" si="5"/>
        <v>27.672292251359217</v>
      </c>
      <c r="J37" s="13">
        <f t="shared" si="9"/>
        <v>0.26607237530528849</v>
      </c>
      <c r="K37" s="14">
        <f t="shared" si="6"/>
        <v>808.82459934450662</v>
      </c>
      <c r="L37" s="15">
        <f t="shared" si="7"/>
        <v>2.0325E-3</v>
      </c>
      <c r="M37" s="8">
        <f t="shared" si="8"/>
        <v>30.750348180379316</v>
      </c>
    </row>
    <row r="38" spans="1:13">
      <c r="A38" s="18">
        <v>126.161</v>
      </c>
      <c r="B38" s="18">
        <f t="shared" si="0"/>
        <v>2600</v>
      </c>
      <c r="C38" s="18">
        <v>0.16805</v>
      </c>
      <c r="D38" s="18">
        <v>1.27634</v>
      </c>
      <c r="E38" s="10">
        <f t="shared" si="1"/>
        <v>102.919115936</v>
      </c>
      <c r="F38" s="11">
        <f t="shared" si="2"/>
        <v>28021.928006669459</v>
      </c>
      <c r="G38" s="11">
        <f t="shared" si="3"/>
        <v>28.021928006669459</v>
      </c>
      <c r="H38" s="11">
        <f t="shared" si="4"/>
        <v>37.578024428934675</v>
      </c>
      <c r="I38" s="12">
        <f t="shared" si="5"/>
        <v>28.197452926845411</v>
      </c>
      <c r="J38" s="13">
        <f t="shared" si="9"/>
        <v>0.26986901109017625</v>
      </c>
      <c r="K38" s="14">
        <f t="shared" si="6"/>
        <v>808.32484634623449</v>
      </c>
      <c r="L38" s="15">
        <f t="shared" si="7"/>
        <v>2.1006250000000001E-3</v>
      </c>
      <c r="M38" s="8">
        <f t="shared" si="8"/>
        <v>30.317738775439622</v>
      </c>
    </row>
    <row r="39" spans="1:13">
      <c r="A39" s="18">
        <v>125.84699999999999</v>
      </c>
      <c r="B39" s="18">
        <f t="shared" ref="B39:B70" si="10">B38+50</f>
        <v>2650</v>
      </c>
      <c r="C39" s="18">
        <v>0.17144999999999999</v>
      </c>
      <c r="D39" s="18">
        <v>1.28027</v>
      </c>
      <c r="E39" s="10">
        <f t="shared" si="1"/>
        <v>102.66296227199999</v>
      </c>
      <c r="F39" s="11">
        <f t="shared" si="2"/>
        <v>28489.726712804179</v>
      </c>
      <c r="G39" s="11">
        <f t="shared" si="3"/>
        <v>28.489726712804178</v>
      </c>
      <c r="H39" s="11">
        <f t="shared" si="4"/>
        <v>38.205352826993888</v>
      </c>
      <c r="I39" s="12">
        <f t="shared" si="5"/>
        <v>28.668181850006352</v>
      </c>
      <c r="J39" s="13">
        <f t="shared" si="9"/>
        <v>0.27080814350291832</v>
      </c>
      <c r="K39" s="14">
        <f t="shared" si="6"/>
        <v>806.31302017370308</v>
      </c>
      <c r="L39" s="15">
        <f t="shared" si="7"/>
        <v>2.1431250000000001E-3</v>
      </c>
      <c r="M39" s="8">
        <f t="shared" si="8"/>
        <v>30.212600241580294</v>
      </c>
    </row>
    <row r="40" spans="1:13">
      <c r="A40" s="18">
        <v>124.911</v>
      </c>
      <c r="B40" s="18">
        <f t="shared" si="10"/>
        <v>2700</v>
      </c>
      <c r="C40" s="18">
        <v>0.17465</v>
      </c>
      <c r="D40" s="18">
        <v>1.2837099999999999</v>
      </c>
      <c r="E40" s="10">
        <f t="shared" si="1"/>
        <v>101.89939593599999</v>
      </c>
      <c r="F40" s="11">
        <f t="shared" si="2"/>
        <v>28811.375430999771</v>
      </c>
      <c r="G40" s="11">
        <f t="shared" si="3"/>
        <v>28.811375430999771</v>
      </c>
      <c r="H40" s="11">
        <f t="shared" si="4"/>
        <v>38.636690862942473</v>
      </c>
      <c r="I40" s="12">
        <f t="shared" si="5"/>
        <v>28.991845324844405</v>
      </c>
      <c r="J40" s="13">
        <f t="shared" si="9"/>
        <v>0.27278288115130367</v>
      </c>
      <c r="K40" s="14">
        <f t="shared" si="6"/>
        <v>800.31598419443787</v>
      </c>
      <c r="L40" s="15">
        <f t="shared" si="7"/>
        <v>2.1831250000000002E-3</v>
      </c>
      <c r="M40" s="8">
        <f t="shared" si="8"/>
        <v>29.993884320328728</v>
      </c>
    </row>
    <row r="41" spans="1:13">
      <c r="A41" s="18">
        <v>123.92700000000001</v>
      </c>
      <c r="B41" s="18">
        <f t="shared" si="10"/>
        <v>2750</v>
      </c>
      <c r="C41" s="18">
        <v>0.1784</v>
      </c>
      <c r="D41" s="18">
        <v>1.2811999999999999</v>
      </c>
      <c r="E41" s="10">
        <f t="shared" si="1"/>
        <v>101.096672352</v>
      </c>
      <c r="F41" s="11">
        <f t="shared" si="2"/>
        <v>29113.751623313274</v>
      </c>
      <c r="G41" s="11">
        <f t="shared" si="3"/>
        <v>29.113751623313274</v>
      </c>
      <c r="H41" s="11">
        <f t="shared" si="4"/>
        <v>39.042184015975366</v>
      </c>
      <c r="I41" s="12">
        <f t="shared" si="5"/>
        <v>29.296115553749765</v>
      </c>
      <c r="J41" s="13">
        <f t="shared" si="9"/>
        <v>0.27574598093264835</v>
      </c>
      <c r="K41" s="14">
        <f t="shared" si="6"/>
        <v>794.01140790854379</v>
      </c>
      <c r="L41" s="15">
        <f t="shared" si="7"/>
        <v>2.2300000000000002E-3</v>
      </c>
      <c r="M41" s="8">
        <f t="shared" si="8"/>
        <v>29.671577276104028</v>
      </c>
    </row>
    <row r="42" spans="1:13">
      <c r="A42" s="18">
        <v>123.68899999999999</v>
      </c>
      <c r="B42" s="18">
        <f t="shared" si="10"/>
        <v>2800</v>
      </c>
      <c r="C42" s="18">
        <v>0.18004999999999999</v>
      </c>
      <c r="D42" s="18">
        <v>1.2744800000000001</v>
      </c>
      <c r="E42" s="10">
        <f t="shared" si="1"/>
        <v>100.90251766399999</v>
      </c>
      <c r="F42" s="11">
        <f t="shared" si="2"/>
        <v>29586.163434047423</v>
      </c>
      <c r="G42" s="11">
        <f t="shared" si="3"/>
        <v>29.586163434047425</v>
      </c>
      <c r="H42" s="11">
        <f t="shared" si="4"/>
        <v>39.675698689200559</v>
      </c>
      <c r="I42" s="12">
        <f t="shared" si="5"/>
        <v>29.771486477266929</v>
      </c>
      <c r="J42" s="13">
        <f t="shared" si="9"/>
        <v>0.27385267502024346</v>
      </c>
      <c r="K42" s="14">
        <f t="shared" si="6"/>
        <v>792.48652055484172</v>
      </c>
      <c r="L42" s="15">
        <f t="shared" si="7"/>
        <v>2.2506249999999996E-3</v>
      </c>
      <c r="M42" s="8">
        <f t="shared" si="8"/>
        <v>29.87671448238866</v>
      </c>
    </row>
    <row r="43" spans="1:13">
      <c r="A43" s="18">
        <v>123.389</v>
      </c>
      <c r="B43" s="18">
        <f t="shared" si="10"/>
        <v>2850</v>
      </c>
      <c r="C43" s="18">
        <v>0.18310000000000001</v>
      </c>
      <c r="D43" s="18">
        <v>1.2603599999999999</v>
      </c>
      <c r="E43" s="10">
        <f t="shared" si="1"/>
        <v>100.65778486399999</v>
      </c>
      <c r="F43" s="11">
        <f t="shared" si="2"/>
        <v>30041.446958259603</v>
      </c>
      <c r="G43" s="11">
        <f t="shared" si="3"/>
        <v>30.041446958259602</v>
      </c>
      <c r="H43" s="11">
        <f t="shared" si="4"/>
        <v>40.286243951855745</v>
      </c>
      <c r="I43" s="12">
        <f t="shared" si="5"/>
        <v>30.229621825387362</v>
      </c>
      <c r="J43" s="13">
        <f t="shared" si="9"/>
        <v>0.27427107660453853</v>
      </c>
      <c r="K43" s="14">
        <f t="shared" si="6"/>
        <v>790.56439363841059</v>
      </c>
      <c r="L43" s="15">
        <f t="shared" si="7"/>
        <v>2.28875E-3</v>
      </c>
      <c r="M43" s="8">
        <f t="shared" si="8"/>
        <v>29.83113743931245</v>
      </c>
    </row>
    <row r="44" spans="1:13">
      <c r="A44" s="18">
        <v>122.51900000000001</v>
      </c>
      <c r="B44" s="18">
        <f t="shared" si="10"/>
        <v>2900</v>
      </c>
      <c r="C44" s="18">
        <v>0.18790000000000001</v>
      </c>
      <c r="D44" s="18">
        <v>1.2531000000000001</v>
      </c>
      <c r="E44" s="10">
        <f t="shared" si="1"/>
        <v>99.948059743999991</v>
      </c>
      <c r="F44" s="11">
        <f t="shared" si="2"/>
        <v>30352.95538912273</v>
      </c>
      <c r="G44" s="11">
        <f t="shared" si="3"/>
        <v>30.35295538912273</v>
      </c>
      <c r="H44" s="11">
        <f t="shared" si="4"/>
        <v>40.703983638504276</v>
      </c>
      <c r="I44" s="12">
        <f t="shared" si="5"/>
        <v>30.543081495738662</v>
      </c>
      <c r="J44" s="13">
        <f t="shared" si="9"/>
        <v>0.27857254397804404</v>
      </c>
      <c r="K44" s="14">
        <f t="shared" si="6"/>
        <v>784.99022558076013</v>
      </c>
      <c r="L44" s="15">
        <f t="shared" si="7"/>
        <v>2.3487500000000006E-3</v>
      </c>
      <c r="M44" s="8">
        <f t="shared" si="8"/>
        <v>29.37051177040275</v>
      </c>
    </row>
    <row r="45" spans="1:13">
      <c r="A45" s="18">
        <v>121.837</v>
      </c>
      <c r="B45" s="18">
        <f t="shared" si="10"/>
        <v>2950</v>
      </c>
      <c r="C45" s="18">
        <v>0.19255</v>
      </c>
      <c r="D45" s="18">
        <v>1.23943</v>
      </c>
      <c r="E45" s="10">
        <f t="shared" si="1"/>
        <v>99.391700512</v>
      </c>
      <c r="F45" s="11">
        <f t="shared" si="2"/>
        <v>30704.409888702448</v>
      </c>
      <c r="G45" s="11">
        <f t="shared" si="3"/>
        <v>30.704409888702447</v>
      </c>
      <c r="H45" s="11">
        <f t="shared" si="4"/>
        <v>41.175291885664222</v>
      </c>
      <c r="I45" s="12">
        <f t="shared" si="5"/>
        <v>30.896737450656126</v>
      </c>
      <c r="J45" s="13">
        <f t="shared" si="9"/>
        <v>0.28219887734068316</v>
      </c>
      <c r="K45" s="14">
        <f t="shared" si="6"/>
        <v>780.62059039074006</v>
      </c>
      <c r="L45" s="15">
        <f t="shared" si="7"/>
        <v>2.4068750000000002E-3</v>
      </c>
      <c r="M45" s="8">
        <f t="shared" si="8"/>
        <v>28.993092598099619</v>
      </c>
    </row>
    <row r="46" spans="1:13">
      <c r="A46" s="18">
        <v>121.709</v>
      </c>
      <c r="B46" s="18">
        <f t="shared" si="10"/>
        <v>3000</v>
      </c>
      <c r="C46" s="18">
        <v>0.19900000000000001</v>
      </c>
      <c r="D46" s="18">
        <v>1.2273499999999999</v>
      </c>
      <c r="E46" s="10">
        <f t="shared" si="1"/>
        <v>99.287281183999994</v>
      </c>
      <c r="F46" s="11">
        <f t="shared" si="2"/>
        <v>31192.01931625585</v>
      </c>
      <c r="G46" s="11">
        <f t="shared" si="3"/>
        <v>31.192019316255848</v>
      </c>
      <c r="H46" s="11">
        <f t="shared" si="4"/>
        <v>41.829186898741817</v>
      </c>
      <c r="I46" s="12">
        <f t="shared" si="5"/>
        <v>31.387401186457982</v>
      </c>
      <c r="J46" s="13">
        <f t="shared" si="9"/>
        <v>0.28709266653130933</v>
      </c>
      <c r="K46" s="14">
        <f t="shared" si="6"/>
        <v>779.80048290639616</v>
      </c>
      <c r="L46" s="15">
        <f t="shared" si="7"/>
        <v>2.4874999999999997E-3</v>
      </c>
      <c r="M46" s="8">
        <f t="shared" si="8"/>
        <v>28.498875574468574</v>
      </c>
    </row>
    <row r="47" spans="1:13">
      <c r="A47" s="18">
        <v>121.123</v>
      </c>
      <c r="B47" s="18">
        <f t="shared" si="10"/>
        <v>3050</v>
      </c>
      <c r="C47" s="18">
        <v>0.20605000000000001</v>
      </c>
      <c r="D47" s="18">
        <v>1.2193000000000001</v>
      </c>
      <c r="E47" s="10">
        <f t="shared" si="1"/>
        <v>98.809236447999993</v>
      </c>
      <c r="F47" s="11">
        <f t="shared" si="2"/>
        <v>31559.201085405119</v>
      </c>
      <c r="G47" s="11">
        <f t="shared" si="3"/>
        <v>31.559201085405117</v>
      </c>
      <c r="H47" s="11">
        <f t="shared" si="4"/>
        <v>42.321585761791731</v>
      </c>
      <c r="I47" s="12">
        <f t="shared" si="5"/>
        <v>31.756882924071398</v>
      </c>
      <c r="J47" s="13">
        <f t="shared" si="9"/>
        <v>0.29380496594028327</v>
      </c>
      <c r="K47" s="14">
        <f t="shared" si="6"/>
        <v>776.04592832963397</v>
      </c>
      <c r="L47" s="15">
        <f t="shared" si="7"/>
        <v>2.5756249999999998E-3</v>
      </c>
      <c r="M47" s="8">
        <f t="shared" si="8"/>
        <v>27.84778724087721</v>
      </c>
    </row>
    <row r="48" spans="1:13">
      <c r="A48" s="18">
        <v>121.124</v>
      </c>
      <c r="B48" s="18">
        <f t="shared" si="10"/>
        <v>3100</v>
      </c>
      <c r="C48" s="18">
        <v>0.21004999999999999</v>
      </c>
      <c r="D48" s="18">
        <v>1.20692</v>
      </c>
      <c r="E48" s="10">
        <f t="shared" si="1"/>
        <v>98.810052223999989</v>
      </c>
      <c r="F48" s="11">
        <f t="shared" si="2"/>
        <v>32076.829864000025</v>
      </c>
      <c r="G48" s="11">
        <f t="shared" si="3"/>
        <v>32.076829864000025</v>
      </c>
      <c r="H48" s="11">
        <f t="shared" si="4"/>
        <v>43.015737387708747</v>
      </c>
      <c r="I48" s="12">
        <f t="shared" si="5"/>
        <v>32.277754047376561</v>
      </c>
      <c r="J48" s="13">
        <f t="shared" si="9"/>
        <v>0.29467531673409858</v>
      </c>
      <c r="K48" s="14">
        <f t="shared" si="6"/>
        <v>776.05233541935547</v>
      </c>
      <c r="L48" s="15">
        <f t="shared" si="7"/>
        <v>2.6256249999999999E-3</v>
      </c>
      <c r="M48" s="8">
        <f t="shared" si="8"/>
        <v>27.765536226439615</v>
      </c>
    </row>
    <row r="49" spans="1:13">
      <c r="A49" s="18">
        <v>120.851</v>
      </c>
      <c r="B49" s="18">
        <f t="shared" si="10"/>
        <v>3150</v>
      </c>
      <c r="C49" s="18">
        <v>0.21604999999999999</v>
      </c>
      <c r="D49" s="18">
        <v>1.1927399999999999</v>
      </c>
      <c r="E49" s="10">
        <f t="shared" si="1"/>
        <v>98.587345375999988</v>
      </c>
      <c r="F49" s="11">
        <f t="shared" si="2"/>
        <v>32520.73439686693</v>
      </c>
      <c r="G49" s="11">
        <f t="shared" si="3"/>
        <v>32.520734396866928</v>
      </c>
      <c r="H49" s="11">
        <f t="shared" si="4"/>
        <v>43.611023171621156</v>
      </c>
      <c r="I49" s="12">
        <f t="shared" si="5"/>
        <v>32.724439127951626</v>
      </c>
      <c r="J49" s="13">
        <f t="shared" si="9"/>
        <v>0.29895542583246981</v>
      </c>
      <c r="K49" s="14">
        <f t="shared" si="6"/>
        <v>774.30319992540296</v>
      </c>
      <c r="L49" s="15">
        <f t="shared" si="7"/>
        <v>2.7006249999999999E-3</v>
      </c>
      <c r="M49" s="8">
        <f t="shared" si="8"/>
        <v>27.36802036301944</v>
      </c>
    </row>
    <row r="50" spans="1:13">
      <c r="A50" s="18">
        <v>120.596</v>
      </c>
      <c r="B50" s="18">
        <f t="shared" si="10"/>
        <v>3200</v>
      </c>
      <c r="C50" s="18">
        <v>0.21795</v>
      </c>
      <c r="D50" s="18">
        <v>1.1848099999999999</v>
      </c>
      <c r="E50" s="10">
        <f t="shared" si="1"/>
        <v>98.379322496</v>
      </c>
      <c r="F50" s="11">
        <f t="shared" si="2"/>
        <v>32967.227393981295</v>
      </c>
      <c r="G50" s="11">
        <f t="shared" si="3"/>
        <v>32.967227393981297</v>
      </c>
      <c r="H50" s="11">
        <f t="shared" si="4"/>
        <v>44.209780143265597</v>
      </c>
      <c r="I50" s="12">
        <f t="shared" si="5"/>
        <v>33.173728886504357</v>
      </c>
      <c r="J50" s="13">
        <f t="shared" si="9"/>
        <v>0.29749999545884054</v>
      </c>
      <c r="K50" s="14">
        <f t="shared" si="6"/>
        <v>772.66939204643654</v>
      </c>
      <c r="L50" s="15">
        <f t="shared" si="7"/>
        <v>2.7243750000000002E-3</v>
      </c>
      <c r="M50" s="8">
        <f t="shared" si="8"/>
        <v>27.501910274651227</v>
      </c>
    </row>
    <row r="51" spans="1:13">
      <c r="A51" s="18">
        <v>120.84</v>
      </c>
      <c r="B51" s="18">
        <f t="shared" si="10"/>
        <v>3250</v>
      </c>
      <c r="C51" s="18">
        <v>0.22305</v>
      </c>
      <c r="D51" s="18">
        <v>1.17378</v>
      </c>
      <c r="E51" s="10">
        <f t="shared" si="1"/>
        <v>98.578371840000003</v>
      </c>
      <c r="F51" s="11">
        <f t="shared" si="2"/>
        <v>33550.084617333589</v>
      </c>
      <c r="G51" s="11">
        <f t="shared" si="3"/>
        <v>33.550084617333589</v>
      </c>
      <c r="H51" s="11">
        <f t="shared" si="4"/>
        <v>44.991404554423191</v>
      </c>
      <c r="I51" s="12">
        <f t="shared" si="5"/>
        <v>33.76023703521691</v>
      </c>
      <c r="J51" s="13">
        <f t="shared" si="9"/>
        <v>0.29917212175418106</v>
      </c>
      <c r="K51" s="14">
        <f t="shared" si="6"/>
        <v>774.23272193846742</v>
      </c>
      <c r="L51" s="15">
        <f t="shared" si="7"/>
        <v>2.7881250000000002E-3</v>
      </c>
      <c r="M51" s="8">
        <f t="shared" si="8"/>
        <v>27.348197197802033</v>
      </c>
    </row>
    <row r="52" spans="1:13">
      <c r="A52" s="18">
        <v>121.633</v>
      </c>
      <c r="B52" s="18">
        <f t="shared" si="10"/>
        <v>3300</v>
      </c>
      <c r="C52" s="18">
        <v>0.22550000000000001</v>
      </c>
      <c r="D52" s="18">
        <v>1.1611800000000001</v>
      </c>
      <c r="E52" s="10">
        <f t="shared" si="1"/>
        <v>99.225282207999996</v>
      </c>
      <c r="F52" s="11">
        <f t="shared" si="2"/>
        <v>34289.795939852949</v>
      </c>
      <c r="G52" s="11">
        <f t="shared" si="3"/>
        <v>34.289795939852951</v>
      </c>
      <c r="H52" s="11">
        <f t="shared" si="4"/>
        <v>45.983373777289522</v>
      </c>
      <c r="I52" s="12">
        <f t="shared" si="5"/>
        <v>34.504581792338186</v>
      </c>
      <c r="J52" s="13">
        <f t="shared" si="9"/>
        <v>0.29593351963364051</v>
      </c>
      <c r="K52" s="14">
        <f t="shared" si="6"/>
        <v>779.31354408756704</v>
      </c>
      <c r="L52" s="15">
        <f t="shared" si="7"/>
        <v>2.8187500000000001E-3</v>
      </c>
      <c r="M52" s="8">
        <f t="shared" si="8"/>
        <v>27.647487151665352</v>
      </c>
    </row>
    <row r="53" spans="1:13">
      <c r="A53" s="18">
        <v>122.181</v>
      </c>
      <c r="B53" s="18">
        <f t="shared" si="10"/>
        <v>3350</v>
      </c>
      <c r="C53" s="18">
        <v>0.22850000000000001</v>
      </c>
      <c r="D53" s="18">
        <v>1.1510400000000001</v>
      </c>
      <c r="E53" s="10">
        <f t="shared" si="1"/>
        <v>99.672327455999991</v>
      </c>
      <c r="F53" s="11">
        <f t="shared" si="2"/>
        <v>34966.166773386183</v>
      </c>
      <c r="G53" s="11">
        <f t="shared" si="3"/>
        <v>34.966166773386185</v>
      </c>
      <c r="H53" s="11">
        <f t="shared" si="4"/>
        <v>46.890402005307287</v>
      </c>
      <c r="I53" s="12">
        <f t="shared" si="5"/>
        <v>35.185189305679359</v>
      </c>
      <c r="J53" s="13">
        <f t="shared" si="9"/>
        <v>0.29406998103739312</v>
      </c>
      <c r="K53" s="14">
        <f t="shared" si="6"/>
        <v>782.82462925491438</v>
      </c>
      <c r="L53" s="15">
        <f t="shared" si="7"/>
        <v>2.8562499999999998E-3</v>
      </c>
      <c r="M53" s="8">
        <f t="shared" si="8"/>
        <v>27.822690887914213</v>
      </c>
    </row>
    <row r="54" spans="1:13">
      <c r="A54" s="18">
        <v>122.93300000000001</v>
      </c>
      <c r="B54" s="18">
        <f t="shared" si="10"/>
        <v>3400</v>
      </c>
      <c r="C54" s="18">
        <v>0.23419999999999999</v>
      </c>
      <c r="D54" s="18">
        <v>1.14117</v>
      </c>
      <c r="E54" s="10">
        <f t="shared" si="1"/>
        <v>100.285791008</v>
      </c>
      <c r="F54" s="11">
        <f t="shared" si="2"/>
        <v>35706.471819553066</v>
      </c>
      <c r="G54" s="11">
        <f t="shared" si="3"/>
        <v>35.706471819553066</v>
      </c>
      <c r="H54" s="11">
        <f t="shared" si="4"/>
        <v>47.883167424699607</v>
      </c>
      <c r="I54" s="12">
        <f t="shared" si="5"/>
        <v>35.930131505439071</v>
      </c>
      <c r="J54" s="13">
        <f t="shared" si="9"/>
        <v>0.29515657702783116</v>
      </c>
      <c r="K54" s="14">
        <f t="shared" si="6"/>
        <v>787.64276072543532</v>
      </c>
      <c r="L54" s="15">
        <f t="shared" si="7"/>
        <v>2.9275E-3</v>
      </c>
      <c r="M54" s="8">
        <f t="shared" si="8"/>
        <v>27.720263814574231</v>
      </c>
    </row>
    <row r="55" spans="1:13">
      <c r="A55" s="18">
        <v>123.47499999999999</v>
      </c>
      <c r="B55" s="18">
        <f t="shared" si="10"/>
        <v>3450</v>
      </c>
      <c r="C55" s="18">
        <v>0.23605000000000001</v>
      </c>
      <c r="D55" s="18">
        <v>1.12669</v>
      </c>
      <c r="E55" s="10">
        <f t="shared" si="1"/>
        <v>100.72794159999999</v>
      </c>
      <c r="F55" s="11">
        <f t="shared" si="2"/>
        <v>36391.308554304895</v>
      </c>
      <c r="G55" s="11">
        <f t="shared" si="3"/>
        <v>36.391308554304892</v>
      </c>
      <c r="H55" s="11">
        <f t="shared" si="4"/>
        <v>48.801548613253473</v>
      </c>
      <c r="I55" s="12">
        <f t="shared" si="5"/>
        <v>36.619257949063616</v>
      </c>
      <c r="J55" s="13">
        <f t="shared" si="9"/>
        <v>0.29188975120663657</v>
      </c>
      <c r="K55" s="14">
        <f t="shared" si="6"/>
        <v>791.1154033544542</v>
      </c>
      <c r="L55" s="15">
        <f t="shared" si="7"/>
        <v>2.9506250000000001E-3</v>
      </c>
      <c r="M55" s="8">
        <f t="shared" si="8"/>
        <v>28.030508601263126</v>
      </c>
    </row>
    <row r="56" spans="1:13">
      <c r="A56" s="18">
        <v>123.428</v>
      </c>
      <c r="B56" s="18">
        <f t="shared" si="10"/>
        <v>3500</v>
      </c>
      <c r="C56" s="18">
        <v>0.24195</v>
      </c>
      <c r="D56" s="18">
        <v>1.11975</v>
      </c>
      <c r="E56" s="10">
        <f t="shared" si="1"/>
        <v>100.689600128</v>
      </c>
      <c r="F56" s="11">
        <f t="shared" si="2"/>
        <v>36904.665939752173</v>
      </c>
      <c r="G56" s="11">
        <f t="shared" si="3"/>
        <v>36.904665939752171</v>
      </c>
      <c r="H56" s="11">
        <f t="shared" si="4"/>
        <v>49.48997220660938</v>
      </c>
      <c r="I56" s="12">
        <f t="shared" si="5"/>
        <v>37.135830923890786</v>
      </c>
      <c r="J56" s="13">
        <f t="shared" si="9"/>
        <v>0.29502367038830629</v>
      </c>
      <c r="K56" s="14">
        <f t="shared" si="6"/>
        <v>790.8142701375466</v>
      </c>
      <c r="L56" s="15">
        <f t="shared" si="7"/>
        <v>3.0243750000000002E-3</v>
      </c>
      <c r="M56" s="8">
        <f t="shared" si="8"/>
        <v>27.732751650229886</v>
      </c>
    </row>
    <row r="57" spans="1:13">
      <c r="A57" s="18">
        <v>124.205</v>
      </c>
      <c r="B57" s="18">
        <f t="shared" si="10"/>
        <v>3550</v>
      </c>
      <c r="C57" s="18">
        <v>0.24545</v>
      </c>
      <c r="D57" s="18">
        <v>1.10622</v>
      </c>
      <c r="E57" s="10">
        <f t="shared" si="1"/>
        <v>101.32345807999999</v>
      </c>
      <c r="F57" s="11">
        <f t="shared" si="2"/>
        <v>37667.515398952222</v>
      </c>
      <c r="G57" s="11">
        <f t="shared" si="3"/>
        <v>37.667515398952226</v>
      </c>
      <c r="H57" s="11">
        <f t="shared" si="4"/>
        <v>50.512970181859203</v>
      </c>
      <c r="I57" s="12">
        <f t="shared" si="5"/>
        <v>37.903458751317345</v>
      </c>
      <c r="J57" s="13">
        <f t="shared" si="9"/>
        <v>0.29323011839286955</v>
      </c>
      <c r="K57" s="14">
        <f t="shared" si="6"/>
        <v>795.79257885110337</v>
      </c>
      <c r="L57" s="15">
        <f t="shared" si="7"/>
        <v>3.0681250000000001E-3</v>
      </c>
      <c r="M57" s="8">
        <f t="shared" si="8"/>
        <v>27.902379969223301</v>
      </c>
    </row>
    <row r="58" spans="1:13">
      <c r="A58" s="18">
        <v>124.066</v>
      </c>
      <c r="B58" s="18">
        <f t="shared" si="10"/>
        <v>3600</v>
      </c>
      <c r="C58" s="18">
        <v>0.25505</v>
      </c>
      <c r="D58" s="18">
        <v>1.09697</v>
      </c>
      <c r="E58" s="10">
        <f t="shared" si="1"/>
        <v>101.21006521599999</v>
      </c>
      <c r="F58" s="11">
        <f t="shared" si="2"/>
        <v>38155.295682231532</v>
      </c>
      <c r="G58" s="11">
        <f t="shared" si="3"/>
        <v>38.155295682231532</v>
      </c>
      <c r="H58" s="11">
        <f t="shared" si="4"/>
        <v>51.167094316239243</v>
      </c>
      <c r="I58" s="12">
        <f t="shared" si="5"/>
        <v>38.394294413058319</v>
      </c>
      <c r="J58" s="13">
        <f t="shared" si="9"/>
        <v>0.30080359213006497</v>
      </c>
      <c r="K58" s="14">
        <f t="shared" si="6"/>
        <v>794.90199337982358</v>
      </c>
      <c r="L58" s="15">
        <f t="shared" si="7"/>
        <v>3.188125E-3</v>
      </c>
      <c r="M58" s="8">
        <f t="shared" si="8"/>
        <v>27.199868604894959</v>
      </c>
    </row>
    <row r="59" spans="1:13">
      <c r="A59" s="18">
        <v>123.967</v>
      </c>
      <c r="B59" s="18">
        <f t="shared" si="10"/>
        <v>3650</v>
      </c>
      <c r="C59" s="18">
        <v>0.25755</v>
      </c>
      <c r="D59" s="18">
        <v>1.0940099999999999</v>
      </c>
      <c r="E59" s="10">
        <f t="shared" si="1"/>
        <v>101.129303392</v>
      </c>
      <c r="F59" s="11">
        <f t="shared" si="2"/>
        <v>38654.36098620687</v>
      </c>
      <c r="G59" s="11">
        <f t="shared" si="3"/>
        <v>38.654360986206868</v>
      </c>
      <c r="H59" s="11">
        <f t="shared" si="4"/>
        <v>51.836351912645718</v>
      </c>
      <c r="I59" s="12">
        <f t="shared" si="5"/>
        <v>38.896485783078148</v>
      </c>
      <c r="J59" s="13">
        <f t="shared" si="9"/>
        <v>0.2998303349041419</v>
      </c>
      <c r="K59" s="14">
        <f t="shared" si="6"/>
        <v>794.2676914974013</v>
      </c>
      <c r="L59" s="15">
        <f t="shared" si="7"/>
        <v>3.2193750000000004E-3</v>
      </c>
      <c r="M59" s="8">
        <f t="shared" si="8"/>
        <v>27.288160100391352</v>
      </c>
    </row>
    <row r="60" spans="1:13">
      <c r="A60" s="18">
        <v>123.815</v>
      </c>
      <c r="B60" s="18">
        <f t="shared" si="10"/>
        <v>3700</v>
      </c>
      <c r="C60" s="18">
        <v>0.26445000000000002</v>
      </c>
      <c r="D60" s="18">
        <v>1.09659</v>
      </c>
      <c r="E60" s="10">
        <f t="shared" si="1"/>
        <v>101.00530543999999</v>
      </c>
      <c r="F60" s="11">
        <f t="shared" si="2"/>
        <v>39135.828150413974</v>
      </c>
      <c r="G60" s="11">
        <f t="shared" si="3"/>
        <v>39.135828150413971</v>
      </c>
      <c r="H60" s="11">
        <f t="shared" si="4"/>
        <v>52.482010014900432</v>
      </c>
      <c r="I60" s="12">
        <f t="shared" si="5"/>
        <v>39.380968781368637</v>
      </c>
      <c r="J60" s="13">
        <f t="shared" si="9"/>
        <v>0.30407558910629884</v>
      </c>
      <c r="K60" s="14">
        <f t="shared" si="6"/>
        <v>793.29381385974284</v>
      </c>
      <c r="L60" s="15">
        <f t="shared" si="7"/>
        <v>3.305625E-3</v>
      </c>
      <c r="M60" s="8">
        <f t="shared" si="8"/>
        <v>26.907185170191291</v>
      </c>
    </row>
    <row r="61" spans="1:13">
      <c r="A61" s="18">
        <v>123.767</v>
      </c>
      <c r="B61" s="18">
        <f t="shared" si="10"/>
        <v>3750</v>
      </c>
      <c r="C61" s="18">
        <v>0.2651</v>
      </c>
      <c r="D61" s="18">
        <v>1.0980799999999999</v>
      </c>
      <c r="E61" s="10">
        <f t="shared" si="1"/>
        <v>100.96614819199999</v>
      </c>
      <c r="F61" s="11">
        <f t="shared" si="2"/>
        <v>39649.313677655693</v>
      </c>
      <c r="G61" s="11">
        <f t="shared" si="3"/>
        <v>39.649313677655691</v>
      </c>
      <c r="H61" s="11">
        <f t="shared" si="4"/>
        <v>53.170605449233186</v>
      </c>
      <c r="I61" s="12">
        <f t="shared" si="5"/>
        <v>39.89767070065016</v>
      </c>
      <c r="J61" s="13">
        <f t="shared" si="9"/>
        <v>0.30087532149952079</v>
      </c>
      <c r="K61" s="14">
        <f t="shared" si="6"/>
        <v>792.98627355311373</v>
      </c>
      <c r="L61" s="15">
        <f t="shared" si="7"/>
        <v>3.3137499999999999E-3</v>
      </c>
      <c r="M61" s="8">
        <f t="shared" si="8"/>
        <v>27.193384093587795</v>
      </c>
    </row>
    <row r="62" spans="1:13">
      <c r="A62" s="18">
        <v>123.509</v>
      </c>
      <c r="B62" s="18">
        <f t="shared" si="10"/>
        <v>3800</v>
      </c>
      <c r="C62" s="18">
        <v>0.26929999999999998</v>
      </c>
      <c r="D62" s="18">
        <v>1.09907</v>
      </c>
      <c r="E62" s="10">
        <f t="shared" si="1"/>
        <v>100.75567798399999</v>
      </c>
      <c r="F62" s="11">
        <f t="shared" si="2"/>
        <v>40094.217716519139</v>
      </c>
      <c r="G62" s="11">
        <f t="shared" si="3"/>
        <v>40.09421771651914</v>
      </c>
      <c r="H62" s="11">
        <f t="shared" si="4"/>
        <v>53.767231592764901</v>
      </c>
      <c r="I62" s="12">
        <f t="shared" si="5"/>
        <v>40.345361547969077</v>
      </c>
      <c r="J62" s="13">
        <f t="shared" si="9"/>
        <v>0.30225056604626266</v>
      </c>
      <c r="K62" s="14">
        <f t="shared" si="6"/>
        <v>791.33324440498291</v>
      </c>
      <c r="L62" s="15">
        <f t="shared" si="7"/>
        <v>3.3662499999999999E-3</v>
      </c>
      <c r="M62" s="8">
        <f t="shared" si="8"/>
        <v>27.069653793686754</v>
      </c>
    </row>
    <row r="63" spans="1:13">
      <c r="A63" s="18">
        <v>122.672</v>
      </c>
      <c r="B63" s="18">
        <f t="shared" si="10"/>
        <v>3850</v>
      </c>
      <c r="C63" s="18">
        <v>0.27374999999999999</v>
      </c>
      <c r="D63" s="18">
        <v>1.1053299999999999</v>
      </c>
      <c r="E63" s="10">
        <f t="shared" si="1"/>
        <v>100.072873472</v>
      </c>
      <c r="F63" s="11">
        <f t="shared" si="2"/>
        <v>40346.486195817866</v>
      </c>
      <c r="G63" s="11">
        <f t="shared" si="3"/>
        <v>40.346486195817867</v>
      </c>
      <c r="H63" s="11">
        <f t="shared" si="4"/>
        <v>54.105529195823529</v>
      </c>
      <c r="I63" s="12">
        <f t="shared" si="5"/>
        <v>40.599210197079152</v>
      </c>
      <c r="J63" s="13">
        <f t="shared" si="9"/>
        <v>0.30532398633705321</v>
      </c>
      <c r="K63" s="14">
        <f t="shared" si="6"/>
        <v>785.97051030814009</v>
      </c>
      <c r="L63" s="15">
        <f t="shared" si="7"/>
        <v>3.421875E-3</v>
      </c>
      <c r="M63" s="8">
        <f t="shared" si="8"/>
        <v>26.797168083565211</v>
      </c>
    </row>
    <row r="64" spans="1:13">
      <c r="A64" s="18">
        <v>122.157</v>
      </c>
      <c r="B64" s="18">
        <f t="shared" si="10"/>
        <v>3900</v>
      </c>
      <c r="C64" s="18">
        <v>0.27589999999999998</v>
      </c>
      <c r="D64" s="18">
        <v>1.11704</v>
      </c>
      <c r="E64" s="10">
        <f t="shared" si="1"/>
        <v>99.652748831999986</v>
      </c>
      <c r="F64" s="11">
        <f t="shared" si="2"/>
        <v>40698.884673283203</v>
      </c>
      <c r="G64" s="11">
        <f t="shared" si="3"/>
        <v>40.698884673283203</v>
      </c>
      <c r="H64" s="11">
        <f t="shared" si="4"/>
        <v>54.578103338179467</v>
      </c>
      <c r="I64" s="12">
        <f t="shared" si="5"/>
        <v>40.953816042810246</v>
      </c>
      <c r="J64" s="13">
        <f t="shared" si="9"/>
        <v>0.30505749972431451</v>
      </c>
      <c r="K64" s="14">
        <f t="shared" si="6"/>
        <v>782.67085910159983</v>
      </c>
      <c r="L64" s="15">
        <f t="shared" si="7"/>
        <v>3.4487499999999996E-3</v>
      </c>
      <c r="M64" s="8">
        <f t="shared" si="8"/>
        <v>26.820577068953316</v>
      </c>
    </row>
    <row r="65" spans="1:13">
      <c r="A65" s="18">
        <v>121.184</v>
      </c>
      <c r="B65" s="18">
        <f t="shared" si="10"/>
        <v>3950</v>
      </c>
      <c r="C65" s="18">
        <v>0.28284999999999999</v>
      </c>
      <c r="D65" s="18">
        <v>1.12259</v>
      </c>
      <c r="E65" s="10">
        <f t="shared" si="1"/>
        <v>98.858998783999994</v>
      </c>
      <c r="F65" s="11">
        <f t="shared" si="2"/>
        <v>40892.336068939134</v>
      </c>
      <c r="G65" s="11">
        <f t="shared" si="3"/>
        <v>40.892336068939137</v>
      </c>
      <c r="H65" s="11">
        <f t="shared" si="4"/>
        <v>54.837525932871742</v>
      </c>
      <c r="I65" s="12">
        <f t="shared" si="5"/>
        <v>41.148479187378399</v>
      </c>
      <c r="J65" s="13">
        <f t="shared" si="9"/>
        <v>0.3112624815207875</v>
      </c>
      <c r="K65" s="14">
        <f t="shared" si="6"/>
        <v>776.43676080264163</v>
      </c>
      <c r="L65" s="15">
        <f t="shared" si="7"/>
        <v>3.5356249999999997E-3</v>
      </c>
      <c r="M65" s="8">
        <f t="shared" si="8"/>
        <v>26.285911947507763</v>
      </c>
    </row>
    <row r="66" spans="1:13">
      <c r="A66" s="18">
        <v>120.004</v>
      </c>
      <c r="B66" s="18">
        <f t="shared" si="10"/>
        <v>4000</v>
      </c>
      <c r="C66" s="18">
        <v>0.28455000000000003</v>
      </c>
      <c r="D66" s="18">
        <v>1.1246100000000001</v>
      </c>
      <c r="E66" s="10">
        <f t="shared" si="1"/>
        <v>97.896383103999995</v>
      </c>
      <c r="F66" s="11">
        <f t="shared" si="2"/>
        <v>41006.741063005102</v>
      </c>
      <c r="G66" s="11">
        <f t="shared" si="3"/>
        <v>41.006741063005101</v>
      </c>
      <c r="H66" s="11">
        <f t="shared" si="4"/>
        <v>54.990945556988244</v>
      </c>
      <c r="I66" s="12">
        <f t="shared" si="5"/>
        <v>41.263600796212856</v>
      </c>
      <c r="J66" s="13">
        <f t="shared" si="9"/>
        <v>0.31225963507624394</v>
      </c>
      <c r="K66" s="14">
        <f t="shared" si="6"/>
        <v>768.87639493134577</v>
      </c>
      <c r="L66" s="15">
        <f t="shared" si="7"/>
        <v>3.5568750000000001E-3</v>
      </c>
      <c r="M66" s="8">
        <f t="shared" si="8"/>
        <v>26.201971893742975</v>
      </c>
    </row>
    <row r="67" spans="1:13">
      <c r="A67" s="18">
        <v>118.73399999999999</v>
      </c>
      <c r="B67" s="18">
        <f t="shared" si="10"/>
        <v>4050</v>
      </c>
      <c r="C67" s="18">
        <v>0.28710000000000002</v>
      </c>
      <c r="D67" s="18">
        <v>1.1222000000000001</v>
      </c>
      <c r="E67" s="10">
        <f t="shared" si="1"/>
        <v>96.860347583999996</v>
      </c>
      <c r="F67" s="11">
        <f t="shared" si="2"/>
        <v>41079.927113196507</v>
      </c>
      <c r="G67" s="11">
        <f t="shared" si="3"/>
        <v>41.079927113196504</v>
      </c>
      <c r="H67" s="11">
        <f t="shared" si="4"/>
        <v>55.089089666890146</v>
      </c>
      <c r="I67" s="12">
        <f t="shared" si="5"/>
        <v>41.337245272234725</v>
      </c>
      <c r="J67" s="13">
        <f t="shared" si="9"/>
        <v>0.31449666316106356</v>
      </c>
      <c r="K67" s="14">
        <f t="shared" si="6"/>
        <v>760.73939098512051</v>
      </c>
      <c r="L67" s="15">
        <f t="shared" si="7"/>
        <v>3.5887500000000004E-3</v>
      </c>
      <c r="M67" s="8">
        <f t="shared" si="8"/>
        <v>26.015596157940845</v>
      </c>
    </row>
    <row r="68" spans="1:13">
      <c r="A68" s="18">
        <v>117.44199999999999</v>
      </c>
      <c r="B68" s="18">
        <f t="shared" si="10"/>
        <v>4100</v>
      </c>
      <c r="C68" s="18">
        <v>0.28894999999999998</v>
      </c>
      <c r="D68" s="18">
        <v>1.1239399999999999</v>
      </c>
      <c r="E68" s="10">
        <f t="shared" si="1"/>
        <v>95.806364991999985</v>
      </c>
      <c r="F68" s="11">
        <f t="shared" si="2"/>
        <v>41134.558231554627</v>
      </c>
      <c r="G68" s="11">
        <f t="shared" si="3"/>
        <v>41.134558231554628</v>
      </c>
      <c r="H68" s="11">
        <f t="shared" si="4"/>
        <v>55.162351203346631</v>
      </c>
      <c r="I68" s="12">
        <f t="shared" si="5"/>
        <v>41.392218591268218</v>
      </c>
      <c r="J68" s="13">
        <f t="shared" si="9"/>
        <v>0.31610282348979962</v>
      </c>
      <c r="K68" s="14">
        <f t="shared" si="6"/>
        <v>752.4614310650237</v>
      </c>
      <c r="L68" s="15">
        <f t="shared" si="7"/>
        <v>3.6118749999999996E-3</v>
      </c>
      <c r="M68" s="8">
        <f t="shared" si="8"/>
        <v>25.883407466881426</v>
      </c>
    </row>
    <row r="69" spans="1:13">
      <c r="A69" s="18">
        <v>116.5</v>
      </c>
      <c r="B69" s="18">
        <f t="shared" si="10"/>
        <v>4150</v>
      </c>
      <c r="C69" s="18">
        <v>0.29304999999999998</v>
      </c>
      <c r="D69" s="18">
        <v>1.12233</v>
      </c>
      <c r="E69" s="10">
        <f t="shared" si="1"/>
        <v>95.037903999999997</v>
      </c>
      <c r="F69" s="11">
        <f t="shared" si="2"/>
        <v>41302.236040957789</v>
      </c>
      <c r="G69" s="11">
        <f t="shared" si="3"/>
        <v>41.302236040957787</v>
      </c>
      <c r="H69" s="11">
        <f t="shared" si="4"/>
        <v>55.387210849565207</v>
      </c>
      <c r="I69" s="12">
        <f t="shared" si="5"/>
        <v>41.560946707920174</v>
      </c>
      <c r="J69" s="13">
        <f t="shared" si="9"/>
        <v>0.3192865874603672</v>
      </c>
      <c r="K69" s="14">
        <f t="shared" si="6"/>
        <v>746.42595254742992</v>
      </c>
      <c r="L69" s="15">
        <f t="shared" si="7"/>
        <v>3.6631249999999993E-3</v>
      </c>
      <c r="M69" s="8">
        <f t="shared" si="8"/>
        <v>25.625311250613635</v>
      </c>
    </row>
    <row r="70" spans="1:13">
      <c r="A70" s="18">
        <v>115.931</v>
      </c>
      <c r="B70" s="18">
        <f t="shared" si="10"/>
        <v>4200</v>
      </c>
      <c r="C70" s="18">
        <v>0.2949</v>
      </c>
      <c r="D70" s="18">
        <v>1.1217900000000001</v>
      </c>
      <c r="E70" s="10">
        <f t="shared" si="1"/>
        <v>94.573727455999986</v>
      </c>
      <c r="F70" s="11">
        <f t="shared" si="2"/>
        <v>41595.697835772196</v>
      </c>
      <c r="G70" s="11">
        <f t="shared" si="3"/>
        <v>41.595697835772199</v>
      </c>
      <c r="H70" s="11">
        <f t="shared" si="4"/>
        <v>55.780749598643084</v>
      </c>
      <c r="I70" s="12">
        <f t="shared" si="5"/>
        <v>41.856246700951971</v>
      </c>
      <c r="J70" s="13">
        <f t="shared" si="9"/>
        <v>0.31903539766046191</v>
      </c>
      <c r="K70" s="14">
        <f t="shared" si="6"/>
        <v>742.78031849593219</v>
      </c>
      <c r="L70" s="15">
        <f t="shared" si="7"/>
        <v>3.6862500000000003E-3</v>
      </c>
      <c r="M70" s="8">
        <f t="shared" si="8"/>
        <v>25.645487120917533</v>
      </c>
    </row>
    <row r="71" spans="1:13">
      <c r="A71" s="18">
        <v>115.03400000000001</v>
      </c>
      <c r="B71" s="18">
        <f t="shared" ref="B71:B96" si="11">B70+50</f>
        <v>4250</v>
      </c>
      <c r="C71" s="18">
        <v>0.29715000000000003</v>
      </c>
      <c r="D71" s="18">
        <v>1.12456</v>
      </c>
      <c r="E71" s="10">
        <f t="shared" ref="E71:E96" si="12">A71*0.815776</f>
        <v>93.841976383999992</v>
      </c>
      <c r="F71" s="11">
        <f t="shared" ref="F71:F96" si="13">(2*PI()*B71*E71)/60</f>
        <v>41765.212344228843</v>
      </c>
      <c r="G71" s="11">
        <f t="shared" ref="G71:G96" si="14">F71/1000</f>
        <v>41.765212344228843</v>
      </c>
      <c r="H71" s="11">
        <f t="shared" ref="H71:H96" si="15">G71/0.745699872</f>
        <v>56.008072298862942</v>
      </c>
      <c r="I71" s="12">
        <f t="shared" ref="I71:I96" si="16">G71*((1.01325/($H$3*10^-3))*(SQRT(($J$3+273)/293)))</f>
        <v>42.026823021449474</v>
      </c>
      <c r="J71" s="13">
        <f t="shared" ref="J71:J96" si="17">((C71*1000)*0.75*3600)/(60*1000*G71)</f>
        <v>0.32016477947699751</v>
      </c>
      <c r="K71" s="14">
        <f t="shared" ref="K71:K96" si="18">(2*PI()*E71*2)/($K$3/1000)</f>
        <v>737.03315901580311</v>
      </c>
      <c r="L71" s="15">
        <f t="shared" ref="L71:L96" si="19">(C71*0.75)/60</f>
        <v>3.7143750000000002E-3</v>
      </c>
      <c r="M71" s="8">
        <f t="shared" ref="M71:M96" si="20">(G71/(L71*44000))*100</f>
        <v>25.555022620487872</v>
      </c>
    </row>
    <row r="72" spans="1:13">
      <c r="A72" s="18">
        <v>114.39100000000001</v>
      </c>
      <c r="B72" s="18">
        <f t="shared" si="11"/>
        <v>4300</v>
      </c>
      <c r="C72" s="18">
        <v>0.30220000000000002</v>
      </c>
      <c r="D72" s="18">
        <v>1.1227799999999999</v>
      </c>
      <c r="E72" s="10">
        <f t="shared" si="12"/>
        <v>93.317432416000003</v>
      </c>
      <c r="F72" s="11">
        <f t="shared" si="13"/>
        <v>42020.368285295357</v>
      </c>
      <c r="G72" s="11">
        <f t="shared" si="14"/>
        <v>42.020368285295355</v>
      </c>
      <c r="H72" s="11">
        <f t="shared" si="15"/>
        <v>56.350242051932867</v>
      </c>
      <c r="I72" s="12">
        <f t="shared" si="16"/>
        <v>42.283577218930652</v>
      </c>
      <c r="J72" s="13">
        <f t="shared" si="17"/>
        <v>0.32362876754602005</v>
      </c>
      <c r="K72" s="14">
        <f t="shared" si="18"/>
        <v>732.91340032491894</v>
      </c>
      <c r="L72" s="15">
        <f t="shared" si="19"/>
        <v>3.7775000000000005E-3</v>
      </c>
      <c r="M72" s="8">
        <f t="shared" si="20"/>
        <v>25.281492259969529</v>
      </c>
    </row>
    <row r="73" spans="1:13">
      <c r="A73" s="18">
        <v>114.01600000000001</v>
      </c>
      <c r="B73" s="18">
        <f t="shared" si="11"/>
        <v>4350</v>
      </c>
      <c r="C73" s="18">
        <v>0.30604999999999999</v>
      </c>
      <c r="D73" s="18">
        <v>1.1194299999999999</v>
      </c>
      <c r="E73" s="10">
        <f t="shared" si="12"/>
        <v>93.011516415999992</v>
      </c>
      <c r="F73" s="11">
        <f t="shared" si="13"/>
        <v>42369.623017404039</v>
      </c>
      <c r="G73" s="11">
        <f t="shared" si="14"/>
        <v>42.369623017404038</v>
      </c>
      <c r="H73" s="11">
        <f t="shared" si="15"/>
        <v>56.818600362323835</v>
      </c>
      <c r="I73" s="12">
        <f t="shared" si="16"/>
        <v>42.635019627381944</v>
      </c>
      <c r="J73" s="13">
        <f t="shared" si="17"/>
        <v>0.32505009530867951</v>
      </c>
      <c r="K73" s="14">
        <f t="shared" si="18"/>
        <v>730.51074167938009</v>
      </c>
      <c r="L73" s="15">
        <f t="shared" si="19"/>
        <v>3.825625E-3</v>
      </c>
      <c r="M73" s="8">
        <f t="shared" si="20"/>
        <v>25.170945340128043</v>
      </c>
    </row>
    <row r="74" spans="1:13">
      <c r="A74" s="18">
        <v>113.871</v>
      </c>
      <c r="B74" s="18">
        <f t="shared" si="11"/>
        <v>4400</v>
      </c>
      <c r="C74" s="18">
        <v>0.30919999999999997</v>
      </c>
      <c r="D74" s="18">
        <v>1.1198600000000001</v>
      </c>
      <c r="E74" s="10">
        <f t="shared" si="12"/>
        <v>92.893228895999997</v>
      </c>
      <c r="F74" s="11">
        <f t="shared" si="13"/>
        <v>42802.127201959942</v>
      </c>
      <c r="G74" s="11">
        <f t="shared" si="14"/>
        <v>42.802127201959941</v>
      </c>
      <c r="H74" s="11">
        <f t="shared" si="15"/>
        <v>57.398598027330678</v>
      </c>
      <c r="I74" s="12">
        <f t="shared" si="16"/>
        <v>43.070232949669268</v>
      </c>
      <c r="J74" s="13">
        <f t="shared" si="17"/>
        <v>0.32507730128335455</v>
      </c>
      <c r="K74" s="14">
        <f t="shared" si="18"/>
        <v>729.5817136697716</v>
      </c>
      <c r="L74" s="15">
        <f t="shared" si="19"/>
        <v>3.8649999999999999E-3</v>
      </c>
      <c r="M74" s="8">
        <f t="shared" si="20"/>
        <v>25.168838763942102</v>
      </c>
    </row>
    <row r="75" spans="1:13">
      <c r="A75" s="18">
        <v>113.985</v>
      </c>
      <c r="B75" s="18">
        <f t="shared" si="11"/>
        <v>4450</v>
      </c>
      <c r="C75" s="18">
        <v>0.30990000000000001</v>
      </c>
      <c r="D75" s="18">
        <v>1.11873</v>
      </c>
      <c r="E75" s="10">
        <f t="shared" si="12"/>
        <v>92.986227359999987</v>
      </c>
      <c r="F75" s="11">
        <f t="shared" si="13"/>
        <v>43331.852565948924</v>
      </c>
      <c r="G75" s="11">
        <f t="shared" si="14"/>
        <v>43.331852565948921</v>
      </c>
      <c r="H75" s="11">
        <f t="shared" si="15"/>
        <v>58.108971441460731</v>
      </c>
      <c r="I75" s="12">
        <f t="shared" si="16"/>
        <v>43.603276429464096</v>
      </c>
      <c r="J75" s="13">
        <f t="shared" si="17"/>
        <v>0.32183022820858265</v>
      </c>
      <c r="K75" s="14">
        <f t="shared" si="18"/>
        <v>730.31212189801545</v>
      </c>
      <c r="L75" s="15">
        <f t="shared" si="19"/>
        <v>3.87375E-3</v>
      </c>
      <c r="M75" s="8">
        <f t="shared" si="20"/>
        <v>25.422777180878832</v>
      </c>
    </row>
    <row r="76" spans="1:13">
      <c r="A76" s="18">
        <v>113.306</v>
      </c>
      <c r="B76" s="18">
        <f t="shared" si="11"/>
        <v>4500</v>
      </c>
      <c r="C76" s="18">
        <v>0.31445000000000001</v>
      </c>
      <c r="D76" s="18">
        <v>1.1156299999999999</v>
      </c>
      <c r="E76" s="10">
        <f t="shared" si="12"/>
        <v>92.432315455999998</v>
      </c>
      <c r="F76" s="11">
        <f t="shared" si="13"/>
        <v>43557.702478629581</v>
      </c>
      <c r="G76" s="11">
        <f t="shared" si="14"/>
        <v>43.557702478629579</v>
      </c>
      <c r="H76" s="11">
        <f t="shared" si="15"/>
        <v>58.41184116312894</v>
      </c>
      <c r="I76" s="12">
        <f t="shared" si="16"/>
        <v>43.830541030237796</v>
      </c>
      <c r="J76" s="13">
        <f t="shared" si="17"/>
        <v>0.32486217579869925</v>
      </c>
      <c r="K76" s="14">
        <f t="shared" si="18"/>
        <v>725.96170797715968</v>
      </c>
      <c r="L76" s="15">
        <f t="shared" si="19"/>
        <v>3.9306250000000001E-3</v>
      </c>
      <c r="M76" s="8">
        <f t="shared" si="20"/>
        <v>25.185505704696272</v>
      </c>
    </row>
    <row r="77" spans="1:13">
      <c r="A77" s="18">
        <v>113.074</v>
      </c>
      <c r="B77" s="18">
        <f t="shared" si="11"/>
        <v>4550</v>
      </c>
      <c r="C77" s="18">
        <v>0.31709999999999999</v>
      </c>
      <c r="D77" s="18">
        <v>1.1095299999999999</v>
      </c>
      <c r="E77" s="10">
        <f t="shared" si="12"/>
        <v>92.243055423999991</v>
      </c>
      <c r="F77" s="11">
        <f t="shared" si="13"/>
        <v>43951.4992984817</v>
      </c>
      <c r="G77" s="11">
        <f t="shared" si="14"/>
        <v>43.9514992984817</v>
      </c>
      <c r="H77" s="11">
        <f t="shared" si="15"/>
        <v>58.939931397067078</v>
      </c>
      <c r="I77" s="12">
        <f t="shared" si="16"/>
        <v>44.226804531017564</v>
      </c>
      <c r="J77" s="13">
        <f t="shared" si="17"/>
        <v>0.3246646923940758</v>
      </c>
      <c r="K77" s="14">
        <f t="shared" si="18"/>
        <v>724.47526316178619</v>
      </c>
      <c r="L77" s="15">
        <f t="shared" si="19"/>
        <v>3.9637500000000003E-3</v>
      </c>
      <c r="M77" s="8">
        <f t="shared" si="20"/>
        <v>25.200825262166621</v>
      </c>
    </row>
    <row r="78" spans="1:13">
      <c r="A78" s="18">
        <v>112.19499999999999</v>
      </c>
      <c r="B78" s="18">
        <f t="shared" si="11"/>
        <v>4600</v>
      </c>
      <c r="C78" s="18">
        <v>0.31940000000000002</v>
      </c>
      <c r="D78" s="18">
        <v>1.1056900000000001</v>
      </c>
      <c r="E78" s="10">
        <f t="shared" si="12"/>
        <v>91.525988319999982</v>
      </c>
      <c r="F78" s="11">
        <f t="shared" si="13"/>
        <v>44089.063786194092</v>
      </c>
      <c r="G78" s="11">
        <f t="shared" si="14"/>
        <v>44.089063786194089</v>
      </c>
      <c r="H78" s="11">
        <f t="shared" si="15"/>
        <v>59.124408413729874</v>
      </c>
      <c r="I78" s="12">
        <f t="shared" si="16"/>
        <v>44.365230700899687</v>
      </c>
      <c r="J78" s="13">
        <f t="shared" si="17"/>
        <v>0.32599921081791527</v>
      </c>
      <c r="K78" s="14">
        <f t="shared" si="18"/>
        <v>718.84343129664285</v>
      </c>
      <c r="L78" s="15">
        <f t="shared" si="19"/>
        <v>3.9925000000000004E-3</v>
      </c>
      <c r="M78" s="8">
        <f t="shared" si="20"/>
        <v>25.097662541238737</v>
      </c>
    </row>
    <row r="79" spans="1:13">
      <c r="A79" s="18">
        <v>111.06100000000001</v>
      </c>
      <c r="B79" s="18">
        <f t="shared" si="11"/>
        <v>4650</v>
      </c>
      <c r="C79" s="18">
        <v>0.32055</v>
      </c>
      <c r="D79" s="18">
        <v>1.09782</v>
      </c>
      <c r="E79" s="10">
        <f t="shared" si="12"/>
        <v>90.600898336</v>
      </c>
      <c r="F79" s="11">
        <f t="shared" si="13"/>
        <v>44117.82307625706</v>
      </c>
      <c r="G79" s="11">
        <f t="shared" si="14"/>
        <v>44.117823076257061</v>
      </c>
      <c r="H79" s="11">
        <f t="shared" si="15"/>
        <v>59.162975256963783</v>
      </c>
      <c r="I79" s="12">
        <f t="shared" si="16"/>
        <v>44.394170134602</v>
      </c>
      <c r="J79" s="13">
        <f t="shared" si="17"/>
        <v>0.32695969551958665</v>
      </c>
      <c r="K79" s="14">
        <f t="shared" si="18"/>
        <v>711.5777915525332</v>
      </c>
      <c r="L79" s="15">
        <f t="shared" si="19"/>
        <v>4.006875E-3</v>
      </c>
      <c r="M79" s="8">
        <f t="shared" si="20"/>
        <v>25.023935041339207</v>
      </c>
    </row>
    <row r="80" spans="1:13">
      <c r="A80" s="18">
        <v>109.973</v>
      </c>
      <c r="B80" s="18">
        <f t="shared" si="11"/>
        <v>4700</v>
      </c>
      <c r="C80" s="18">
        <v>0.32069999999999999</v>
      </c>
      <c r="D80" s="18">
        <v>1.09558</v>
      </c>
      <c r="E80" s="10">
        <f t="shared" si="12"/>
        <v>89.713334047999993</v>
      </c>
      <c r="F80" s="11">
        <f t="shared" si="13"/>
        <v>44155.364350631527</v>
      </c>
      <c r="G80" s="11">
        <f t="shared" si="14"/>
        <v>44.15536435063153</v>
      </c>
      <c r="H80" s="16">
        <f>G80/0.745699872</f>
        <v>59.213318935143292</v>
      </c>
      <c r="I80" s="12">
        <f t="shared" si="16"/>
        <v>44.431946561575046</v>
      </c>
      <c r="J80" s="13">
        <f>((C80*1000)*0.75*3600)/(60*1000*G80)</f>
        <v>0.32683458085412881</v>
      </c>
      <c r="K80" s="14">
        <f t="shared" si="18"/>
        <v>704.60687793560965</v>
      </c>
      <c r="L80" s="15">
        <f t="shared" si="19"/>
        <v>4.0087500000000002E-3</v>
      </c>
      <c r="M80" s="8">
        <f t="shared" si="20"/>
        <v>25.033514386501981</v>
      </c>
    </row>
    <row r="81" spans="1:13">
      <c r="A81" s="18">
        <v>108.654</v>
      </c>
      <c r="B81" s="18">
        <f t="shared" si="11"/>
        <v>4750</v>
      </c>
      <c r="C81" s="18">
        <v>0.32485000000000003</v>
      </c>
      <c r="D81" s="18">
        <v>1.0882700000000001</v>
      </c>
      <c r="E81" s="10">
        <f t="shared" si="12"/>
        <v>88.637325503999989</v>
      </c>
      <c r="F81" s="11">
        <f t="shared" si="13"/>
        <v>44089.875350892151</v>
      </c>
      <c r="G81" s="11">
        <f t="shared" si="14"/>
        <v>44.08987535089215</v>
      </c>
      <c r="H81" s="11">
        <f t="shared" si="15"/>
        <v>59.1254967399165</v>
      </c>
      <c r="I81" s="12">
        <f t="shared" si="16"/>
        <v>44.366047349110517</v>
      </c>
      <c r="J81" s="13">
        <f t="shared" si="17"/>
        <v>0.3315557116834581</v>
      </c>
      <c r="K81" s="14">
        <f t="shared" si="18"/>
        <v>696.15592659303388</v>
      </c>
      <c r="L81" s="15">
        <f t="shared" si="19"/>
        <v>4.060625E-3</v>
      </c>
      <c r="M81" s="8">
        <f t="shared" si="20"/>
        <v>24.677053941479091</v>
      </c>
    </row>
    <row r="82" spans="1:13">
      <c r="A82" s="18">
        <v>107.07599999999999</v>
      </c>
      <c r="B82" s="18">
        <f t="shared" si="11"/>
        <v>4800</v>
      </c>
      <c r="C82" s="18">
        <v>0.32455000000000001</v>
      </c>
      <c r="D82" s="18">
        <v>1.08396</v>
      </c>
      <c r="E82" s="10">
        <f t="shared" si="12"/>
        <v>87.350030975999985</v>
      </c>
      <c r="F82" s="11">
        <f t="shared" si="13"/>
        <v>43906.914496806785</v>
      </c>
      <c r="G82" s="11">
        <f t="shared" si="14"/>
        <v>43.906914496806785</v>
      </c>
      <c r="H82" s="11">
        <f t="shared" si="15"/>
        <v>58.880142193194295</v>
      </c>
      <c r="I82" s="12">
        <f t="shared" si="16"/>
        <v>44.181940457204306</v>
      </c>
      <c r="J82" s="13">
        <f t="shared" si="17"/>
        <v>0.33262984127618805</v>
      </c>
      <c r="K82" s="14">
        <f t="shared" si="18"/>
        <v>686.04553901260601</v>
      </c>
      <c r="L82" s="15">
        <f t="shared" si="19"/>
        <v>4.0568749999999997E-3</v>
      </c>
      <c r="M82" s="8">
        <f t="shared" si="20"/>
        <v>24.597366701758677</v>
      </c>
    </row>
    <row r="83" spans="1:13">
      <c r="A83" s="18">
        <v>105.24</v>
      </c>
      <c r="B83" s="18">
        <f t="shared" si="11"/>
        <v>4850</v>
      </c>
      <c r="C83" s="18">
        <v>0.32569999999999999</v>
      </c>
      <c r="D83" s="18">
        <v>1.0822099999999999</v>
      </c>
      <c r="E83" s="10">
        <f t="shared" si="12"/>
        <v>85.852266239999992</v>
      </c>
      <c r="F83" s="11">
        <f t="shared" si="13"/>
        <v>43603.577241035069</v>
      </c>
      <c r="G83" s="11">
        <f t="shared" si="14"/>
        <v>43.603577241035069</v>
      </c>
      <c r="H83" s="11">
        <f t="shared" si="15"/>
        <v>58.473360232835162</v>
      </c>
      <c r="I83" s="12">
        <f t="shared" si="16"/>
        <v>43.876703144891401</v>
      </c>
      <c r="J83" s="13">
        <f t="shared" si="17"/>
        <v>0.33613067842990763</v>
      </c>
      <c r="K83" s="14">
        <f t="shared" si="18"/>
        <v>674.28212228404743</v>
      </c>
      <c r="L83" s="15">
        <f t="shared" si="19"/>
        <v>4.0712500000000002E-3</v>
      </c>
      <c r="M83" s="8">
        <f t="shared" si="20"/>
        <v>24.34118248306309</v>
      </c>
    </row>
    <row r="84" spans="1:13">
      <c r="A84" s="18">
        <v>103.63200000000001</v>
      </c>
      <c r="B84" s="18">
        <f t="shared" si="11"/>
        <v>4900</v>
      </c>
      <c r="C84" s="18">
        <v>0.32769999999999999</v>
      </c>
      <c r="D84" s="18">
        <v>1.0846</v>
      </c>
      <c r="E84" s="10">
        <f t="shared" si="12"/>
        <v>84.540498431999993</v>
      </c>
      <c r="F84" s="11">
        <f t="shared" si="13"/>
        <v>43379.995438115795</v>
      </c>
      <c r="G84" s="11">
        <f t="shared" si="14"/>
        <v>43.379995438115792</v>
      </c>
      <c r="H84" s="11">
        <f t="shared" si="15"/>
        <v>58.173532096456888</v>
      </c>
      <c r="I84" s="12">
        <f t="shared" si="16"/>
        <v>43.651720860959507</v>
      </c>
      <c r="J84" s="13">
        <f t="shared" si="17"/>
        <v>0.33993779508429822</v>
      </c>
      <c r="K84" s="14">
        <f t="shared" si="18"/>
        <v>663.97952201197654</v>
      </c>
      <c r="L84" s="15">
        <f t="shared" si="19"/>
        <v>4.0962500000000001E-3</v>
      </c>
      <c r="M84" s="8">
        <f t="shared" si="20"/>
        <v>24.068574604330895</v>
      </c>
    </row>
    <row r="85" spans="1:13">
      <c r="A85" s="18">
        <v>102.33499999999999</v>
      </c>
      <c r="B85" s="18">
        <f t="shared" si="11"/>
        <v>4950</v>
      </c>
      <c r="C85" s="18">
        <v>0.32845000000000002</v>
      </c>
      <c r="D85" s="18">
        <v>1.08823</v>
      </c>
      <c r="E85" s="10">
        <f t="shared" si="12"/>
        <v>83.482436959999987</v>
      </c>
      <c r="F85" s="11">
        <f t="shared" si="13"/>
        <v>43274.188758455988</v>
      </c>
      <c r="G85" s="11">
        <f t="shared" si="14"/>
        <v>43.274188758455985</v>
      </c>
      <c r="H85" s="11">
        <f t="shared" si="15"/>
        <v>58.031643001885868</v>
      </c>
      <c r="I85" s="12">
        <f t="shared" si="16"/>
        <v>43.545251425011237</v>
      </c>
      <c r="J85" s="13">
        <f t="shared" si="17"/>
        <v>0.34154886374644911</v>
      </c>
      <c r="K85" s="14">
        <f t="shared" si="18"/>
        <v>655.66952664327243</v>
      </c>
      <c r="L85" s="15">
        <f t="shared" si="19"/>
        <v>4.1056249999999999E-3</v>
      </c>
      <c r="M85" s="8">
        <f t="shared" si="20"/>
        <v>23.955044359017414</v>
      </c>
    </row>
    <row r="86" spans="1:13">
      <c r="A86" s="18">
        <v>101.10599999999999</v>
      </c>
      <c r="B86" s="18">
        <f t="shared" si="11"/>
        <v>5000</v>
      </c>
      <c r="C86" s="18">
        <v>0.32869999999999999</v>
      </c>
      <c r="D86" s="18">
        <v>1.08687</v>
      </c>
      <c r="E86" s="10">
        <f t="shared" si="12"/>
        <v>82.479848255999997</v>
      </c>
      <c r="F86" s="11">
        <f t="shared" si="13"/>
        <v>43186.347558375084</v>
      </c>
      <c r="G86" s="11">
        <f t="shared" si="14"/>
        <v>43.186347558375083</v>
      </c>
      <c r="H86" s="11">
        <f t="shared" si="15"/>
        <v>57.913846012266831</v>
      </c>
      <c r="I86" s="12">
        <f t="shared" si="16"/>
        <v>43.456860001561381</v>
      </c>
      <c r="J86" s="13">
        <f t="shared" si="17"/>
        <v>0.34250407446488257</v>
      </c>
      <c r="K86" s="14">
        <f t="shared" si="18"/>
        <v>647.79521337562619</v>
      </c>
      <c r="L86" s="15">
        <f t="shared" si="19"/>
        <v>4.1087499999999996E-3</v>
      </c>
      <c r="M86" s="8">
        <f t="shared" si="20"/>
        <v>23.888236058508774</v>
      </c>
    </row>
    <row r="87" spans="1:13">
      <c r="A87" s="18">
        <v>99.314899999999994</v>
      </c>
      <c r="B87" s="18">
        <f t="shared" si="11"/>
        <v>5050</v>
      </c>
      <c r="C87" s="18">
        <v>0.32984999999999998</v>
      </c>
      <c r="D87" s="18">
        <v>1.0891</v>
      </c>
      <c r="E87" s="10">
        <f t="shared" si="12"/>
        <v>81.018711862399996</v>
      </c>
      <c r="F87" s="11">
        <f t="shared" si="13"/>
        <v>42845.511315021053</v>
      </c>
      <c r="G87" s="11">
        <f t="shared" si="14"/>
        <v>42.845511315021049</v>
      </c>
      <c r="H87" s="11">
        <f t="shared" si="15"/>
        <v>57.456777081250522</v>
      </c>
      <c r="I87" s="12">
        <f t="shared" si="16"/>
        <v>43.113888813945358</v>
      </c>
      <c r="J87" s="13">
        <f t="shared" si="17"/>
        <v>0.34643652379044337</v>
      </c>
      <c r="K87" s="14">
        <f t="shared" si="18"/>
        <v>636.31947497556007</v>
      </c>
      <c r="L87" s="15">
        <f t="shared" si="19"/>
        <v>4.1231250000000001E-3</v>
      </c>
      <c r="M87" s="8">
        <f t="shared" si="20"/>
        <v>23.617077357488142</v>
      </c>
    </row>
    <row r="88" spans="1:13">
      <c r="A88" s="18">
        <v>97.581500000000005</v>
      </c>
      <c r="B88" s="18">
        <f t="shared" si="11"/>
        <v>5100</v>
      </c>
      <c r="C88" s="18">
        <v>0.32969999999999999</v>
      </c>
      <c r="D88" s="18">
        <v>1.09185</v>
      </c>
      <c r="E88" s="10">
        <f t="shared" si="12"/>
        <v>79.604645743999995</v>
      </c>
      <c r="F88" s="11">
        <f t="shared" si="13"/>
        <v>42514.512944364622</v>
      </c>
      <c r="G88" s="11">
        <f t="shared" si="14"/>
        <v>42.514512944364625</v>
      </c>
      <c r="H88" s="11">
        <f t="shared" si="15"/>
        <v>57.01290095482895</v>
      </c>
      <c r="I88" s="12">
        <f t="shared" si="16"/>
        <v>42.780817121903837</v>
      </c>
      <c r="J88" s="13">
        <f t="shared" si="17"/>
        <v>0.34897494931708029</v>
      </c>
      <c r="K88" s="14">
        <f t="shared" si="18"/>
        <v>625.21342565242094</v>
      </c>
      <c r="L88" s="15">
        <f t="shared" si="19"/>
        <v>4.1212499999999999E-3</v>
      </c>
      <c r="M88" s="8">
        <f t="shared" si="20"/>
        <v>23.44528797218663</v>
      </c>
    </row>
    <row r="89" spans="1:13">
      <c r="A89" s="18">
        <v>95.848600000000005</v>
      </c>
      <c r="B89" s="18">
        <f t="shared" si="11"/>
        <v>5150</v>
      </c>
      <c r="C89" s="18">
        <v>0.33095000000000002</v>
      </c>
      <c r="D89" s="18">
        <v>1.0940700000000001</v>
      </c>
      <c r="E89" s="10">
        <f t="shared" si="12"/>
        <v>78.190987513599993</v>
      </c>
      <c r="F89" s="11">
        <f t="shared" si="13"/>
        <v>42168.926484691117</v>
      </c>
      <c r="G89" s="11">
        <f t="shared" si="14"/>
        <v>42.16892648469112</v>
      </c>
      <c r="H89" s="11">
        <f t="shared" si="15"/>
        <v>56.549461878801452</v>
      </c>
      <c r="I89" s="12">
        <f t="shared" si="16"/>
        <v>42.433065963365443</v>
      </c>
      <c r="J89" s="13">
        <f t="shared" si="17"/>
        <v>0.35316881982771414</v>
      </c>
      <c r="K89" s="14">
        <f t="shared" si="18"/>
        <v>614.11057987414245</v>
      </c>
      <c r="L89" s="15">
        <f t="shared" si="19"/>
        <v>4.1368749999999999E-3</v>
      </c>
      <c r="M89" s="8">
        <f t="shared" si="20"/>
        <v>23.166875789911202</v>
      </c>
    </row>
    <row r="90" spans="1:13">
      <c r="A90" s="18">
        <v>94.803299999999993</v>
      </c>
      <c r="B90" s="18">
        <f t="shared" si="11"/>
        <v>5200</v>
      </c>
      <c r="C90" s="18">
        <v>0.33379999999999999</v>
      </c>
      <c r="D90" s="18">
        <v>1.0934600000000001</v>
      </c>
      <c r="E90" s="10">
        <f t="shared" si="12"/>
        <v>77.338256860799987</v>
      </c>
      <c r="F90" s="11">
        <f t="shared" si="13"/>
        <v>42113.985263190472</v>
      </c>
      <c r="G90" s="11">
        <f t="shared" si="14"/>
        <v>42.113985263190472</v>
      </c>
      <c r="H90" s="11">
        <f t="shared" si="15"/>
        <v>56.475784487181024</v>
      </c>
      <c r="I90" s="12">
        <f t="shared" si="16"/>
        <v>42.377780598752445</v>
      </c>
      <c r="J90" s="13">
        <f t="shared" si="17"/>
        <v>0.35667486480148047</v>
      </c>
      <c r="K90" s="14">
        <f t="shared" si="18"/>
        <v>607.41324898832409</v>
      </c>
      <c r="L90" s="15">
        <f t="shared" si="19"/>
        <v>4.1724999999999991E-3</v>
      </c>
      <c r="M90" s="8">
        <f t="shared" si="20"/>
        <v>22.939149879182132</v>
      </c>
    </row>
    <row r="91" spans="1:13">
      <c r="A91" s="18">
        <v>93.0976</v>
      </c>
      <c r="B91" s="18">
        <f t="shared" si="11"/>
        <v>5250</v>
      </c>
      <c r="C91" s="18">
        <v>0.33129999999999998</v>
      </c>
      <c r="D91" s="18">
        <v>1.0880399999999999</v>
      </c>
      <c r="E91" s="10">
        <f t="shared" si="12"/>
        <v>75.94678773759999</v>
      </c>
      <c r="F91" s="11">
        <f t="shared" si="13"/>
        <v>41753.927323532807</v>
      </c>
      <c r="G91" s="11">
        <f t="shared" si="14"/>
        <v>41.753927323532807</v>
      </c>
      <c r="H91" s="11">
        <f t="shared" si="15"/>
        <v>55.992938836836501</v>
      </c>
      <c r="I91" s="12">
        <f t="shared" si="16"/>
        <v>42.01546731317061</v>
      </c>
      <c r="J91" s="13">
        <f t="shared" si="17"/>
        <v>0.35705623292584188</v>
      </c>
      <c r="K91" s="14">
        <f t="shared" si="18"/>
        <v>596.48467605046881</v>
      </c>
      <c r="L91" s="15">
        <f t="shared" si="19"/>
        <v>4.14125E-3</v>
      </c>
      <c r="M91" s="8">
        <f t="shared" si="20"/>
        <v>22.914648806921935</v>
      </c>
    </row>
    <row r="92" spans="1:13">
      <c r="A92" s="18">
        <v>91.788600000000002</v>
      </c>
      <c r="B92" s="18">
        <f t="shared" si="11"/>
        <v>5300</v>
      </c>
      <c r="C92" s="18">
        <v>0.33239999999999997</v>
      </c>
      <c r="D92" s="18">
        <v>1.0833900000000001</v>
      </c>
      <c r="E92" s="10">
        <f t="shared" si="12"/>
        <v>74.878936953600004</v>
      </c>
      <c r="F92" s="11">
        <f t="shared" si="13"/>
        <v>41558.910889427614</v>
      </c>
      <c r="G92" s="11">
        <f t="shared" si="14"/>
        <v>41.558910889427615</v>
      </c>
      <c r="H92" s="11">
        <f t="shared" si="15"/>
        <v>55.731417491013886</v>
      </c>
      <c r="I92" s="12">
        <f t="shared" si="16"/>
        <v>41.819229327000151</v>
      </c>
      <c r="J92" s="13">
        <f t="shared" si="17"/>
        <v>0.35992281029205803</v>
      </c>
      <c r="K92" s="14">
        <f t="shared" si="18"/>
        <v>588.09779560510754</v>
      </c>
      <c r="L92" s="15">
        <f t="shared" si="19"/>
        <v>4.1549999999999998E-3</v>
      </c>
      <c r="M92" s="8">
        <f t="shared" si="20"/>
        <v>22.732146859986663</v>
      </c>
    </row>
    <row r="93" spans="1:13">
      <c r="A93" s="18">
        <v>90.593800000000002</v>
      </c>
      <c r="B93" s="18">
        <f t="shared" si="11"/>
        <v>5350</v>
      </c>
      <c r="C93" s="18">
        <v>0.33079999999999998</v>
      </c>
      <c r="D93" s="18">
        <v>1.0800700000000001</v>
      </c>
      <c r="E93" s="10">
        <f t="shared" si="12"/>
        <v>73.904247788799992</v>
      </c>
      <c r="F93" s="11">
        <f t="shared" si="13"/>
        <v>41404.905809489988</v>
      </c>
      <c r="G93" s="11">
        <f t="shared" si="14"/>
        <v>41.404905809489989</v>
      </c>
      <c r="H93" s="11">
        <f t="shared" si="15"/>
        <v>55.524893277023374</v>
      </c>
      <c r="I93" s="12">
        <f t="shared" si="16"/>
        <v>41.664259583626226</v>
      </c>
      <c r="J93" s="13">
        <f t="shared" si="17"/>
        <v>0.35952261474745667</v>
      </c>
      <c r="K93" s="14">
        <f t="shared" si="18"/>
        <v>580.44260480593437</v>
      </c>
      <c r="L93" s="15">
        <f t="shared" si="19"/>
        <v>4.1349999999999998E-3</v>
      </c>
      <c r="M93" s="8">
        <f t="shared" si="20"/>
        <v>22.75745070324832</v>
      </c>
    </row>
    <row r="94" spans="1:13">
      <c r="A94" s="18">
        <v>89.6374</v>
      </c>
      <c r="B94" s="18">
        <f t="shared" si="11"/>
        <v>5400</v>
      </c>
      <c r="C94" s="18">
        <v>0.33879999999999999</v>
      </c>
      <c r="D94" s="18">
        <v>1.0789500000000001</v>
      </c>
      <c r="E94" s="10">
        <f t="shared" si="12"/>
        <v>73.124039622399991</v>
      </c>
      <c r="F94" s="11">
        <f t="shared" si="13"/>
        <v>41350.670222137342</v>
      </c>
      <c r="G94" s="11">
        <f t="shared" si="14"/>
        <v>41.350670222137339</v>
      </c>
      <c r="H94" s="11">
        <f t="shared" si="15"/>
        <v>55.452162156382052</v>
      </c>
      <c r="I94" s="12">
        <f t="shared" si="16"/>
        <v>41.609684273141802</v>
      </c>
      <c r="J94" s="13">
        <f t="shared" si="17"/>
        <v>0.36870019078525018</v>
      </c>
      <c r="K94" s="14">
        <f t="shared" si="18"/>
        <v>574.31486419635189</v>
      </c>
      <c r="L94" s="15">
        <f t="shared" si="19"/>
        <v>4.235E-3</v>
      </c>
      <c r="M94" s="8">
        <f t="shared" si="20"/>
        <v>22.190978975065654</v>
      </c>
    </row>
    <row r="95" spans="1:13">
      <c r="A95" s="18">
        <v>88.925600000000003</v>
      </c>
      <c r="B95" s="18">
        <f t="shared" si="11"/>
        <v>5450</v>
      </c>
      <c r="C95" s="18">
        <v>0.34379999999999999</v>
      </c>
      <c r="D95" s="18">
        <v>1.0792299999999999</v>
      </c>
      <c r="E95" s="10">
        <f t="shared" si="12"/>
        <v>72.543370265600004</v>
      </c>
      <c r="F95" s="11">
        <f t="shared" si="13"/>
        <v>41402.145635238005</v>
      </c>
      <c r="G95" s="11">
        <f t="shared" si="14"/>
        <v>41.402145635238007</v>
      </c>
      <c r="H95" s="11">
        <f t="shared" si="15"/>
        <v>55.521191822382406</v>
      </c>
      <c r="I95" s="12">
        <f t="shared" si="16"/>
        <v>41.661482120079761</v>
      </c>
      <c r="J95" s="13">
        <f t="shared" si="17"/>
        <v>0.37367628567617989</v>
      </c>
      <c r="K95" s="14">
        <f t="shared" si="18"/>
        <v>569.75429773263295</v>
      </c>
      <c r="L95" s="15">
        <f t="shared" si="19"/>
        <v>4.2975000000000001E-3</v>
      </c>
      <c r="M95" s="8">
        <f t="shared" si="20"/>
        <v>21.89547074686023</v>
      </c>
    </row>
    <row r="96" spans="1:13">
      <c r="A96" s="18">
        <v>88.647400000000005</v>
      </c>
      <c r="B96" s="18">
        <f t="shared" si="11"/>
        <v>5500</v>
      </c>
      <c r="C96" s="18">
        <v>0.3488</v>
      </c>
      <c r="D96" s="18">
        <v>1.0836600000000001</v>
      </c>
      <c r="E96" s="10">
        <f t="shared" si="12"/>
        <v>72.316421382399994</v>
      </c>
      <c r="F96" s="11">
        <f t="shared" si="13"/>
        <v>41651.268660622794</v>
      </c>
      <c r="G96" s="11">
        <f t="shared" si="14"/>
        <v>41.651268660622797</v>
      </c>
      <c r="H96" s="11">
        <f t="shared" si="15"/>
        <v>55.855271302263006</v>
      </c>
      <c r="I96" s="12">
        <f t="shared" si="16"/>
        <v>41.912165612650611</v>
      </c>
      <c r="J96" s="13">
        <f t="shared" si="17"/>
        <v>0.37684326323627776</v>
      </c>
      <c r="K96" s="14">
        <f t="shared" si="18"/>
        <v>567.97184537212911</v>
      </c>
      <c r="L96" s="15">
        <f t="shared" si="19"/>
        <v>4.3600000000000002E-3</v>
      </c>
      <c r="M96" s="8">
        <f t="shared" si="20"/>
        <v>21.711461979056921</v>
      </c>
    </row>
    <row r="97" spans="1:4">
      <c r="A97" s="19"/>
      <c r="B97" s="19"/>
      <c r="C97" s="19"/>
      <c r="D97" s="19"/>
    </row>
    <row r="98" spans="1:4">
      <c r="A98" s="19"/>
      <c r="B98" s="19"/>
      <c r="C98" s="20"/>
      <c r="D98" s="19"/>
    </row>
    <row r="99" spans="1:4">
      <c r="A99" s="19"/>
      <c r="B99" s="19"/>
      <c r="C99" s="20"/>
      <c r="D99" s="19"/>
    </row>
    <row r="100" spans="1:4">
      <c r="A100" s="19"/>
      <c r="B100" s="19"/>
      <c r="C100" s="20"/>
      <c r="D100" s="19"/>
    </row>
    <row r="101" spans="1:4">
      <c r="A101" s="19"/>
      <c r="B101" s="19"/>
      <c r="C101" s="20"/>
      <c r="D101" s="19"/>
    </row>
    <row r="102" spans="1:4">
      <c r="A102" s="19"/>
      <c r="B102" s="19"/>
      <c r="C102" s="20"/>
      <c r="D102" s="19"/>
    </row>
    <row r="103" spans="1:4">
      <c r="A103" s="19"/>
      <c r="B103" s="19"/>
      <c r="C103" s="20"/>
      <c r="D103" s="19"/>
    </row>
    <row r="104" spans="1:4">
      <c r="A104" s="19"/>
      <c r="B104" s="19"/>
      <c r="C104" s="20"/>
      <c r="D104" s="19"/>
    </row>
    <row r="105" spans="1:4">
      <c r="A105" s="19"/>
      <c r="B105" s="19"/>
      <c r="C105" s="20"/>
      <c r="D105" s="19"/>
    </row>
    <row r="106" spans="1:4">
      <c r="A106" s="19"/>
      <c r="B106" s="19"/>
      <c r="C106" s="20"/>
      <c r="D106" s="19"/>
    </row>
    <row r="107" spans="1:4">
      <c r="A107" s="19"/>
      <c r="B107" s="19"/>
      <c r="C107" s="20"/>
      <c r="D107" s="19"/>
    </row>
    <row r="108" spans="1:4">
      <c r="A108" s="19"/>
      <c r="B108" s="19"/>
      <c r="C108" s="20"/>
      <c r="D108" s="19"/>
    </row>
    <row r="109" spans="1:4">
      <c r="A109" s="19"/>
      <c r="B109" s="19"/>
      <c r="C109" s="20"/>
      <c r="D109" s="19"/>
    </row>
    <row r="110" spans="1:4">
      <c r="A110" s="19"/>
      <c r="B110" s="19"/>
      <c r="C110" s="20"/>
      <c r="D110" s="19"/>
    </row>
    <row r="111" spans="1:4">
      <c r="A111" s="19"/>
      <c r="B111" s="19"/>
      <c r="C111" s="20"/>
      <c r="D111" s="19"/>
    </row>
    <row r="112" spans="1:4">
      <c r="A112" s="19"/>
      <c r="B112" s="19"/>
      <c r="C112" s="20"/>
      <c r="D112" s="19"/>
    </row>
    <row r="113" spans="1:4">
      <c r="A113" s="19"/>
      <c r="B113" s="19"/>
      <c r="C113" s="20"/>
      <c r="D113" s="19"/>
    </row>
    <row r="114" spans="1:4">
      <c r="A114" s="19"/>
      <c r="B114" s="19"/>
      <c r="C114" s="20"/>
      <c r="D114" s="19"/>
    </row>
    <row r="115" spans="1:4">
      <c r="A115" s="19"/>
      <c r="B115" s="19"/>
      <c r="C115" s="20"/>
      <c r="D115" s="19"/>
    </row>
    <row r="116" spans="1:4">
      <c r="A116" s="19"/>
      <c r="B116" s="19"/>
      <c r="C116" s="20"/>
      <c r="D116" s="19"/>
    </row>
    <row r="117" spans="1:4">
      <c r="A117" s="19"/>
      <c r="B117" s="19"/>
      <c r="C117" s="20"/>
      <c r="D117" s="19"/>
    </row>
    <row r="118" spans="1:4">
      <c r="A118" s="19"/>
      <c r="B118" s="19"/>
      <c r="C118" s="20"/>
      <c r="D118" s="19"/>
    </row>
    <row r="119" spans="1:4">
      <c r="A119" s="19"/>
      <c r="B119" s="19"/>
      <c r="C119" s="20"/>
      <c r="D119" s="19"/>
    </row>
    <row r="120" spans="1:4">
      <c r="A120" s="19"/>
      <c r="B120" s="19"/>
      <c r="C120" s="20"/>
      <c r="D120" s="19"/>
    </row>
    <row r="121" spans="1:4">
      <c r="A121" s="19"/>
      <c r="B121" s="19"/>
      <c r="C121" s="20"/>
      <c r="D121" s="19"/>
    </row>
    <row r="122" spans="1:4">
      <c r="A122" s="19"/>
      <c r="B122" s="19"/>
      <c r="C122" s="20"/>
      <c r="D122" s="19"/>
    </row>
    <row r="123" spans="1:4">
      <c r="A123" s="19"/>
      <c r="B123" s="19"/>
      <c r="C123" s="20"/>
      <c r="D123" s="19"/>
    </row>
    <row r="124" spans="1:4">
      <c r="A124" s="19"/>
      <c r="B124" s="19"/>
      <c r="C124" s="20"/>
      <c r="D124" s="19"/>
    </row>
    <row r="125" spans="1:4">
      <c r="A125" s="19"/>
      <c r="B125" s="19"/>
      <c r="C125" s="20"/>
      <c r="D125" s="19"/>
    </row>
    <row r="126" spans="1:4">
      <c r="A126" s="19"/>
      <c r="B126" s="19"/>
      <c r="C126" s="20"/>
      <c r="D126" s="19"/>
    </row>
    <row r="127" spans="1:4">
      <c r="A127" s="19"/>
      <c r="B127" s="19"/>
      <c r="C127" s="20"/>
      <c r="D127" s="19"/>
    </row>
    <row r="128" spans="1:4">
      <c r="A128" s="19"/>
      <c r="B128" s="19"/>
      <c r="C128" s="20"/>
      <c r="D128" s="19"/>
    </row>
    <row r="129" spans="1:4">
      <c r="A129" s="19"/>
      <c r="B129" s="19"/>
      <c r="C129" s="20"/>
      <c r="D129" s="19"/>
    </row>
    <row r="130" spans="1:4">
      <c r="A130" s="19"/>
      <c r="B130" s="19"/>
      <c r="C130" s="20"/>
      <c r="D130" s="19"/>
    </row>
    <row r="131" spans="1:4">
      <c r="A131" s="19"/>
      <c r="B131" s="19"/>
      <c r="C131" s="20"/>
      <c r="D131" s="19"/>
    </row>
    <row r="132" spans="1:4">
      <c r="A132" s="19"/>
      <c r="B132" s="19"/>
      <c r="C132" s="20"/>
      <c r="D132" s="19"/>
    </row>
    <row r="133" spans="1:4">
      <c r="A133" s="19"/>
      <c r="B133" s="19"/>
      <c r="C133" s="20"/>
      <c r="D133" s="19"/>
    </row>
    <row r="134" spans="1:4">
      <c r="A134" s="19"/>
      <c r="B134" s="19"/>
      <c r="C134" s="20"/>
      <c r="D134" s="19"/>
    </row>
    <row r="135" spans="1:4">
      <c r="A135" s="19"/>
      <c r="B135" s="19"/>
      <c r="C135" s="20"/>
      <c r="D135" s="19"/>
    </row>
    <row r="136" spans="1:4">
      <c r="A136" s="19"/>
      <c r="B136" s="19"/>
      <c r="C136" s="20"/>
      <c r="D136" s="19"/>
    </row>
    <row r="137" spans="1:4">
      <c r="A137" s="19"/>
      <c r="B137" s="19"/>
      <c r="C137" s="20"/>
      <c r="D137" s="19"/>
    </row>
    <row r="138" spans="1:4">
      <c r="A138" s="19"/>
      <c r="B138" s="19"/>
      <c r="C138" s="20"/>
      <c r="D138" s="19"/>
    </row>
    <row r="139" spans="1:4">
      <c r="A139" s="19"/>
      <c r="B139" s="19"/>
      <c r="C139" s="20"/>
      <c r="D139" s="19"/>
    </row>
    <row r="140" spans="1:4">
      <c r="A140" s="19"/>
      <c r="B140" s="19"/>
      <c r="C140" s="20"/>
      <c r="D140" s="19"/>
    </row>
    <row r="141" spans="1:4">
      <c r="A141" s="19"/>
      <c r="B141" s="19"/>
      <c r="C141" s="20"/>
      <c r="D141" s="19"/>
    </row>
    <row r="142" spans="1:4">
      <c r="A142" s="19"/>
      <c r="B142" s="19"/>
      <c r="C142" s="20"/>
      <c r="D142" s="19"/>
    </row>
    <row r="143" spans="1:4">
      <c r="A143" s="19"/>
      <c r="B143" s="19"/>
      <c r="C143" s="20"/>
      <c r="D143" s="19"/>
    </row>
    <row r="144" spans="1:4">
      <c r="A144" s="19"/>
      <c r="B144" s="19"/>
      <c r="C144" s="20"/>
      <c r="D144" s="19"/>
    </row>
    <row r="145" spans="1:4">
      <c r="A145" s="19"/>
      <c r="B145" s="19"/>
      <c r="C145" s="20"/>
      <c r="D145" s="19"/>
    </row>
    <row r="146" spans="1:4">
      <c r="A146" s="19"/>
      <c r="B146" s="19"/>
      <c r="C146" s="20"/>
      <c r="D146" s="19"/>
    </row>
    <row r="147" spans="1:4">
      <c r="A147" s="19"/>
      <c r="B147" s="19"/>
      <c r="C147" s="20"/>
      <c r="D147" s="19"/>
    </row>
    <row r="148" spans="1:4">
      <c r="A148" s="19"/>
      <c r="B148" s="19"/>
      <c r="C148" s="20"/>
      <c r="D148" s="19"/>
    </row>
    <row r="149" spans="1:4">
      <c r="A149" s="19"/>
      <c r="B149" s="19"/>
      <c r="C149" s="20"/>
      <c r="D149" s="19"/>
    </row>
    <row r="150" spans="1:4">
      <c r="A150" s="19"/>
      <c r="B150" s="19"/>
      <c r="C150" s="20"/>
      <c r="D150" s="19"/>
    </row>
    <row r="151" spans="1:4">
      <c r="A151" s="19"/>
      <c r="B151" s="19"/>
      <c r="C151" s="20"/>
      <c r="D151" s="19"/>
    </row>
    <row r="152" spans="1:4">
      <c r="A152" s="19"/>
      <c r="B152" s="19"/>
      <c r="C152" s="20"/>
      <c r="D152" s="19"/>
    </row>
    <row r="153" spans="1:4">
      <c r="A153" s="19"/>
      <c r="B153" s="19"/>
      <c r="C153" s="20"/>
      <c r="D153" s="19"/>
    </row>
    <row r="154" spans="1:4">
      <c r="A154" s="19"/>
      <c r="B154" s="19"/>
      <c r="C154" s="20"/>
      <c r="D154" s="19"/>
    </row>
    <row r="155" spans="1:4">
      <c r="A155" s="19"/>
      <c r="B155" s="19"/>
      <c r="C155" s="20"/>
      <c r="D155" s="19"/>
    </row>
    <row r="156" spans="1:4">
      <c r="A156" s="19"/>
      <c r="B156" s="19"/>
      <c r="C156" s="20"/>
      <c r="D156" s="19"/>
    </row>
    <row r="157" spans="1:4">
      <c r="A157" s="19"/>
      <c r="B157" s="19"/>
      <c r="C157" s="20"/>
      <c r="D157" s="19"/>
    </row>
    <row r="158" spans="1:4">
      <c r="A158" s="19"/>
      <c r="B158" s="19"/>
      <c r="C158" s="20"/>
      <c r="D158" s="19"/>
    </row>
    <row r="159" spans="1:4">
      <c r="A159" s="19"/>
      <c r="B159" s="19"/>
      <c r="C159" s="20"/>
      <c r="D159" s="19"/>
    </row>
    <row r="160" spans="1:4">
      <c r="A160" s="19"/>
      <c r="B160" s="19"/>
      <c r="C160" s="20"/>
      <c r="D160" s="19"/>
    </row>
    <row r="161" spans="1:4">
      <c r="A161" s="19"/>
      <c r="B161" s="19"/>
      <c r="C161" s="20"/>
      <c r="D161" s="19"/>
    </row>
    <row r="162" spans="1:4">
      <c r="A162" s="19"/>
      <c r="B162" s="19"/>
      <c r="C162" s="20"/>
      <c r="D162" s="19"/>
    </row>
    <row r="163" spans="1:4">
      <c r="A163" s="19"/>
      <c r="B163" s="19"/>
      <c r="C163" s="20"/>
      <c r="D163" s="19"/>
    </row>
    <row r="164" spans="1:4">
      <c r="A164" s="19"/>
      <c r="B164" s="19"/>
      <c r="C164" s="20"/>
      <c r="D164" s="19"/>
    </row>
    <row r="165" spans="1:4">
      <c r="A165" s="19"/>
      <c r="B165" s="19"/>
      <c r="C165" s="20"/>
      <c r="D165" s="19"/>
    </row>
    <row r="166" spans="1:4">
      <c r="A166" s="19"/>
      <c r="B166" s="19"/>
      <c r="C166" s="20"/>
      <c r="D166" s="19"/>
    </row>
    <row r="167" spans="1:4">
      <c r="A167" s="19"/>
      <c r="B167" s="19"/>
      <c r="C167" s="20"/>
      <c r="D167" s="19"/>
    </row>
    <row r="168" spans="1:4">
      <c r="A168" s="19"/>
      <c r="B168" s="19"/>
      <c r="C168" s="20"/>
      <c r="D168" s="19"/>
    </row>
    <row r="169" spans="1:4">
      <c r="A169" s="19"/>
      <c r="B169" s="19"/>
      <c r="C169" s="20"/>
      <c r="D169" s="19"/>
    </row>
    <row r="170" spans="1:4">
      <c r="A170" s="19"/>
      <c r="B170" s="19"/>
      <c r="C170" s="20"/>
      <c r="D170" s="19"/>
    </row>
    <row r="171" spans="1:4">
      <c r="A171" s="19"/>
      <c r="B171" s="19"/>
      <c r="C171" s="20"/>
      <c r="D171" s="19"/>
    </row>
    <row r="172" spans="1:4">
      <c r="A172" s="19"/>
      <c r="B172" s="19"/>
      <c r="C172" s="20"/>
      <c r="D172" s="19"/>
    </row>
    <row r="173" spans="1:4">
      <c r="A173" s="19"/>
      <c r="B173" s="19"/>
      <c r="C173" s="20"/>
      <c r="D173" s="19"/>
    </row>
    <row r="174" spans="1:4">
      <c r="A174" s="19"/>
      <c r="B174" s="19"/>
      <c r="C174" s="20"/>
      <c r="D174" s="19"/>
    </row>
    <row r="175" spans="1:4">
      <c r="A175" s="19"/>
      <c r="B175" s="19"/>
      <c r="C175" s="20"/>
      <c r="D175" s="19"/>
    </row>
    <row r="176" spans="1:4">
      <c r="A176" s="19"/>
      <c r="B176" s="19"/>
      <c r="C176" s="20"/>
      <c r="D176" s="19"/>
    </row>
    <row r="177" spans="1:4">
      <c r="A177" s="19"/>
      <c r="B177" s="19"/>
      <c r="C177" s="20"/>
      <c r="D177" s="19"/>
    </row>
    <row r="178" spans="1:4">
      <c r="A178" s="19"/>
      <c r="B178" s="19"/>
      <c r="C178" s="20"/>
      <c r="D178" s="19"/>
    </row>
    <row r="179" spans="1:4">
      <c r="A179" s="19"/>
      <c r="B179" s="19"/>
      <c r="C179" s="20"/>
      <c r="D179" s="19"/>
    </row>
    <row r="180" spans="1:4">
      <c r="A180" s="19"/>
      <c r="B180" s="19"/>
      <c r="C180" s="20"/>
      <c r="D180" s="19"/>
    </row>
    <row r="181" spans="1:4">
      <c r="A181" s="19"/>
      <c r="B181" s="19"/>
      <c r="C181" s="20"/>
      <c r="D181" s="19"/>
    </row>
    <row r="182" spans="1:4">
      <c r="A182" s="19"/>
      <c r="B182" s="19"/>
      <c r="C182" s="20"/>
      <c r="D182" s="19"/>
    </row>
    <row r="183" spans="1:4">
      <c r="A183" s="19"/>
      <c r="B183" s="19"/>
      <c r="C183" s="20"/>
      <c r="D183" s="19"/>
    </row>
    <row r="184" spans="1:4">
      <c r="A184" s="19"/>
      <c r="B184" s="19"/>
      <c r="C184" s="20"/>
      <c r="D184" s="19"/>
    </row>
    <row r="185" spans="1:4">
      <c r="A185" s="19"/>
      <c r="B185" s="19"/>
      <c r="C185" s="20"/>
      <c r="D185" s="19"/>
    </row>
    <row r="186" spans="1:4">
      <c r="A186" s="19"/>
      <c r="B186" s="19"/>
      <c r="C186" s="20"/>
      <c r="D186" s="19"/>
    </row>
    <row r="187" spans="1:4">
      <c r="A187" s="19"/>
      <c r="B187" s="19"/>
      <c r="C187" s="20"/>
      <c r="D187" s="19"/>
    </row>
    <row r="188" spans="1:4">
      <c r="A188" s="19"/>
      <c r="B188" s="19"/>
      <c r="C188" s="20"/>
      <c r="D188" s="19"/>
    </row>
    <row r="189" spans="1:4">
      <c r="A189" s="19"/>
      <c r="B189" s="19"/>
      <c r="C189" s="20"/>
      <c r="D189" s="19"/>
    </row>
    <row r="190" spans="1:4">
      <c r="A190" s="19"/>
      <c r="B190" s="19"/>
      <c r="C190" s="20"/>
      <c r="D190" s="19"/>
    </row>
    <row r="191" spans="1:4">
      <c r="A191" s="19"/>
      <c r="B191" s="19"/>
      <c r="C191" s="20"/>
      <c r="D191" s="19"/>
    </row>
    <row r="192" spans="1:4">
      <c r="A192" s="19"/>
      <c r="B192" s="19"/>
      <c r="C192" s="20"/>
      <c r="D192" s="19"/>
    </row>
    <row r="193" spans="1:4">
      <c r="A193" s="19"/>
      <c r="B193" s="19"/>
      <c r="C193" s="20"/>
      <c r="D193" s="19"/>
    </row>
    <row r="194" spans="1:4">
      <c r="A194" s="19"/>
      <c r="B194" s="19"/>
      <c r="C194" s="20"/>
      <c r="D194" s="19"/>
    </row>
    <row r="195" spans="1:4">
      <c r="A195" s="19"/>
      <c r="B195" s="19"/>
      <c r="C195" s="20"/>
      <c r="D195" s="19"/>
    </row>
    <row r="196" spans="1:4">
      <c r="A196" s="19"/>
      <c r="B196" s="19"/>
      <c r="C196" s="20"/>
      <c r="D196" s="19"/>
    </row>
    <row r="197" spans="1:4">
      <c r="A197" s="19"/>
      <c r="B197" s="19"/>
      <c r="C197" s="20"/>
      <c r="D197" s="19"/>
    </row>
    <row r="198" spans="1:4">
      <c r="A198" s="19"/>
      <c r="B198" s="19"/>
      <c r="C198" s="20"/>
      <c r="D198" s="19"/>
    </row>
    <row r="199" spans="1:4">
      <c r="A199" s="19"/>
      <c r="B199" s="19"/>
      <c r="C199" s="20"/>
      <c r="D199" s="19"/>
    </row>
    <row r="200" spans="1:4">
      <c r="A200" s="19"/>
      <c r="B200" s="19"/>
      <c r="C200" s="20"/>
      <c r="D200" s="19"/>
    </row>
    <row r="201" spans="1:4">
      <c r="A201" s="19"/>
      <c r="B201" s="19"/>
      <c r="C201" s="20"/>
      <c r="D201" s="19"/>
    </row>
    <row r="202" spans="1:4">
      <c r="A202" s="19"/>
      <c r="B202" s="19"/>
      <c r="C202" s="20"/>
      <c r="D202" s="19"/>
    </row>
    <row r="203" spans="1:4">
      <c r="A203" s="19"/>
      <c r="B203" s="19"/>
      <c r="C203" s="20"/>
      <c r="D203" s="19"/>
    </row>
    <row r="204" spans="1:4">
      <c r="A204" s="19"/>
      <c r="B204" s="19"/>
      <c r="C204" s="20"/>
      <c r="D204" s="19"/>
    </row>
    <row r="205" spans="1:4">
      <c r="A205" s="19"/>
      <c r="B205" s="19"/>
      <c r="C205" s="20"/>
      <c r="D205" s="19"/>
    </row>
    <row r="206" spans="1:4">
      <c r="A206" s="19"/>
      <c r="B206" s="19"/>
      <c r="C206" s="20"/>
      <c r="D206" s="19"/>
    </row>
    <row r="207" spans="1:4">
      <c r="A207" s="19"/>
      <c r="B207" s="19"/>
      <c r="C207" s="20"/>
      <c r="D207" s="19"/>
    </row>
    <row r="208" spans="1:4">
      <c r="A208" s="19"/>
      <c r="B208" s="19"/>
      <c r="C208" s="20"/>
      <c r="D208" s="19"/>
    </row>
    <row r="209" spans="1:4">
      <c r="A209" s="19"/>
      <c r="B209" s="19"/>
      <c r="C209" s="20"/>
      <c r="D209" s="19"/>
    </row>
    <row r="210" spans="1:4">
      <c r="A210" s="19"/>
      <c r="B210" s="19"/>
      <c r="C210" s="20"/>
      <c r="D210" s="19"/>
    </row>
    <row r="211" spans="1:4">
      <c r="A211" s="19"/>
      <c r="B211" s="19"/>
      <c r="C211" s="20"/>
      <c r="D211" s="19"/>
    </row>
    <row r="212" spans="1:4">
      <c r="A212" s="19"/>
      <c r="B212" s="19"/>
      <c r="C212" s="20"/>
      <c r="D212" s="19"/>
    </row>
    <row r="213" spans="1:4">
      <c r="A213" s="19"/>
      <c r="B213" s="19"/>
      <c r="C213" s="20"/>
      <c r="D213" s="19"/>
    </row>
    <row r="214" spans="1:4">
      <c r="A214" s="19"/>
      <c r="B214" s="19"/>
      <c r="C214" s="20"/>
      <c r="D214" s="19"/>
    </row>
    <row r="215" spans="1:4">
      <c r="A215" s="19"/>
      <c r="B215" s="19"/>
      <c r="C215" s="20"/>
      <c r="D215" s="19"/>
    </row>
    <row r="216" spans="1:4">
      <c r="A216" s="19"/>
      <c r="B216" s="19"/>
      <c r="C216" s="20"/>
      <c r="D216" s="19"/>
    </row>
    <row r="217" spans="1:4">
      <c r="A217" s="19"/>
      <c r="B217" s="19"/>
      <c r="C217" s="20"/>
      <c r="D217" s="19"/>
    </row>
    <row r="218" spans="1:4">
      <c r="A218" s="19"/>
      <c r="B218" s="19"/>
      <c r="C218" s="20"/>
      <c r="D218" s="19"/>
    </row>
    <row r="219" spans="1:4">
      <c r="A219" s="19"/>
      <c r="B219" s="19"/>
      <c r="C219" s="20"/>
      <c r="D219" s="19"/>
    </row>
    <row r="220" spans="1:4">
      <c r="A220" s="19"/>
      <c r="B220" s="19"/>
      <c r="C220" s="20"/>
      <c r="D220" s="19"/>
    </row>
    <row r="221" spans="1:4">
      <c r="A221" s="19"/>
      <c r="B221" s="19"/>
      <c r="C221" s="20"/>
      <c r="D221" s="19"/>
    </row>
    <row r="222" spans="1:4">
      <c r="A222" s="19"/>
      <c r="B222" s="19"/>
      <c r="C222" s="20"/>
      <c r="D222" s="19"/>
    </row>
    <row r="223" spans="1:4">
      <c r="A223" s="19"/>
      <c r="B223" s="19"/>
      <c r="C223" s="20"/>
      <c r="D223" s="19"/>
    </row>
    <row r="224" spans="1:4">
      <c r="A224" s="19"/>
      <c r="B224" s="19"/>
      <c r="C224" s="20"/>
      <c r="D224" s="19"/>
    </row>
    <row r="225" spans="1:4">
      <c r="A225" s="19"/>
      <c r="B225" s="19"/>
      <c r="C225" s="20"/>
      <c r="D225" s="19"/>
    </row>
    <row r="226" spans="1:4">
      <c r="A226" s="19"/>
      <c r="B226" s="19"/>
      <c r="C226" s="20"/>
      <c r="D226" s="19"/>
    </row>
    <row r="227" spans="1:4">
      <c r="A227" s="19"/>
      <c r="B227" s="19"/>
      <c r="C227" s="20"/>
      <c r="D227" s="19"/>
    </row>
    <row r="228" spans="1:4">
      <c r="A228" s="19"/>
      <c r="B228" s="19"/>
      <c r="C228" s="20"/>
      <c r="D228" s="19"/>
    </row>
    <row r="229" spans="1:4">
      <c r="A229" s="19"/>
      <c r="B229" s="19"/>
      <c r="C229" s="20"/>
      <c r="D229" s="19"/>
    </row>
    <row r="230" spans="1:4">
      <c r="A230" s="19"/>
      <c r="B230" s="19"/>
      <c r="C230" s="20"/>
      <c r="D230" s="19"/>
    </row>
    <row r="231" spans="1:4">
      <c r="A231" s="19"/>
      <c r="B231" s="19"/>
      <c r="C231" s="20"/>
      <c r="D231" s="19"/>
    </row>
    <row r="232" spans="1:4">
      <c r="A232" s="19"/>
      <c r="B232" s="19"/>
      <c r="C232" s="20"/>
      <c r="D232" s="19"/>
    </row>
    <row r="233" spans="1:4">
      <c r="A233" s="19"/>
      <c r="B233" s="19"/>
      <c r="C233" s="20"/>
      <c r="D233" s="19"/>
    </row>
    <row r="234" spans="1:4">
      <c r="A234" s="19"/>
      <c r="B234" s="19"/>
      <c r="C234" s="20"/>
      <c r="D234" s="19"/>
    </row>
    <row r="235" spans="1:4">
      <c r="A235" s="19"/>
      <c r="B235" s="19"/>
      <c r="C235" s="20"/>
      <c r="D235" s="19"/>
    </row>
    <row r="236" spans="1:4">
      <c r="A236" s="19"/>
      <c r="B236" s="19"/>
      <c r="C236" s="20"/>
      <c r="D236" s="19"/>
    </row>
    <row r="237" spans="1:4">
      <c r="A237" s="19"/>
      <c r="B237" s="19"/>
      <c r="C237" s="20"/>
      <c r="D237" s="19"/>
    </row>
    <row r="238" spans="1:4">
      <c r="A238" s="19"/>
      <c r="B238" s="19"/>
      <c r="C238" s="20"/>
      <c r="D238" s="19"/>
    </row>
    <row r="239" spans="1:4">
      <c r="A239" s="19"/>
      <c r="B239" s="19"/>
      <c r="C239" s="20"/>
      <c r="D239" s="19"/>
    </row>
    <row r="240" spans="1:4">
      <c r="A240" s="19"/>
      <c r="B240" s="19"/>
      <c r="C240" s="20"/>
      <c r="D240" s="19"/>
    </row>
    <row r="241" spans="1:4">
      <c r="A241" s="19"/>
      <c r="B241" s="19"/>
      <c r="C241" s="20"/>
      <c r="D241" s="19"/>
    </row>
    <row r="242" spans="1:4">
      <c r="A242" s="19"/>
      <c r="B242" s="19"/>
      <c r="C242" s="20"/>
      <c r="D242" s="19"/>
    </row>
    <row r="243" spans="1:4">
      <c r="A243" s="19"/>
      <c r="B243" s="19"/>
      <c r="C243" s="20"/>
      <c r="D243" s="19"/>
    </row>
    <row r="244" spans="1:4">
      <c r="A244" s="19"/>
      <c r="B244" s="19"/>
      <c r="C244" s="20"/>
      <c r="D244" s="19"/>
    </row>
    <row r="245" spans="1:4">
      <c r="A245" s="19"/>
      <c r="B245" s="19"/>
      <c r="C245" s="20"/>
      <c r="D245" s="19"/>
    </row>
    <row r="246" spans="1:4">
      <c r="A246" s="19"/>
      <c r="B246" s="19"/>
      <c r="C246" s="20"/>
      <c r="D246" s="19"/>
    </row>
    <row r="247" spans="1:4">
      <c r="A247" s="19"/>
      <c r="B247" s="19"/>
      <c r="C247" s="20"/>
      <c r="D247" s="19"/>
    </row>
    <row r="248" spans="1:4">
      <c r="A248" s="19"/>
      <c r="B248" s="19"/>
      <c r="C248" s="20"/>
      <c r="D248" s="19"/>
    </row>
    <row r="249" spans="1:4">
      <c r="A249" s="19"/>
      <c r="B249" s="19"/>
      <c r="C249" s="20"/>
      <c r="D249" s="19"/>
    </row>
    <row r="250" spans="1:4">
      <c r="A250" s="19"/>
      <c r="B250" s="19"/>
      <c r="C250" s="20"/>
      <c r="D250" s="19"/>
    </row>
    <row r="251" spans="1:4">
      <c r="A251" s="19"/>
      <c r="B251" s="19"/>
      <c r="C251" s="20"/>
      <c r="D251" s="19"/>
    </row>
    <row r="252" spans="1:4">
      <c r="A252" s="19"/>
      <c r="B252" s="19"/>
      <c r="C252" s="20"/>
      <c r="D252" s="19"/>
    </row>
    <row r="253" spans="1:4">
      <c r="A253" s="19"/>
      <c r="B253" s="19"/>
      <c r="C253" s="20"/>
      <c r="D253" s="19"/>
    </row>
    <row r="254" spans="1:4">
      <c r="A254" s="19"/>
      <c r="B254" s="19"/>
      <c r="C254" s="20"/>
      <c r="D254" s="19"/>
    </row>
    <row r="255" spans="1:4">
      <c r="A255" s="19"/>
      <c r="B255" s="19"/>
      <c r="C255" s="20"/>
      <c r="D255" s="19"/>
    </row>
    <row r="256" spans="1:4">
      <c r="A256" s="19"/>
      <c r="B256" s="19"/>
      <c r="C256" s="20"/>
      <c r="D256" s="19"/>
    </row>
    <row r="257" spans="1:4">
      <c r="A257" s="19"/>
      <c r="B257" s="19"/>
      <c r="C257" s="20"/>
      <c r="D257" s="19"/>
    </row>
    <row r="258" spans="1:4">
      <c r="A258" s="19"/>
      <c r="B258" s="19"/>
      <c r="C258" s="20"/>
      <c r="D258" s="19"/>
    </row>
    <row r="259" spans="1:4">
      <c r="A259" s="19"/>
      <c r="B259" s="19"/>
      <c r="C259" s="20"/>
      <c r="D259" s="19"/>
    </row>
    <row r="260" spans="1:4">
      <c r="A260" s="19"/>
      <c r="B260" s="19"/>
      <c r="C260" s="20"/>
      <c r="D260" s="19"/>
    </row>
    <row r="261" spans="1:4">
      <c r="A261" s="19"/>
      <c r="B261" s="19"/>
      <c r="C261" s="20"/>
      <c r="D261" s="19"/>
    </row>
    <row r="262" spans="1:4">
      <c r="A262" s="19"/>
      <c r="B262" s="19"/>
      <c r="C262" s="20"/>
      <c r="D262" s="19"/>
    </row>
    <row r="263" spans="1:4">
      <c r="A263" s="19"/>
      <c r="B263" s="19"/>
      <c r="C263" s="20"/>
      <c r="D263" s="19"/>
    </row>
    <row r="264" spans="1:4">
      <c r="A264" s="19"/>
      <c r="B264" s="19"/>
      <c r="C264" s="20"/>
      <c r="D264" s="19"/>
    </row>
    <row r="265" spans="1:4">
      <c r="A265" s="19"/>
      <c r="B265" s="19"/>
      <c r="C265" s="20"/>
      <c r="D265" s="19"/>
    </row>
    <row r="266" spans="1:4">
      <c r="A266" s="19"/>
      <c r="B266" s="19"/>
      <c r="C266" s="20"/>
      <c r="D266" s="19"/>
    </row>
    <row r="267" spans="1:4">
      <c r="A267" s="19"/>
      <c r="B267" s="19"/>
      <c r="C267" s="20"/>
      <c r="D267" s="19"/>
    </row>
    <row r="268" spans="1:4">
      <c r="A268" s="19"/>
      <c r="B268" s="19"/>
      <c r="C268" s="20"/>
      <c r="D268" s="19"/>
    </row>
    <row r="269" spans="1:4">
      <c r="A269" s="19"/>
      <c r="B269" s="19"/>
      <c r="C269" s="20"/>
      <c r="D269" s="19"/>
    </row>
    <row r="270" spans="1:4">
      <c r="A270" s="19"/>
      <c r="B270" s="19"/>
      <c r="C270" s="20"/>
      <c r="D270" s="19"/>
    </row>
    <row r="271" spans="1:4">
      <c r="A271" s="19"/>
      <c r="B271" s="19"/>
      <c r="C271" s="20"/>
      <c r="D271" s="19"/>
    </row>
    <row r="272" spans="1:4">
      <c r="A272" s="19"/>
      <c r="B272" s="19"/>
      <c r="C272" s="20"/>
      <c r="D272" s="19"/>
    </row>
    <row r="273" spans="1:4">
      <c r="A273" s="19"/>
      <c r="B273" s="19"/>
      <c r="C273" s="20"/>
      <c r="D273" s="19"/>
    </row>
    <row r="274" spans="1:4">
      <c r="A274" s="19"/>
      <c r="B274" s="19"/>
      <c r="C274" s="20"/>
      <c r="D274" s="19"/>
    </row>
    <row r="275" spans="1:4">
      <c r="A275" s="19"/>
      <c r="B275" s="19"/>
      <c r="C275" s="20"/>
      <c r="D275" s="19"/>
    </row>
    <row r="276" spans="1:4">
      <c r="A276" s="19"/>
      <c r="B276" s="19"/>
      <c r="C276" s="20"/>
      <c r="D276" s="19"/>
    </row>
    <row r="277" spans="1:4">
      <c r="A277" s="19"/>
      <c r="B277" s="19"/>
      <c r="C277" s="20"/>
      <c r="D277" s="19"/>
    </row>
    <row r="278" spans="1:4">
      <c r="A278" s="19"/>
      <c r="B278" s="19"/>
      <c r="C278" s="20"/>
      <c r="D278" s="19"/>
    </row>
    <row r="279" spans="1:4">
      <c r="A279" s="19"/>
      <c r="B279" s="19"/>
      <c r="C279" s="20"/>
      <c r="D279" s="19"/>
    </row>
    <row r="280" spans="1:4">
      <c r="A280" s="19"/>
      <c r="B280" s="19"/>
      <c r="C280" s="20"/>
      <c r="D280" s="19"/>
    </row>
    <row r="281" spans="1:4">
      <c r="A281" s="19"/>
      <c r="B281" s="19"/>
      <c r="C281" s="20"/>
      <c r="D281" s="19"/>
    </row>
    <row r="282" spans="1:4">
      <c r="A282" s="19"/>
      <c r="B282" s="19"/>
      <c r="C282" s="20"/>
      <c r="D282" s="19"/>
    </row>
    <row r="283" spans="1:4">
      <c r="A283" s="19"/>
      <c r="B283" s="19"/>
      <c r="C283" s="20"/>
      <c r="D283" s="19"/>
    </row>
    <row r="284" spans="1:4">
      <c r="A284" s="19"/>
      <c r="B284" s="19"/>
      <c r="C284" s="20"/>
      <c r="D284" s="19"/>
    </row>
    <row r="285" spans="1:4">
      <c r="A285" s="19"/>
      <c r="B285" s="19"/>
      <c r="C285" s="20"/>
      <c r="D285" s="19"/>
    </row>
    <row r="286" spans="1:4">
      <c r="A286" s="19"/>
      <c r="B286" s="19"/>
      <c r="C286" s="20"/>
      <c r="D286" s="19"/>
    </row>
    <row r="287" spans="1:4">
      <c r="A287" s="19"/>
      <c r="B287" s="19"/>
      <c r="C287" s="20"/>
      <c r="D287" s="19"/>
    </row>
    <row r="288" spans="1:4">
      <c r="A288" s="19"/>
      <c r="B288" s="19"/>
      <c r="C288" s="20"/>
      <c r="D288" s="19"/>
    </row>
    <row r="289" spans="1:4">
      <c r="A289" s="19"/>
      <c r="B289" s="19"/>
      <c r="C289" s="20"/>
      <c r="D289" s="19"/>
    </row>
    <row r="290" spans="1:4">
      <c r="A290" s="19"/>
      <c r="B290" s="19"/>
      <c r="C290" s="20"/>
      <c r="D290" s="19"/>
    </row>
    <row r="291" spans="1:4">
      <c r="A291" s="19"/>
      <c r="B291" s="19"/>
      <c r="C291" s="20"/>
      <c r="D291" s="19"/>
    </row>
    <row r="292" spans="1:4">
      <c r="A292" s="19"/>
      <c r="B292" s="19"/>
      <c r="C292" s="20"/>
      <c r="D292" s="19"/>
    </row>
    <row r="293" spans="1:4">
      <c r="A293" s="19"/>
      <c r="B293" s="19"/>
      <c r="C293" s="20"/>
      <c r="D293" s="19"/>
    </row>
    <row r="294" spans="1:4">
      <c r="A294" s="19"/>
      <c r="B294" s="19"/>
      <c r="C294" s="20"/>
      <c r="D294" s="19"/>
    </row>
    <row r="295" spans="1:4">
      <c r="A295" s="19"/>
      <c r="B295" s="19"/>
      <c r="C295" s="20"/>
      <c r="D295" s="19"/>
    </row>
    <row r="296" spans="1:4">
      <c r="A296" s="19"/>
      <c r="B296" s="19"/>
      <c r="C296" s="20"/>
      <c r="D296" s="19"/>
    </row>
    <row r="297" spans="1:4">
      <c r="A297" s="19"/>
      <c r="B297" s="19"/>
      <c r="C297" s="20"/>
      <c r="D297" s="19"/>
    </row>
    <row r="298" spans="1:4">
      <c r="A298" s="19"/>
      <c r="B298" s="19"/>
      <c r="C298" s="20"/>
      <c r="D298" s="19"/>
    </row>
    <row r="299" spans="1:4">
      <c r="A299" s="19"/>
      <c r="B299" s="19"/>
      <c r="C299" s="20"/>
      <c r="D299" s="19"/>
    </row>
    <row r="300" spans="1:4">
      <c r="A300" s="19"/>
      <c r="B300" s="19"/>
      <c r="C300" s="20"/>
      <c r="D300" s="19"/>
    </row>
    <row r="301" spans="1:4">
      <c r="A301" s="19"/>
      <c r="B301" s="19"/>
      <c r="C301" s="20"/>
      <c r="D301" s="19"/>
    </row>
    <row r="302" spans="1:4">
      <c r="A302" s="19"/>
      <c r="B302" s="19"/>
      <c r="C302" s="20"/>
      <c r="D302" s="19"/>
    </row>
    <row r="303" spans="1:4">
      <c r="A303" s="19"/>
      <c r="B303" s="19"/>
      <c r="C303" s="20"/>
      <c r="D303" s="1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A2245-2169-402B-8C8D-FE5337153D1D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4640ED-7A82-4878-8B1B-669434172879}"/>
</file>

<file path=customXml/itemProps2.xml><?xml version="1.0" encoding="utf-8"?>
<ds:datastoreItem xmlns:ds="http://schemas.openxmlformats.org/officeDocument/2006/customXml" ds:itemID="{3B036666-4282-47BA-991D-17C6B3645CA9}"/>
</file>

<file path=customXml/itemProps3.xml><?xml version="1.0" encoding="utf-8"?>
<ds:datastoreItem xmlns:ds="http://schemas.openxmlformats.org/officeDocument/2006/customXml" ds:itemID="{8B9896D5-4345-4124-9117-2B4E6B066C5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Lloyd Thomas (2500326)</cp:lastModifiedBy>
  <cp:revision/>
  <dcterms:created xsi:type="dcterms:W3CDTF">2019-10-18T15:00:30Z</dcterms:created>
  <dcterms:modified xsi:type="dcterms:W3CDTF">2026-03-21T22:30:35Z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